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ATA MAMANAKA_19_04_2562\งานการเงินการคลัง\ข้อมูล MOC &amp; Planfin\ข้อมูลMOC ปี 2564\ผลการดำเนินงาน Planfin 64\"/>
    </mc:Choice>
  </mc:AlternateContent>
  <xr:revisionPtr revIDLastSave="0" documentId="13_ncr:1_{CCB5E01A-1D7C-41C0-946E-2E08E0A4FF47}" xr6:coauthVersionLast="36" xr6:coauthVersionMax="45" xr10:uidLastSave="{00000000-0000-0000-0000-000000000000}"/>
  <bookViews>
    <workbookView xWindow="-120" yWindow="-120" windowWidth="29040" windowHeight="15840" tabRatio="784" activeTab="14" xr2:uid="{00000000-000D-0000-FFFF-FFFF00000000}"/>
  </bookViews>
  <sheets>
    <sheet name="10699" sheetId="1" r:id="rId1"/>
    <sheet name="10866" sheetId="2" r:id="rId2"/>
    <sheet name="10867" sheetId="3" r:id="rId3"/>
    <sheet name="10868" sheetId="4" r:id="rId4"/>
    <sheet name="10869" sheetId="5" r:id="rId5"/>
    <sheet name="10870" sheetId="6" r:id="rId6"/>
    <sheet name="13817" sheetId="7" r:id="rId7"/>
    <sheet name="28849" sheetId="8" r:id="rId8"/>
    <sheet name="28850" sheetId="9" r:id="rId9"/>
    <sheet name="27000" sheetId="12" r:id="rId10"/>
    <sheet name="ผูกสูตร Planfin64" sheetId="37" r:id="rId11"/>
    <sheet name="ผลการดำเนินงาน Planfin 64" sheetId="11" r:id="rId12"/>
    <sheet name="Sheet10" sheetId="10" r:id="rId13"/>
    <sheet name="Sheet2" sheetId="14" r:id="rId14"/>
    <sheet name="ผลการดำเนินงาน Planfin 63" sheetId="38" r:id="rId15"/>
  </sheets>
  <externalReferences>
    <externalReference r:id="rId16"/>
  </externalReferences>
  <definedNames>
    <definedName name="_xlnm._FilterDatabase" localSheetId="10" hidden="1">'ผูกสูตร Planfin64'!$A$3:$CC$804</definedName>
    <definedName name="DATA" localSheetId="6">[1]DATA2558!#REF!</definedName>
    <definedName name="DATA" localSheetId="9">[1]DATA2558!#REF!</definedName>
    <definedName name="DATA" localSheetId="14">#REF!</definedName>
    <definedName name="DATA" localSheetId="11">#REF!</definedName>
    <definedName name="DATA" localSheetId="10">#REF!</definedName>
    <definedName name="DATA">[1]DATA2558!#REF!</definedName>
    <definedName name="_xlnm.Print_Titles" localSheetId="10">'ผูกสูตร Planfin64'!$B:$G,'ผูกสูตร Planfin64'!$3:$5</definedName>
    <definedName name="Query2">#REF!</definedName>
  </definedNames>
  <calcPr calcId="191029"/>
</workbook>
</file>

<file path=xl/calcChain.xml><?xml version="1.0" encoding="utf-8"?>
<calcChain xmlns="http://schemas.openxmlformats.org/spreadsheetml/2006/main">
  <c r="K47" i="38" l="1"/>
  <c r="J47" i="38"/>
  <c r="I47" i="38"/>
  <c r="H47" i="38"/>
  <c r="G47" i="38"/>
  <c r="F47" i="38"/>
  <c r="E47" i="38"/>
  <c r="D47" i="38"/>
  <c r="C47" i="38"/>
  <c r="L47" i="38" s="1"/>
  <c r="L46" i="38"/>
  <c r="L45" i="38"/>
  <c r="L44" i="38"/>
  <c r="F39" i="38"/>
  <c r="E39" i="38"/>
  <c r="D39" i="38"/>
  <c r="C39" i="38"/>
  <c r="F38" i="38"/>
  <c r="E38" i="38"/>
  <c r="D38" i="38"/>
  <c r="C38" i="38"/>
  <c r="K37" i="38"/>
  <c r="F37" i="38"/>
  <c r="E37" i="38"/>
  <c r="D37" i="38"/>
  <c r="C37" i="38"/>
  <c r="K36" i="38"/>
  <c r="J36" i="38"/>
  <c r="J37" i="38" s="1"/>
  <c r="I36" i="38"/>
  <c r="I37" i="38" s="1"/>
  <c r="H36" i="38"/>
  <c r="H37" i="38" s="1"/>
  <c r="G36" i="38"/>
  <c r="G37" i="38" s="1"/>
  <c r="F36" i="38"/>
  <c r="E36" i="38"/>
  <c r="D36" i="38"/>
  <c r="C36" i="38"/>
  <c r="L35" i="38"/>
  <c r="L34" i="38"/>
  <c r="L33" i="38"/>
  <c r="L32" i="38"/>
  <c r="L31" i="38"/>
  <c r="L30" i="38"/>
  <c r="L29" i="38"/>
  <c r="L28" i="38"/>
  <c r="L27" i="38"/>
  <c r="L26" i="38"/>
  <c r="L25" i="38"/>
  <c r="L24" i="38"/>
  <c r="L23" i="38"/>
  <c r="L22" i="38"/>
  <c r="L21" i="38"/>
  <c r="L36" i="38" s="1"/>
  <c r="L37" i="38" s="1"/>
  <c r="K19" i="38"/>
  <c r="J19" i="38"/>
  <c r="F19" i="38"/>
  <c r="E19" i="38"/>
  <c r="D19" i="38"/>
  <c r="C19" i="38"/>
  <c r="K18" i="38"/>
  <c r="K38" i="38" s="1"/>
  <c r="K39" i="38" s="1"/>
  <c r="J18" i="38"/>
  <c r="J38" i="38" s="1"/>
  <c r="J39" i="38" s="1"/>
  <c r="I18" i="38"/>
  <c r="I38" i="38" s="1"/>
  <c r="I39" i="38" s="1"/>
  <c r="H18" i="38"/>
  <c r="H19" i="38" s="1"/>
  <c r="G18" i="38"/>
  <c r="G19" i="38" s="1"/>
  <c r="F18" i="38"/>
  <c r="E18" i="38"/>
  <c r="D18" i="38"/>
  <c r="C18" i="38"/>
  <c r="L17" i="38"/>
  <c r="L16" i="38"/>
  <c r="L15" i="38"/>
  <c r="L14" i="38"/>
  <c r="L13" i="38"/>
  <c r="L12" i="38"/>
  <c r="L11" i="38"/>
  <c r="L10" i="38"/>
  <c r="L18" i="38" s="1"/>
  <c r="L9" i="38"/>
  <c r="L8" i="38"/>
  <c r="L7" i="38"/>
  <c r="L6" i="38"/>
  <c r="L19" i="38" l="1"/>
  <c r="L38" i="38"/>
  <c r="L39" i="38" s="1"/>
  <c r="I19" i="38"/>
  <c r="G38" i="38"/>
  <c r="G39" i="38" s="1"/>
  <c r="H38" i="38"/>
  <c r="H39" i="38" s="1"/>
  <c r="C125" i="12" l="1"/>
  <c r="C126" i="12"/>
  <c r="C127" i="12"/>
  <c r="C128" i="12"/>
  <c r="C129" i="12"/>
  <c r="C130" i="12"/>
  <c r="C131" i="12"/>
  <c r="C132" i="12"/>
  <c r="C134" i="9"/>
  <c r="C134" i="8"/>
  <c r="C134" i="7"/>
  <c r="C134" i="6"/>
  <c r="C134" i="5"/>
  <c r="C134" i="4"/>
  <c r="C134" i="3"/>
  <c r="C134" i="2"/>
  <c r="C123" i="9"/>
  <c r="C123" i="8"/>
  <c r="C123" i="7"/>
  <c r="C123" i="6"/>
  <c r="C123" i="5"/>
  <c r="C123" i="4"/>
  <c r="C123" i="3"/>
  <c r="C123" i="2"/>
  <c r="C120" i="12"/>
  <c r="C123" i="1"/>
  <c r="C107" i="9"/>
  <c r="C107" i="8"/>
  <c r="C107" i="7"/>
  <c r="C107" i="6"/>
  <c r="C107" i="5"/>
  <c r="C107" i="4"/>
  <c r="C107" i="3"/>
  <c r="C107" i="2"/>
  <c r="C93" i="9"/>
  <c r="C93" i="8"/>
  <c r="C93" i="7"/>
  <c r="C93" i="6"/>
  <c r="C93" i="5"/>
  <c r="C93" i="4"/>
  <c r="C93" i="3"/>
  <c r="C93" i="2"/>
  <c r="C84" i="12"/>
  <c r="C87" i="9"/>
  <c r="C87" i="8"/>
  <c r="C87" i="7"/>
  <c r="C87" i="6"/>
  <c r="C87" i="5"/>
  <c r="C87" i="4"/>
  <c r="C87" i="3"/>
  <c r="C87" i="2"/>
  <c r="C70" i="9"/>
  <c r="C70" i="8"/>
  <c r="C70" i="7"/>
  <c r="C70" i="6"/>
  <c r="C70" i="4"/>
  <c r="C70" i="3"/>
  <c r="C70" i="2"/>
  <c r="C70" i="5"/>
  <c r="C87" i="1"/>
  <c r="C38" i="11" l="1"/>
  <c r="C39" i="11"/>
  <c r="C20" i="11"/>
  <c r="C19" i="11"/>
  <c r="C18" i="11"/>
  <c r="L39" i="11"/>
  <c r="K39" i="11"/>
  <c r="J39" i="11"/>
  <c r="I39" i="11"/>
  <c r="H39" i="11"/>
  <c r="G39" i="11"/>
  <c r="F39" i="11"/>
  <c r="E39" i="11"/>
  <c r="D39" i="11"/>
  <c r="L20" i="11"/>
  <c r="BT803" i="37" l="1"/>
  <c r="BH803" i="37"/>
  <c r="AV803" i="37"/>
  <c r="AJ803" i="37"/>
  <c r="X803" i="37"/>
  <c r="L803" i="37"/>
  <c r="CC802" i="37"/>
  <c r="CC801" i="37"/>
  <c r="CC800" i="37"/>
  <c r="CB799" i="37"/>
  <c r="CA799" i="37"/>
  <c r="BZ799" i="37"/>
  <c r="BY799" i="37"/>
  <c r="BX799" i="37"/>
  <c r="BW799" i="37"/>
  <c r="BV799" i="37"/>
  <c r="BU799" i="37"/>
  <c r="BT799" i="37"/>
  <c r="BS799" i="37"/>
  <c r="BR799" i="37"/>
  <c r="BQ799" i="37"/>
  <c r="BP799" i="37"/>
  <c r="BO799" i="37"/>
  <c r="BN799" i="37"/>
  <c r="BM799" i="37"/>
  <c r="BL799" i="37"/>
  <c r="BK799" i="37"/>
  <c r="BJ799" i="37"/>
  <c r="BI799" i="37"/>
  <c r="BH799" i="37"/>
  <c r="BG799" i="37"/>
  <c r="BF799" i="37"/>
  <c r="BE799" i="37"/>
  <c r="BD799" i="37"/>
  <c r="BC799" i="37"/>
  <c r="BB799" i="37"/>
  <c r="BA799" i="37"/>
  <c r="AZ799" i="37"/>
  <c r="AY799" i="37"/>
  <c r="AX799" i="37"/>
  <c r="AW799" i="37"/>
  <c r="AV799" i="37"/>
  <c r="AU799" i="37"/>
  <c r="AT799" i="37"/>
  <c r="AS799" i="37"/>
  <c r="AR799" i="37"/>
  <c r="AQ799" i="37"/>
  <c r="AP799" i="37"/>
  <c r="AO799" i="37"/>
  <c r="AN799" i="37"/>
  <c r="AM799" i="37"/>
  <c r="AL799" i="37"/>
  <c r="AK799" i="37"/>
  <c r="AJ799" i="37"/>
  <c r="AI799" i="37"/>
  <c r="AH799" i="37"/>
  <c r="AG799" i="37"/>
  <c r="AF799" i="37"/>
  <c r="AE799" i="37"/>
  <c r="AD799" i="37"/>
  <c r="AC799" i="37"/>
  <c r="AB799" i="37"/>
  <c r="AA799" i="37"/>
  <c r="Z799" i="37"/>
  <c r="Y799" i="37"/>
  <c r="X799" i="37"/>
  <c r="W799" i="37"/>
  <c r="V799" i="37"/>
  <c r="U799" i="37"/>
  <c r="T799" i="37"/>
  <c r="S799" i="37"/>
  <c r="R799" i="37"/>
  <c r="Q799" i="37"/>
  <c r="P799" i="37"/>
  <c r="O799" i="37"/>
  <c r="N799" i="37"/>
  <c r="M799" i="37"/>
  <c r="L799" i="37"/>
  <c r="K799" i="37"/>
  <c r="J799" i="37"/>
  <c r="I799" i="37"/>
  <c r="H799" i="37"/>
  <c r="CC799" i="37" s="1"/>
  <c r="CB798" i="37"/>
  <c r="CA798" i="37"/>
  <c r="BZ798" i="37"/>
  <c r="BY798" i="37"/>
  <c r="BX798" i="37"/>
  <c r="BW798" i="37"/>
  <c r="BV798" i="37"/>
  <c r="BU798" i="37"/>
  <c r="BT798" i="37"/>
  <c r="BS798" i="37"/>
  <c r="BR798" i="37"/>
  <c r="BQ798" i="37"/>
  <c r="BP798" i="37"/>
  <c r="BO798" i="37"/>
  <c r="BN798" i="37"/>
  <c r="BM798" i="37"/>
  <c r="BL798" i="37"/>
  <c r="BK798" i="37"/>
  <c r="BJ798" i="37"/>
  <c r="BI798" i="37"/>
  <c r="BH798" i="37"/>
  <c r="BG798" i="37"/>
  <c r="BF798" i="37"/>
  <c r="BE798" i="37"/>
  <c r="BD798" i="37"/>
  <c r="BC798" i="37"/>
  <c r="BB798" i="37"/>
  <c r="BA798" i="37"/>
  <c r="AZ798" i="37"/>
  <c r="AY798" i="37"/>
  <c r="AX798" i="37"/>
  <c r="AW798" i="37"/>
  <c r="AV798" i="37"/>
  <c r="AU798" i="37"/>
  <c r="AT798" i="37"/>
  <c r="AS798" i="37"/>
  <c r="AR798" i="37"/>
  <c r="AQ798" i="37"/>
  <c r="AP798" i="37"/>
  <c r="AO798" i="37"/>
  <c r="AN798" i="37"/>
  <c r="AM798" i="37"/>
  <c r="AL798" i="37"/>
  <c r="AK798" i="37"/>
  <c r="AJ798" i="37"/>
  <c r="AI798" i="37"/>
  <c r="AH798" i="37"/>
  <c r="AG798" i="37"/>
  <c r="AF798" i="37"/>
  <c r="AE798" i="37"/>
  <c r="AD798" i="37"/>
  <c r="AC798" i="37"/>
  <c r="AB798" i="37"/>
  <c r="AA798" i="37"/>
  <c r="Z798" i="37"/>
  <c r="Y798" i="37"/>
  <c r="X798" i="37"/>
  <c r="W798" i="37"/>
  <c r="V798" i="37"/>
  <c r="U798" i="37"/>
  <c r="T798" i="37"/>
  <c r="S798" i="37"/>
  <c r="R798" i="37"/>
  <c r="Q798" i="37"/>
  <c r="P798" i="37"/>
  <c r="O798" i="37"/>
  <c r="N798" i="37"/>
  <c r="M798" i="37"/>
  <c r="L798" i="37"/>
  <c r="K798" i="37"/>
  <c r="J798" i="37"/>
  <c r="I798" i="37"/>
  <c r="H798" i="37"/>
  <c r="CC798" i="37" s="1"/>
  <c r="CB797" i="37"/>
  <c r="CA797" i="37"/>
  <c r="BZ797" i="37"/>
  <c r="BY797" i="37"/>
  <c r="BX797" i="37"/>
  <c r="BW797" i="37"/>
  <c r="BV797" i="37"/>
  <c r="BU797" i="37"/>
  <c r="BT797" i="37"/>
  <c r="BS797" i="37"/>
  <c r="BR797" i="37"/>
  <c r="BQ797" i="37"/>
  <c r="BP797" i="37"/>
  <c r="BO797" i="37"/>
  <c r="BN797" i="37"/>
  <c r="BM797" i="37"/>
  <c r="BL797" i="37"/>
  <c r="BK797" i="37"/>
  <c r="BJ797" i="37"/>
  <c r="BI797" i="37"/>
  <c r="BH797" i="37"/>
  <c r="BG797" i="37"/>
  <c r="BF797" i="37"/>
  <c r="BE797" i="37"/>
  <c r="BD797" i="37"/>
  <c r="BC797" i="37"/>
  <c r="BB797" i="37"/>
  <c r="BA797" i="37"/>
  <c r="AZ797" i="37"/>
  <c r="AY797" i="37"/>
  <c r="AX797" i="37"/>
  <c r="AW797" i="37"/>
  <c r="AV797" i="37"/>
  <c r="AU797" i="37"/>
  <c r="AT797" i="37"/>
  <c r="AS797" i="37"/>
  <c r="AR797" i="37"/>
  <c r="AQ797" i="37"/>
  <c r="AP797" i="37"/>
  <c r="AO797" i="37"/>
  <c r="AN797" i="37"/>
  <c r="AM797" i="37"/>
  <c r="AL797" i="37"/>
  <c r="AK797" i="37"/>
  <c r="AJ797" i="37"/>
  <c r="AI797" i="37"/>
  <c r="AH797" i="37"/>
  <c r="AG797" i="37"/>
  <c r="AF797" i="37"/>
  <c r="AE797" i="37"/>
  <c r="AD797" i="37"/>
  <c r="AC797" i="37"/>
  <c r="AB797" i="37"/>
  <c r="AA797" i="37"/>
  <c r="Z797" i="37"/>
  <c r="Y797" i="37"/>
  <c r="X797" i="37"/>
  <c r="W797" i="37"/>
  <c r="V797" i="37"/>
  <c r="U797" i="37"/>
  <c r="T797" i="37"/>
  <c r="S797" i="37"/>
  <c r="R797" i="37"/>
  <c r="Q797" i="37"/>
  <c r="P797" i="37"/>
  <c r="O797" i="37"/>
  <c r="N797" i="37"/>
  <c r="M797" i="37"/>
  <c r="L797" i="37"/>
  <c r="K797" i="37"/>
  <c r="J797" i="37"/>
  <c r="I797" i="37"/>
  <c r="CC797" i="37" s="1"/>
  <c r="H797" i="37"/>
  <c r="CB796" i="37"/>
  <c r="CA796" i="37"/>
  <c r="BZ796" i="37"/>
  <c r="BY796" i="37"/>
  <c r="BX796" i="37"/>
  <c r="BW796" i="37"/>
  <c r="BV796" i="37"/>
  <c r="BU796" i="37"/>
  <c r="BT796" i="37"/>
  <c r="BS796" i="37"/>
  <c r="BR796" i="37"/>
  <c r="BQ796" i="37"/>
  <c r="BP796" i="37"/>
  <c r="BO796" i="37"/>
  <c r="BN796" i="37"/>
  <c r="BM796" i="37"/>
  <c r="BL796" i="37"/>
  <c r="BK796" i="37"/>
  <c r="BJ796" i="37"/>
  <c r="BI796" i="37"/>
  <c r="BH796" i="37"/>
  <c r="BG796" i="37"/>
  <c r="BF796" i="37"/>
  <c r="BE796" i="37"/>
  <c r="BD796" i="37"/>
  <c r="BC796" i="37"/>
  <c r="BB796" i="37"/>
  <c r="BA796" i="37"/>
  <c r="AZ796" i="37"/>
  <c r="AY796" i="37"/>
  <c r="AX796" i="37"/>
  <c r="AW796" i="37"/>
  <c r="AV796" i="37"/>
  <c r="AU796" i="37"/>
  <c r="AT796" i="37"/>
  <c r="AS796" i="37"/>
  <c r="AR796" i="37"/>
  <c r="AQ796" i="37"/>
  <c r="AP796" i="37"/>
  <c r="AO796" i="37"/>
  <c r="AN796" i="37"/>
  <c r="AM796" i="37"/>
  <c r="AL796" i="37"/>
  <c r="AK796" i="37"/>
  <c r="AJ796" i="37"/>
  <c r="AI796" i="37"/>
  <c r="AH796" i="37"/>
  <c r="AG796" i="37"/>
  <c r="AF796" i="37"/>
  <c r="AE796" i="37"/>
  <c r="AD796" i="37"/>
  <c r="AC796" i="37"/>
  <c r="AB796" i="37"/>
  <c r="AA796" i="37"/>
  <c r="Z796" i="37"/>
  <c r="Y796" i="37"/>
  <c r="X796" i="37"/>
  <c r="W796" i="37"/>
  <c r="V796" i="37"/>
  <c r="U796" i="37"/>
  <c r="T796" i="37"/>
  <c r="S796" i="37"/>
  <c r="R796" i="37"/>
  <c r="Q796" i="37"/>
  <c r="P796" i="37"/>
  <c r="O796" i="37"/>
  <c r="N796" i="37"/>
  <c r="M796" i="37"/>
  <c r="L796" i="37"/>
  <c r="K796" i="37"/>
  <c r="J796" i="37"/>
  <c r="I796" i="37"/>
  <c r="H796" i="37"/>
  <c r="CC796" i="37" s="1"/>
  <c r="CB795" i="37"/>
  <c r="CA795" i="37"/>
  <c r="BZ795" i="37"/>
  <c r="BY795" i="37"/>
  <c r="BX795" i="37"/>
  <c r="BW795" i="37"/>
  <c r="BV795" i="37"/>
  <c r="BU795" i="37"/>
  <c r="BT795" i="37"/>
  <c r="BS795" i="37"/>
  <c r="BR795" i="37"/>
  <c r="BQ795" i="37"/>
  <c r="BP795" i="37"/>
  <c r="BO795" i="37"/>
  <c r="BN795" i="37"/>
  <c r="BM795" i="37"/>
  <c r="BL795" i="37"/>
  <c r="BK795" i="37"/>
  <c r="BJ795" i="37"/>
  <c r="BI795" i="37"/>
  <c r="BH795" i="37"/>
  <c r="BG795" i="37"/>
  <c r="BF795" i="37"/>
  <c r="BE795" i="37"/>
  <c r="BD795" i="37"/>
  <c r="BC795" i="37"/>
  <c r="BB795" i="37"/>
  <c r="BA795" i="37"/>
  <c r="AZ795" i="37"/>
  <c r="AY795" i="37"/>
  <c r="AX795" i="37"/>
  <c r="AW795" i="37"/>
  <c r="AV795" i="37"/>
  <c r="AU795" i="37"/>
  <c r="AT795" i="37"/>
  <c r="AS795" i="37"/>
  <c r="AR795" i="37"/>
  <c r="AQ795" i="37"/>
  <c r="AP795" i="37"/>
  <c r="AO795" i="37"/>
  <c r="AN795" i="37"/>
  <c r="AM795" i="37"/>
  <c r="AL795" i="37"/>
  <c r="AK795" i="37"/>
  <c r="AJ795" i="37"/>
  <c r="AI795" i="37"/>
  <c r="AH795" i="37"/>
  <c r="AG795" i="37"/>
  <c r="AF795" i="37"/>
  <c r="AE795" i="37"/>
  <c r="AD795" i="37"/>
  <c r="AC795" i="37"/>
  <c r="AB795" i="37"/>
  <c r="AA795" i="37"/>
  <c r="Z795" i="37"/>
  <c r="Y795" i="37"/>
  <c r="X795" i="37"/>
  <c r="W795" i="37"/>
  <c r="V795" i="37"/>
  <c r="U795" i="37"/>
  <c r="T795" i="37"/>
  <c r="S795" i="37"/>
  <c r="R795" i="37"/>
  <c r="Q795" i="37"/>
  <c r="P795" i="37"/>
  <c r="O795" i="37"/>
  <c r="N795" i="37"/>
  <c r="M795" i="37"/>
  <c r="L795" i="37"/>
  <c r="K795" i="37"/>
  <c r="J795" i="37"/>
  <c r="I795" i="37"/>
  <c r="CC795" i="37" s="1"/>
  <c r="H795" i="37"/>
  <c r="CB794" i="37"/>
  <c r="CA794" i="37"/>
  <c r="BZ794" i="37"/>
  <c r="BY794" i="37"/>
  <c r="BX794" i="37"/>
  <c r="BW794" i="37"/>
  <c r="BV794" i="37"/>
  <c r="BU794" i="37"/>
  <c r="BT794" i="37"/>
  <c r="BS794" i="37"/>
  <c r="BR794" i="37"/>
  <c r="BQ794" i="37"/>
  <c r="BP794" i="37"/>
  <c r="BO794" i="37"/>
  <c r="BN794" i="37"/>
  <c r="BM794" i="37"/>
  <c r="BL794" i="37"/>
  <c r="BK794" i="37"/>
  <c r="BJ794" i="37"/>
  <c r="BI794" i="37"/>
  <c r="BH794" i="37"/>
  <c r="BG794" i="37"/>
  <c r="BF794" i="37"/>
  <c r="BE794" i="37"/>
  <c r="BD794" i="37"/>
  <c r="BC794" i="37"/>
  <c r="BB794" i="37"/>
  <c r="BA794" i="37"/>
  <c r="AZ794" i="37"/>
  <c r="AY794" i="37"/>
  <c r="AX794" i="37"/>
  <c r="AW794" i="37"/>
  <c r="AV794" i="37"/>
  <c r="AU794" i="37"/>
  <c r="AT794" i="37"/>
  <c r="AS794" i="37"/>
  <c r="AR794" i="37"/>
  <c r="AQ794" i="37"/>
  <c r="AP794" i="37"/>
  <c r="AO794" i="37"/>
  <c r="AN794" i="37"/>
  <c r="AM794" i="37"/>
  <c r="AL794" i="37"/>
  <c r="AK794" i="37"/>
  <c r="AJ794" i="37"/>
  <c r="AI794" i="37"/>
  <c r="AH794" i="37"/>
  <c r="AG794" i="37"/>
  <c r="AF794" i="37"/>
  <c r="AE794" i="37"/>
  <c r="AD794" i="37"/>
  <c r="AC794" i="37"/>
  <c r="AB794" i="37"/>
  <c r="AA794" i="37"/>
  <c r="Z794" i="37"/>
  <c r="Y794" i="37"/>
  <c r="X794" i="37"/>
  <c r="W794" i="37"/>
  <c r="V794" i="37"/>
  <c r="U794" i="37"/>
  <c r="T794" i="37"/>
  <c r="S794" i="37"/>
  <c r="R794" i="37"/>
  <c r="Q794" i="37"/>
  <c r="P794" i="37"/>
  <c r="O794" i="37"/>
  <c r="N794" i="37"/>
  <c r="M794" i="37"/>
  <c r="L794" i="37"/>
  <c r="K794" i="37"/>
  <c r="J794" i="37"/>
  <c r="I794" i="37"/>
  <c r="H794" i="37"/>
  <c r="CC794" i="37" s="1"/>
  <c r="CB793" i="37"/>
  <c r="CA793" i="37"/>
  <c r="BZ793" i="37"/>
  <c r="BY793" i="37"/>
  <c r="BX793" i="37"/>
  <c r="BW793" i="37"/>
  <c r="BV793" i="37"/>
  <c r="BU793" i="37"/>
  <c r="BT793" i="37"/>
  <c r="BS793" i="37"/>
  <c r="BR793" i="37"/>
  <c r="BQ793" i="37"/>
  <c r="BP793" i="37"/>
  <c r="BO793" i="37"/>
  <c r="BN793" i="37"/>
  <c r="BM793" i="37"/>
  <c r="BL793" i="37"/>
  <c r="BK793" i="37"/>
  <c r="BJ793" i="37"/>
  <c r="BI793" i="37"/>
  <c r="BH793" i="37"/>
  <c r="BG793" i="37"/>
  <c r="BF793" i="37"/>
  <c r="BE793" i="37"/>
  <c r="BD793" i="37"/>
  <c r="BC793" i="37"/>
  <c r="BB793" i="37"/>
  <c r="BA793" i="37"/>
  <c r="AZ793" i="37"/>
  <c r="AY793" i="37"/>
  <c r="AX793" i="37"/>
  <c r="AW793" i="37"/>
  <c r="AV793" i="37"/>
  <c r="AU793" i="37"/>
  <c r="AT793" i="37"/>
  <c r="AS793" i="37"/>
  <c r="AR793" i="37"/>
  <c r="AQ793" i="37"/>
  <c r="AP793" i="37"/>
  <c r="AO793" i="37"/>
  <c r="AN793" i="37"/>
  <c r="AM793" i="37"/>
  <c r="AL793" i="37"/>
  <c r="AK793" i="37"/>
  <c r="AJ793" i="37"/>
  <c r="AI793" i="37"/>
  <c r="AH793" i="37"/>
  <c r="AG793" i="37"/>
  <c r="AF793" i="37"/>
  <c r="AE793" i="37"/>
  <c r="AD793" i="37"/>
  <c r="AC793" i="37"/>
  <c r="AB793" i="37"/>
  <c r="AA793" i="37"/>
  <c r="Z793" i="37"/>
  <c r="Y793" i="37"/>
  <c r="X793" i="37"/>
  <c r="W793" i="37"/>
  <c r="V793" i="37"/>
  <c r="U793" i="37"/>
  <c r="T793" i="37"/>
  <c r="S793" i="37"/>
  <c r="R793" i="37"/>
  <c r="Q793" i="37"/>
  <c r="P793" i="37"/>
  <c r="O793" i="37"/>
  <c r="N793" i="37"/>
  <c r="M793" i="37"/>
  <c r="L793" i="37"/>
  <c r="K793" i="37"/>
  <c r="J793" i="37"/>
  <c r="I793" i="37"/>
  <c r="H793" i="37"/>
  <c r="CC793" i="37" s="1"/>
  <c r="CB792" i="37"/>
  <c r="CA792" i="37"/>
  <c r="BZ792" i="37"/>
  <c r="BY792" i="37"/>
  <c r="BX792" i="37"/>
  <c r="BW792" i="37"/>
  <c r="BV792" i="37"/>
  <c r="BU792" i="37"/>
  <c r="BT792" i="37"/>
  <c r="BS792" i="37"/>
  <c r="BR792" i="37"/>
  <c r="BQ792" i="37"/>
  <c r="BP792" i="37"/>
  <c r="BO792" i="37"/>
  <c r="BN792" i="37"/>
  <c r="BM792" i="37"/>
  <c r="BL792" i="37"/>
  <c r="BK792" i="37"/>
  <c r="BJ792" i="37"/>
  <c r="BI792" i="37"/>
  <c r="BH792" i="37"/>
  <c r="BG792" i="37"/>
  <c r="BF792" i="37"/>
  <c r="BE792" i="37"/>
  <c r="BD792" i="37"/>
  <c r="BC792" i="37"/>
  <c r="BB792" i="37"/>
  <c r="BA792" i="37"/>
  <c r="AZ792" i="37"/>
  <c r="AY792" i="37"/>
  <c r="AX792" i="37"/>
  <c r="AW792" i="37"/>
  <c r="AV792" i="37"/>
  <c r="AU792" i="37"/>
  <c r="AT792" i="37"/>
  <c r="AS792" i="37"/>
  <c r="AR792" i="37"/>
  <c r="AQ792" i="37"/>
  <c r="AP792" i="37"/>
  <c r="AO792" i="37"/>
  <c r="AN792" i="37"/>
  <c r="AM792" i="37"/>
  <c r="AL792" i="37"/>
  <c r="AK792" i="37"/>
  <c r="AJ792" i="37"/>
  <c r="AI792" i="37"/>
  <c r="AH792" i="37"/>
  <c r="AG792" i="37"/>
  <c r="AF792" i="37"/>
  <c r="AE792" i="37"/>
  <c r="AD792" i="37"/>
  <c r="AC792" i="37"/>
  <c r="AB792" i="37"/>
  <c r="AA792" i="37"/>
  <c r="Z792" i="37"/>
  <c r="Y792" i="37"/>
  <c r="X792" i="37"/>
  <c r="W792" i="37"/>
  <c r="V792" i="37"/>
  <c r="U792" i="37"/>
  <c r="T792" i="37"/>
  <c r="S792" i="37"/>
  <c r="R792" i="37"/>
  <c r="Q792" i="37"/>
  <c r="P792" i="37"/>
  <c r="O792" i="37"/>
  <c r="N792" i="37"/>
  <c r="M792" i="37"/>
  <c r="L792" i="37"/>
  <c r="K792" i="37"/>
  <c r="J792" i="37"/>
  <c r="I792" i="37"/>
  <c r="H792" i="37"/>
  <c r="CC792" i="37" s="1"/>
  <c r="CB791" i="37"/>
  <c r="CA791" i="37"/>
  <c r="BZ791" i="37"/>
  <c r="BY791" i="37"/>
  <c r="BX791" i="37"/>
  <c r="BW791" i="37"/>
  <c r="BV791" i="37"/>
  <c r="BU791" i="37"/>
  <c r="BT791" i="37"/>
  <c r="BS791" i="37"/>
  <c r="BR791" i="37"/>
  <c r="BQ791" i="37"/>
  <c r="BP791" i="37"/>
  <c r="BO791" i="37"/>
  <c r="BN791" i="37"/>
  <c r="BM791" i="37"/>
  <c r="BL791" i="37"/>
  <c r="BK791" i="37"/>
  <c r="BJ791" i="37"/>
  <c r="BI791" i="37"/>
  <c r="BH791" i="37"/>
  <c r="BG791" i="37"/>
  <c r="BF791" i="37"/>
  <c r="BE791" i="37"/>
  <c r="BD791" i="37"/>
  <c r="BC791" i="37"/>
  <c r="BB791" i="37"/>
  <c r="BA791" i="37"/>
  <c r="AZ791" i="37"/>
  <c r="AY791" i="37"/>
  <c r="AX791" i="37"/>
  <c r="AW791" i="37"/>
  <c r="AV791" i="37"/>
  <c r="AU791" i="37"/>
  <c r="AT791" i="37"/>
  <c r="AS791" i="37"/>
  <c r="AR791" i="37"/>
  <c r="AQ791" i="37"/>
  <c r="AP791" i="37"/>
  <c r="AO791" i="37"/>
  <c r="AN791" i="37"/>
  <c r="AM791" i="37"/>
  <c r="AL791" i="37"/>
  <c r="AK791" i="37"/>
  <c r="AJ791" i="37"/>
  <c r="AI791" i="37"/>
  <c r="AH791" i="37"/>
  <c r="AG791" i="37"/>
  <c r="AF791" i="37"/>
  <c r="AE791" i="37"/>
  <c r="AD791" i="37"/>
  <c r="AC791" i="37"/>
  <c r="AB791" i="37"/>
  <c r="AA791" i="37"/>
  <c r="Z791" i="37"/>
  <c r="Y791" i="37"/>
  <c r="X791" i="37"/>
  <c r="W791" i="37"/>
  <c r="V791" i="37"/>
  <c r="U791" i="37"/>
  <c r="T791" i="37"/>
  <c r="S791" i="37"/>
  <c r="R791" i="37"/>
  <c r="Q791" i="37"/>
  <c r="P791" i="37"/>
  <c r="O791" i="37"/>
  <c r="N791" i="37"/>
  <c r="M791" i="37"/>
  <c r="L791" i="37"/>
  <c r="K791" i="37"/>
  <c r="J791" i="37"/>
  <c r="I791" i="37"/>
  <c r="CC791" i="37" s="1"/>
  <c r="H791" i="37"/>
  <c r="CB790" i="37"/>
  <c r="CA790" i="37"/>
  <c r="BZ790" i="37"/>
  <c r="BY790" i="37"/>
  <c r="BX790" i="37"/>
  <c r="BW790" i="37"/>
  <c r="BV790" i="37"/>
  <c r="BU790" i="37"/>
  <c r="BT790" i="37"/>
  <c r="BS790" i="37"/>
  <c r="BR790" i="37"/>
  <c r="BQ790" i="37"/>
  <c r="BP790" i="37"/>
  <c r="BO790" i="37"/>
  <c r="BN790" i="37"/>
  <c r="BM790" i="37"/>
  <c r="BL790" i="37"/>
  <c r="BK790" i="37"/>
  <c r="BJ790" i="37"/>
  <c r="BI790" i="37"/>
  <c r="BH790" i="37"/>
  <c r="BG790" i="37"/>
  <c r="BF790" i="37"/>
  <c r="BE790" i="37"/>
  <c r="BD790" i="37"/>
  <c r="BC790" i="37"/>
  <c r="BB790" i="37"/>
  <c r="BA790" i="37"/>
  <c r="AZ790" i="37"/>
  <c r="AY790" i="37"/>
  <c r="AX790" i="37"/>
  <c r="AW790" i="37"/>
  <c r="AV790" i="37"/>
  <c r="AU790" i="37"/>
  <c r="AT790" i="37"/>
  <c r="AS790" i="37"/>
  <c r="AR790" i="37"/>
  <c r="AQ790" i="37"/>
  <c r="AP790" i="37"/>
  <c r="AO790" i="37"/>
  <c r="AN790" i="37"/>
  <c r="AM790" i="37"/>
  <c r="AL790" i="37"/>
  <c r="AK790" i="37"/>
  <c r="AJ790" i="37"/>
  <c r="AI790" i="37"/>
  <c r="AH790" i="37"/>
  <c r="AG790" i="37"/>
  <c r="AF790" i="37"/>
  <c r="AE790" i="37"/>
  <c r="AD790" i="37"/>
  <c r="AC790" i="37"/>
  <c r="AB790" i="37"/>
  <c r="AA790" i="37"/>
  <c r="Z790" i="37"/>
  <c r="Y790" i="37"/>
  <c r="X790" i="37"/>
  <c r="W790" i="37"/>
  <c r="V790" i="37"/>
  <c r="U790" i="37"/>
  <c r="T790" i="37"/>
  <c r="S790" i="37"/>
  <c r="R790" i="37"/>
  <c r="Q790" i="37"/>
  <c r="P790" i="37"/>
  <c r="O790" i="37"/>
  <c r="N790" i="37"/>
  <c r="M790" i="37"/>
  <c r="L790" i="37"/>
  <c r="K790" i="37"/>
  <c r="J790" i="37"/>
  <c r="I790" i="37"/>
  <c r="H790" i="37"/>
  <c r="CC790" i="37" s="1"/>
  <c r="CB789" i="37"/>
  <c r="CA789" i="37"/>
  <c r="BZ789" i="37"/>
  <c r="BY789" i="37"/>
  <c r="BX789" i="37"/>
  <c r="BW789" i="37"/>
  <c r="BV789" i="37"/>
  <c r="BU789" i="37"/>
  <c r="BT789" i="37"/>
  <c r="BS789" i="37"/>
  <c r="BR789" i="37"/>
  <c r="BQ789" i="37"/>
  <c r="BP789" i="37"/>
  <c r="BO789" i="37"/>
  <c r="BN789" i="37"/>
  <c r="BM789" i="37"/>
  <c r="BL789" i="37"/>
  <c r="BK789" i="37"/>
  <c r="BJ789" i="37"/>
  <c r="BI789" i="37"/>
  <c r="BH789" i="37"/>
  <c r="BG789" i="37"/>
  <c r="BF789" i="37"/>
  <c r="BE789" i="37"/>
  <c r="BD789" i="37"/>
  <c r="BC789" i="37"/>
  <c r="BB789" i="37"/>
  <c r="BA789" i="37"/>
  <c r="AZ789" i="37"/>
  <c r="AY789" i="37"/>
  <c r="AX789" i="37"/>
  <c r="AW789" i="37"/>
  <c r="AV789" i="37"/>
  <c r="AU789" i="37"/>
  <c r="AT789" i="37"/>
  <c r="AS789" i="37"/>
  <c r="AR789" i="37"/>
  <c r="AQ789" i="37"/>
  <c r="AP789" i="37"/>
  <c r="AO789" i="37"/>
  <c r="AN789" i="37"/>
  <c r="AM789" i="37"/>
  <c r="AL789" i="37"/>
  <c r="AK789" i="37"/>
  <c r="AJ789" i="37"/>
  <c r="AI789" i="37"/>
  <c r="AH789" i="37"/>
  <c r="AG789" i="37"/>
  <c r="AF789" i="37"/>
  <c r="AE789" i="37"/>
  <c r="AD789" i="37"/>
  <c r="AC789" i="37"/>
  <c r="AB789" i="37"/>
  <c r="AA789" i="37"/>
  <c r="Z789" i="37"/>
  <c r="Y789" i="37"/>
  <c r="X789" i="37"/>
  <c r="W789" i="37"/>
  <c r="V789" i="37"/>
  <c r="U789" i="37"/>
  <c r="T789" i="37"/>
  <c r="S789" i="37"/>
  <c r="R789" i="37"/>
  <c r="Q789" i="37"/>
  <c r="P789" i="37"/>
  <c r="O789" i="37"/>
  <c r="N789" i="37"/>
  <c r="M789" i="37"/>
  <c r="L789" i="37"/>
  <c r="K789" i="37"/>
  <c r="J789" i="37"/>
  <c r="I789" i="37"/>
  <c r="CC789" i="37" s="1"/>
  <c r="H789" i="37"/>
  <c r="CB788" i="37"/>
  <c r="CA788" i="37"/>
  <c r="BZ788" i="37"/>
  <c r="BY788" i="37"/>
  <c r="BX788" i="37"/>
  <c r="BW788" i="37"/>
  <c r="BV788" i="37"/>
  <c r="BU788" i="37"/>
  <c r="BT788" i="37"/>
  <c r="BS788" i="37"/>
  <c r="BR788" i="37"/>
  <c r="BQ788" i="37"/>
  <c r="BP788" i="37"/>
  <c r="BO788" i="37"/>
  <c r="BN788" i="37"/>
  <c r="BM788" i="37"/>
  <c r="BL788" i="37"/>
  <c r="BK788" i="37"/>
  <c r="BJ788" i="37"/>
  <c r="BI788" i="37"/>
  <c r="BH788" i="37"/>
  <c r="BG788" i="37"/>
  <c r="BF788" i="37"/>
  <c r="BE788" i="37"/>
  <c r="BD788" i="37"/>
  <c r="BC788" i="37"/>
  <c r="BB788" i="37"/>
  <c r="BA788" i="37"/>
  <c r="AZ788" i="37"/>
  <c r="AY788" i="37"/>
  <c r="AX788" i="37"/>
  <c r="AW788" i="37"/>
  <c r="AV788" i="37"/>
  <c r="AU788" i="37"/>
  <c r="AT788" i="37"/>
  <c r="AS788" i="37"/>
  <c r="AR788" i="37"/>
  <c r="AQ788" i="37"/>
  <c r="AP788" i="37"/>
  <c r="AO788" i="37"/>
  <c r="AN788" i="37"/>
  <c r="AM788" i="37"/>
  <c r="AL788" i="37"/>
  <c r="AK788" i="37"/>
  <c r="AJ788" i="37"/>
  <c r="AI788" i="37"/>
  <c r="AH788" i="37"/>
  <c r="AG788" i="37"/>
  <c r="AF788" i="37"/>
  <c r="AE788" i="37"/>
  <c r="AD788" i="37"/>
  <c r="AC788" i="37"/>
  <c r="AB788" i="37"/>
  <c r="AA788" i="37"/>
  <c r="Z788" i="37"/>
  <c r="Y788" i="37"/>
  <c r="X788" i="37"/>
  <c r="W788" i="37"/>
  <c r="V788" i="37"/>
  <c r="U788" i="37"/>
  <c r="T788" i="37"/>
  <c r="S788" i="37"/>
  <c r="R788" i="37"/>
  <c r="Q788" i="37"/>
  <c r="P788" i="37"/>
  <c r="O788" i="37"/>
  <c r="N788" i="37"/>
  <c r="M788" i="37"/>
  <c r="L788" i="37"/>
  <c r="K788" i="37"/>
  <c r="J788" i="37"/>
  <c r="I788" i="37"/>
  <c r="H788" i="37"/>
  <c r="CC788" i="37" s="1"/>
  <c r="CB787" i="37"/>
  <c r="CA787" i="37"/>
  <c r="BZ787" i="37"/>
  <c r="BY787" i="37"/>
  <c r="BX787" i="37"/>
  <c r="BW787" i="37"/>
  <c r="BV787" i="37"/>
  <c r="BU787" i="37"/>
  <c r="BT787" i="37"/>
  <c r="BS787" i="37"/>
  <c r="BR787" i="37"/>
  <c r="BQ787" i="37"/>
  <c r="BP787" i="37"/>
  <c r="BO787" i="37"/>
  <c r="BN787" i="37"/>
  <c r="BM787" i="37"/>
  <c r="BL787" i="37"/>
  <c r="BK787" i="37"/>
  <c r="BJ787" i="37"/>
  <c r="BI787" i="37"/>
  <c r="BH787" i="37"/>
  <c r="BG787" i="37"/>
  <c r="BF787" i="37"/>
  <c r="BE787" i="37"/>
  <c r="BD787" i="37"/>
  <c r="BC787" i="37"/>
  <c r="BB787" i="37"/>
  <c r="BA787" i="37"/>
  <c r="AZ787" i="37"/>
  <c r="AY787" i="37"/>
  <c r="AX787" i="37"/>
  <c r="AW787" i="37"/>
  <c r="AV787" i="37"/>
  <c r="AU787" i="37"/>
  <c r="AT787" i="37"/>
  <c r="AS787" i="37"/>
  <c r="AR787" i="37"/>
  <c r="AQ787" i="37"/>
  <c r="AP787" i="37"/>
  <c r="AO787" i="37"/>
  <c r="AN787" i="37"/>
  <c r="AM787" i="37"/>
  <c r="AL787" i="37"/>
  <c r="AK787" i="37"/>
  <c r="AJ787" i="37"/>
  <c r="AI787" i="37"/>
  <c r="AH787" i="37"/>
  <c r="AG787" i="37"/>
  <c r="AF787" i="37"/>
  <c r="AE787" i="37"/>
  <c r="AD787" i="37"/>
  <c r="AC787" i="37"/>
  <c r="AB787" i="37"/>
  <c r="AA787" i="37"/>
  <c r="Z787" i="37"/>
  <c r="Y787" i="37"/>
  <c r="X787" i="37"/>
  <c r="W787" i="37"/>
  <c r="V787" i="37"/>
  <c r="U787" i="37"/>
  <c r="T787" i="37"/>
  <c r="S787" i="37"/>
  <c r="R787" i="37"/>
  <c r="Q787" i="37"/>
  <c r="P787" i="37"/>
  <c r="O787" i="37"/>
  <c r="N787" i="37"/>
  <c r="M787" i="37"/>
  <c r="L787" i="37"/>
  <c r="K787" i="37"/>
  <c r="J787" i="37"/>
  <c r="I787" i="37"/>
  <c r="H787" i="37"/>
  <c r="CC787" i="37" s="1"/>
  <c r="CB786" i="37"/>
  <c r="CA786" i="37"/>
  <c r="BZ786" i="37"/>
  <c r="BY786" i="37"/>
  <c r="BX786" i="37"/>
  <c r="BW786" i="37"/>
  <c r="BV786" i="37"/>
  <c r="BU786" i="37"/>
  <c r="BT786" i="37"/>
  <c r="BS786" i="37"/>
  <c r="BR786" i="37"/>
  <c r="BQ786" i="37"/>
  <c r="BP786" i="37"/>
  <c r="BO786" i="37"/>
  <c r="BN786" i="37"/>
  <c r="BM786" i="37"/>
  <c r="BL786" i="37"/>
  <c r="BK786" i="37"/>
  <c r="BJ786" i="37"/>
  <c r="BI786" i="37"/>
  <c r="BH786" i="37"/>
  <c r="BG786" i="37"/>
  <c r="BF786" i="37"/>
  <c r="BE786" i="37"/>
  <c r="BD786" i="37"/>
  <c r="BC786" i="37"/>
  <c r="BB786" i="37"/>
  <c r="BA786" i="37"/>
  <c r="AZ786" i="37"/>
  <c r="AY786" i="37"/>
  <c r="AX786" i="37"/>
  <c r="AW786" i="37"/>
  <c r="AV786" i="37"/>
  <c r="AU786" i="37"/>
  <c r="AT786" i="37"/>
  <c r="AS786" i="37"/>
  <c r="AR786" i="37"/>
  <c r="AQ786" i="37"/>
  <c r="AP786" i="37"/>
  <c r="AO786" i="37"/>
  <c r="AN786" i="37"/>
  <c r="AM786" i="37"/>
  <c r="AL786" i="37"/>
  <c r="AK786" i="37"/>
  <c r="AJ786" i="37"/>
  <c r="AI786" i="37"/>
  <c r="AH786" i="37"/>
  <c r="AG786" i="37"/>
  <c r="AF786" i="37"/>
  <c r="AE786" i="37"/>
  <c r="AD786" i="37"/>
  <c r="AC786" i="37"/>
  <c r="AB786" i="37"/>
  <c r="AA786" i="37"/>
  <c r="Z786" i="37"/>
  <c r="Y786" i="37"/>
  <c r="X786" i="37"/>
  <c r="W786" i="37"/>
  <c r="V786" i="37"/>
  <c r="U786" i="37"/>
  <c r="T786" i="37"/>
  <c r="S786" i="37"/>
  <c r="R786" i="37"/>
  <c r="Q786" i="37"/>
  <c r="P786" i="37"/>
  <c r="O786" i="37"/>
  <c r="N786" i="37"/>
  <c r="M786" i="37"/>
  <c r="L786" i="37"/>
  <c r="K786" i="37"/>
  <c r="J786" i="37"/>
  <c r="I786" i="37"/>
  <c r="H786" i="37"/>
  <c r="CC786" i="37" s="1"/>
  <c r="CB785" i="37"/>
  <c r="CA785" i="37"/>
  <c r="BZ785" i="37"/>
  <c r="BY785" i="37"/>
  <c r="BX785" i="37"/>
  <c r="BW785" i="37"/>
  <c r="BV785" i="37"/>
  <c r="BU785" i="37"/>
  <c r="BT785" i="37"/>
  <c r="BS785" i="37"/>
  <c r="BR785" i="37"/>
  <c r="BQ785" i="37"/>
  <c r="BP785" i="37"/>
  <c r="BO785" i="37"/>
  <c r="BN785" i="37"/>
  <c r="BM785" i="37"/>
  <c r="BL785" i="37"/>
  <c r="BK785" i="37"/>
  <c r="BJ785" i="37"/>
  <c r="BI785" i="37"/>
  <c r="BH785" i="37"/>
  <c r="BG785" i="37"/>
  <c r="BF785" i="37"/>
  <c r="BE785" i="37"/>
  <c r="BD785" i="37"/>
  <c r="BC785" i="37"/>
  <c r="BB785" i="37"/>
  <c r="BA785" i="37"/>
  <c r="AZ785" i="37"/>
  <c r="AY785" i="37"/>
  <c r="AX785" i="37"/>
  <c r="AW785" i="37"/>
  <c r="AV785" i="37"/>
  <c r="AU785" i="37"/>
  <c r="AT785" i="37"/>
  <c r="AS785" i="37"/>
  <c r="AR785" i="37"/>
  <c r="AQ785" i="37"/>
  <c r="AP785" i="37"/>
  <c r="AO785" i="37"/>
  <c r="AN785" i="37"/>
  <c r="AM785" i="37"/>
  <c r="AL785" i="37"/>
  <c r="AK785" i="37"/>
  <c r="AJ785" i="37"/>
  <c r="AI785" i="37"/>
  <c r="AH785" i="37"/>
  <c r="AG785" i="37"/>
  <c r="AF785" i="37"/>
  <c r="AE785" i="37"/>
  <c r="AD785" i="37"/>
  <c r="AC785" i="37"/>
  <c r="AB785" i="37"/>
  <c r="AA785" i="37"/>
  <c r="Z785" i="37"/>
  <c r="Y785" i="37"/>
  <c r="X785" i="37"/>
  <c r="W785" i="37"/>
  <c r="V785" i="37"/>
  <c r="U785" i="37"/>
  <c r="T785" i="37"/>
  <c r="S785" i="37"/>
  <c r="R785" i="37"/>
  <c r="Q785" i="37"/>
  <c r="P785" i="37"/>
  <c r="O785" i="37"/>
  <c r="N785" i="37"/>
  <c r="M785" i="37"/>
  <c r="L785" i="37"/>
  <c r="K785" i="37"/>
  <c r="J785" i="37"/>
  <c r="I785" i="37"/>
  <c r="CC785" i="37" s="1"/>
  <c r="H785" i="37"/>
  <c r="CB784" i="37"/>
  <c r="CA784" i="37"/>
  <c r="BZ784" i="37"/>
  <c r="BY784" i="37"/>
  <c r="BX784" i="37"/>
  <c r="BW784" i="37"/>
  <c r="BV784" i="37"/>
  <c r="BU784" i="37"/>
  <c r="BT784" i="37"/>
  <c r="BS784" i="37"/>
  <c r="BR784" i="37"/>
  <c r="BQ784" i="37"/>
  <c r="BP784" i="37"/>
  <c r="BO784" i="37"/>
  <c r="BN784" i="37"/>
  <c r="BM784" i="37"/>
  <c r="BL784" i="37"/>
  <c r="BK784" i="37"/>
  <c r="BJ784" i="37"/>
  <c r="BI784" i="37"/>
  <c r="BH784" i="37"/>
  <c r="BG784" i="37"/>
  <c r="BF784" i="37"/>
  <c r="BE784" i="37"/>
  <c r="BD784" i="37"/>
  <c r="BC784" i="37"/>
  <c r="BB784" i="37"/>
  <c r="BA784" i="37"/>
  <c r="AZ784" i="37"/>
  <c r="AY784" i="37"/>
  <c r="AX784" i="37"/>
  <c r="AW784" i="37"/>
  <c r="AV784" i="37"/>
  <c r="AU784" i="37"/>
  <c r="AT784" i="37"/>
  <c r="AS784" i="37"/>
  <c r="AR784" i="37"/>
  <c r="AQ784" i="37"/>
  <c r="AP784" i="37"/>
  <c r="AO784" i="37"/>
  <c r="AN784" i="37"/>
  <c r="AM784" i="37"/>
  <c r="AL784" i="37"/>
  <c r="AK784" i="37"/>
  <c r="AJ784" i="37"/>
  <c r="AI784" i="37"/>
  <c r="AH784" i="37"/>
  <c r="AG784" i="37"/>
  <c r="AF784" i="37"/>
  <c r="AE784" i="37"/>
  <c r="AD784" i="37"/>
  <c r="AC784" i="37"/>
  <c r="AB784" i="37"/>
  <c r="AA784" i="37"/>
  <c r="Z784" i="37"/>
  <c r="Y784" i="37"/>
  <c r="X784" i="37"/>
  <c r="W784" i="37"/>
  <c r="V784" i="37"/>
  <c r="U784" i="37"/>
  <c r="T784" i="37"/>
  <c r="S784" i="37"/>
  <c r="R784" i="37"/>
  <c r="Q784" i="37"/>
  <c r="P784" i="37"/>
  <c r="O784" i="37"/>
  <c r="N784" i="37"/>
  <c r="M784" i="37"/>
  <c r="L784" i="37"/>
  <c r="K784" i="37"/>
  <c r="J784" i="37"/>
  <c r="I784" i="37"/>
  <c r="H784" i="37"/>
  <c r="CC784" i="37" s="1"/>
  <c r="CB783" i="37"/>
  <c r="CA783" i="37"/>
  <c r="BZ783" i="37"/>
  <c r="BY783" i="37"/>
  <c r="BX783" i="37"/>
  <c r="BW783" i="37"/>
  <c r="BV783" i="37"/>
  <c r="BU783" i="37"/>
  <c r="BT783" i="37"/>
  <c r="BS783" i="37"/>
  <c r="BR783" i="37"/>
  <c r="BQ783" i="37"/>
  <c r="BP783" i="37"/>
  <c r="BO783" i="37"/>
  <c r="BN783" i="37"/>
  <c r="BM783" i="37"/>
  <c r="BL783" i="37"/>
  <c r="BK783" i="37"/>
  <c r="BJ783" i="37"/>
  <c r="BI783" i="37"/>
  <c r="BH783" i="37"/>
  <c r="BG783" i="37"/>
  <c r="BF783" i="37"/>
  <c r="BE783" i="37"/>
  <c r="BD783" i="37"/>
  <c r="BC783" i="37"/>
  <c r="BB783" i="37"/>
  <c r="BA783" i="37"/>
  <c r="AZ783" i="37"/>
  <c r="AY783" i="37"/>
  <c r="AX783" i="37"/>
  <c r="AW783" i="37"/>
  <c r="AV783" i="37"/>
  <c r="AU783" i="37"/>
  <c r="AT783" i="37"/>
  <c r="AS783" i="37"/>
  <c r="AR783" i="37"/>
  <c r="AQ783" i="37"/>
  <c r="AP783" i="37"/>
  <c r="AO783" i="37"/>
  <c r="AN783" i="37"/>
  <c r="AM783" i="37"/>
  <c r="AL783" i="37"/>
  <c r="AK783" i="37"/>
  <c r="AJ783" i="37"/>
  <c r="AI783" i="37"/>
  <c r="AH783" i="37"/>
  <c r="AG783" i="37"/>
  <c r="AF783" i="37"/>
  <c r="AE783" i="37"/>
  <c r="AD783" i="37"/>
  <c r="AC783" i="37"/>
  <c r="AB783" i="37"/>
  <c r="AA783" i="37"/>
  <c r="Z783" i="37"/>
  <c r="Y783" i="37"/>
  <c r="X783" i="37"/>
  <c r="W783" i="37"/>
  <c r="V783" i="37"/>
  <c r="U783" i="37"/>
  <c r="T783" i="37"/>
  <c r="S783" i="37"/>
  <c r="R783" i="37"/>
  <c r="Q783" i="37"/>
  <c r="P783" i="37"/>
  <c r="O783" i="37"/>
  <c r="N783" i="37"/>
  <c r="M783" i="37"/>
  <c r="L783" i="37"/>
  <c r="K783" i="37"/>
  <c r="J783" i="37"/>
  <c r="I783" i="37"/>
  <c r="H783" i="37"/>
  <c r="CC783" i="37" s="1"/>
  <c r="CB782" i="37"/>
  <c r="CA782" i="37"/>
  <c r="BZ782" i="37"/>
  <c r="BY782" i="37"/>
  <c r="BX782" i="37"/>
  <c r="BW782" i="37"/>
  <c r="BV782" i="37"/>
  <c r="BU782" i="37"/>
  <c r="BT782" i="37"/>
  <c r="BS782" i="37"/>
  <c r="BR782" i="37"/>
  <c r="BQ782" i="37"/>
  <c r="BP782" i="37"/>
  <c r="BO782" i="37"/>
  <c r="BN782" i="37"/>
  <c r="BM782" i="37"/>
  <c r="BL782" i="37"/>
  <c r="BK782" i="37"/>
  <c r="BJ782" i="37"/>
  <c r="BI782" i="37"/>
  <c r="BH782" i="37"/>
  <c r="BG782" i="37"/>
  <c r="BF782" i="37"/>
  <c r="BE782" i="37"/>
  <c r="BD782" i="37"/>
  <c r="BC782" i="37"/>
  <c r="BB782" i="37"/>
  <c r="BA782" i="37"/>
  <c r="AZ782" i="37"/>
  <c r="AY782" i="37"/>
  <c r="AX782" i="37"/>
  <c r="AW782" i="37"/>
  <c r="AV782" i="37"/>
  <c r="AU782" i="37"/>
  <c r="AT782" i="37"/>
  <c r="AS782" i="37"/>
  <c r="AR782" i="37"/>
  <c r="AQ782" i="37"/>
  <c r="AP782" i="37"/>
  <c r="AO782" i="37"/>
  <c r="AN782" i="37"/>
  <c r="AM782" i="37"/>
  <c r="AL782" i="37"/>
  <c r="AK782" i="37"/>
  <c r="AJ782" i="37"/>
  <c r="AI782" i="37"/>
  <c r="AH782" i="37"/>
  <c r="AG782" i="37"/>
  <c r="AF782" i="37"/>
  <c r="AE782" i="37"/>
  <c r="AD782" i="37"/>
  <c r="AC782" i="37"/>
  <c r="AB782" i="37"/>
  <c r="AA782" i="37"/>
  <c r="Z782" i="37"/>
  <c r="Y782" i="37"/>
  <c r="X782" i="37"/>
  <c r="W782" i="37"/>
  <c r="V782" i="37"/>
  <c r="U782" i="37"/>
  <c r="T782" i="37"/>
  <c r="S782" i="37"/>
  <c r="R782" i="37"/>
  <c r="Q782" i="37"/>
  <c r="P782" i="37"/>
  <c r="O782" i="37"/>
  <c r="N782" i="37"/>
  <c r="M782" i="37"/>
  <c r="L782" i="37"/>
  <c r="K782" i="37"/>
  <c r="J782" i="37"/>
  <c r="I782" i="37"/>
  <c r="CC782" i="37" s="1"/>
  <c r="H782" i="37"/>
  <c r="CB781" i="37"/>
  <c r="CA781" i="37"/>
  <c r="BZ781" i="37"/>
  <c r="BY781" i="37"/>
  <c r="BX781" i="37"/>
  <c r="BW781" i="37"/>
  <c r="BV781" i="37"/>
  <c r="BU781" i="37"/>
  <c r="BT781" i="37"/>
  <c r="BS781" i="37"/>
  <c r="BR781" i="37"/>
  <c r="BQ781" i="37"/>
  <c r="BP781" i="37"/>
  <c r="BO781" i="37"/>
  <c r="BN781" i="37"/>
  <c r="BM781" i="37"/>
  <c r="BL781" i="37"/>
  <c r="BK781" i="37"/>
  <c r="BJ781" i="37"/>
  <c r="BI781" i="37"/>
  <c r="BH781" i="37"/>
  <c r="BG781" i="37"/>
  <c r="BF781" i="37"/>
  <c r="BE781" i="37"/>
  <c r="BD781" i="37"/>
  <c r="BC781" i="37"/>
  <c r="BB781" i="37"/>
  <c r="BA781" i="37"/>
  <c r="AZ781" i="37"/>
  <c r="AY781" i="37"/>
  <c r="AX781" i="37"/>
  <c r="AW781" i="37"/>
  <c r="AV781" i="37"/>
  <c r="AU781" i="37"/>
  <c r="AT781" i="37"/>
  <c r="AS781" i="37"/>
  <c r="AR781" i="37"/>
  <c r="AQ781" i="37"/>
  <c r="AP781" i="37"/>
  <c r="AO781" i="37"/>
  <c r="AN781" i="37"/>
  <c r="AM781" i="37"/>
  <c r="AL781" i="37"/>
  <c r="AK781" i="37"/>
  <c r="AJ781" i="37"/>
  <c r="AI781" i="37"/>
  <c r="AH781" i="37"/>
  <c r="AG781" i="37"/>
  <c r="AF781" i="37"/>
  <c r="AE781" i="37"/>
  <c r="AD781" i="37"/>
  <c r="AC781" i="37"/>
  <c r="AB781" i="37"/>
  <c r="AA781" i="37"/>
  <c r="Z781" i="37"/>
  <c r="Y781" i="37"/>
  <c r="X781" i="37"/>
  <c r="W781" i="37"/>
  <c r="V781" i="37"/>
  <c r="U781" i="37"/>
  <c r="T781" i="37"/>
  <c r="S781" i="37"/>
  <c r="R781" i="37"/>
  <c r="Q781" i="37"/>
  <c r="P781" i="37"/>
  <c r="O781" i="37"/>
  <c r="N781" i="37"/>
  <c r="M781" i="37"/>
  <c r="L781" i="37"/>
  <c r="K781" i="37"/>
  <c r="J781" i="37"/>
  <c r="I781" i="37"/>
  <c r="H781" i="37"/>
  <c r="CC781" i="37" s="1"/>
  <c r="CB780" i="37"/>
  <c r="CA780" i="37"/>
  <c r="BZ780" i="37"/>
  <c r="BY780" i="37"/>
  <c r="BX780" i="37"/>
  <c r="BW780" i="37"/>
  <c r="BV780" i="37"/>
  <c r="BU780" i="37"/>
  <c r="BT780" i="37"/>
  <c r="BS780" i="37"/>
  <c r="BR780" i="37"/>
  <c r="BQ780" i="37"/>
  <c r="BP780" i="37"/>
  <c r="BO780" i="37"/>
  <c r="BN780" i="37"/>
  <c r="BM780" i="37"/>
  <c r="BL780" i="37"/>
  <c r="BK780" i="37"/>
  <c r="BJ780" i="37"/>
  <c r="BI780" i="37"/>
  <c r="BH780" i="37"/>
  <c r="BG780" i="37"/>
  <c r="BF780" i="37"/>
  <c r="BE780" i="37"/>
  <c r="BD780" i="37"/>
  <c r="BC780" i="37"/>
  <c r="BB780" i="37"/>
  <c r="BA780" i="37"/>
  <c r="AZ780" i="37"/>
  <c r="AY780" i="37"/>
  <c r="AX780" i="37"/>
  <c r="AW780" i="37"/>
  <c r="AV780" i="37"/>
  <c r="AU780" i="37"/>
  <c r="AT780" i="37"/>
  <c r="AS780" i="37"/>
  <c r="AR780" i="37"/>
  <c r="AQ780" i="37"/>
  <c r="AP780" i="37"/>
  <c r="AO780" i="37"/>
  <c r="AN780" i="37"/>
  <c r="AM780" i="37"/>
  <c r="AL780" i="37"/>
  <c r="AK780" i="37"/>
  <c r="AJ780" i="37"/>
  <c r="AI780" i="37"/>
  <c r="AH780" i="37"/>
  <c r="AG780" i="37"/>
  <c r="AF780" i="37"/>
  <c r="AE780" i="37"/>
  <c r="AD780" i="37"/>
  <c r="AC780" i="37"/>
  <c r="AB780" i="37"/>
  <c r="AA780" i="37"/>
  <c r="Z780" i="37"/>
  <c r="Y780" i="37"/>
  <c r="X780" i="37"/>
  <c r="W780" i="37"/>
  <c r="V780" i="37"/>
  <c r="U780" i="37"/>
  <c r="T780" i="37"/>
  <c r="S780" i="37"/>
  <c r="R780" i="37"/>
  <c r="Q780" i="37"/>
  <c r="P780" i="37"/>
  <c r="O780" i="37"/>
  <c r="N780" i="37"/>
  <c r="M780" i="37"/>
  <c r="L780" i="37"/>
  <c r="K780" i="37"/>
  <c r="J780" i="37"/>
  <c r="I780" i="37"/>
  <c r="H780" i="37"/>
  <c r="CC780" i="37" s="1"/>
  <c r="CB779" i="37"/>
  <c r="CA779" i="37"/>
  <c r="BZ779" i="37"/>
  <c r="BY779" i="37"/>
  <c r="BX779" i="37"/>
  <c r="BW779" i="37"/>
  <c r="BV779" i="37"/>
  <c r="BU779" i="37"/>
  <c r="BT779" i="37"/>
  <c r="BS779" i="37"/>
  <c r="BR779" i="37"/>
  <c r="BQ779" i="37"/>
  <c r="BP779" i="37"/>
  <c r="BO779" i="37"/>
  <c r="BN779" i="37"/>
  <c r="BM779" i="37"/>
  <c r="BL779" i="37"/>
  <c r="BK779" i="37"/>
  <c r="BJ779" i="37"/>
  <c r="BI779" i="37"/>
  <c r="BH779" i="37"/>
  <c r="BG779" i="37"/>
  <c r="BF779" i="37"/>
  <c r="BE779" i="37"/>
  <c r="BD779" i="37"/>
  <c r="BC779" i="37"/>
  <c r="BB779" i="37"/>
  <c r="BA779" i="37"/>
  <c r="AZ779" i="37"/>
  <c r="AY779" i="37"/>
  <c r="AX779" i="37"/>
  <c r="AW779" i="37"/>
  <c r="AV779" i="37"/>
  <c r="AU779" i="37"/>
  <c r="AT779" i="37"/>
  <c r="AS779" i="37"/>
  <c r="AR779" i="37"/>
  <c r="AQ779" i="37"/>
  <c r="AP779" i="37"/>
  <c r="AO779" i="37"/>
  <c r="AN779" i="37"/>
  <c r="AM779" i="37"/>
  <c r="AL779" i="37"/>
  <c r="AK779" i="37"/>
  <c r="AJ779" i="37"/>
  <c r="AI779" i="37"/>
  <c r="AH779" i="37"/>
  <c r="AG779" i="37"/>
  <c r="AF779" i="37"/>
  <c r="AE779" i="37"/>
  <c r="AD779" i="37"/>
  <c r="AC779" i="37"/>
  <c r="AB779" i="37"/>
  <c r="AA779" i="37"/>
  <c r="Z779" i="37"/>
  <c r="Y779" i="37"/>
  <c r="X779" i="37"/>
  <c r="W779" i="37"/>
  <c r="V779" i="37"/>
  <c r="U779" i="37"/>
  <c r="T779" i="37"/>
  <c r="S779" i="37"/>
  <c r="R779" i="37"/>
  <c r="Q779" i="37"/>
  <c r="P779" i="37"/>
  <c r="O779" i="37"/>
  <c r="N779" i="37"/>
  <c r="M779" i="37"/>
  <c r="L779" i="37"/>
  <c r="K779" i="37"/>
  <c r="J779" i="37"/>
  <c r="I779" i="37"/>
  <c r="CC779" i="37" s="1"/>
  <c r="H779" i="37"/>
  <c r="CB778" i="37"/>
  <c r="CA778" i="37"/>
  <c r="BZ778" i="37"/>
  <c r="BY778" i="37"/>
  <c r="BX778" i="37"/>
  <c r="BW778" i="37"/>
  <c r="BV778" i="37"/>
  <c r="BU778" i="37"/>
  <c r="BT778" i="37"/>
  <c r="BS778" i="37"/>
  <c r="BR778" i="37"/>
  <c r="BQ778" i="37"/>
  <c r="BP778" i="37"/>
  <c r="BO778" i="37"/>
  <c r="BN778" i="37"/>
  <c r="BM778" i="37"/>
  <c r="BL778" i="37"/>
  <c r="BK778" i="37"/>
  <c r="BJ778" i="37"/>
  <c r="BI778" i="37"/>
  <c r="BH778" i="37"/>
  <c r="BG778" i="37"/>
  <c r="BF778" i="37"/>
  <c r="BE778" i="37"/>
  <c r="BD778" i="37"/>
  <c r="BC778" i="37"/>
  <c r="BB778" i="37"/>
  <c r="BA778" i="37"/>
  <c r="AZ778" i="37"/>
  <c r="AY778" i="37"/>
  <c r="AX778" i="37"/>
  <c r="AW778" i="37"/>
  <c r="AV778" i="37"/>
  <c r="AU778" i="37"/>
  <c r="AT778" i="37"/>
  <c r="AS778" i="37"/>
  <c r="AR778" i="37"/>
  <c r="AQ778" i="37"/>
  <c r="AP778" i="37"/>
  <c r="AO778" i="37"/>
  <c r="AN778" i="37"/>
  <c r="AM778" i="37"/>
  <c r="AL778" i="37"/>
  <c r="AK778" i="37"/>
  <c r="AJ778" i="37"/>
  <c r="AI778" i="37"/>
  <c r="AH778" i="37"/>
  <c r="AG778" i="37"/>
  <c r="AF778" i="37"/>
  <c r="AE778" i="37"/>
  <c r="AD778" i="37"/>
  <c r="AC778" i="37"/>
  <c r="AB778" i="37"/>
  <c r="AA778" i="37"/>
  <c r="Z778" i="37"/>
  <c r="Y778" i="37"/>
  <c r="X778" i="37"/>
  <c r="W778" i="37"/>
  <c r="V778" i="37"/>
  <c r="U778" i="37"/>
  <c r="T778" i="37"/>
  <c r="S778" i="37"/>
  <c r="R778" i="37"/>
  <c r="Q778" i="37"/>
  <c r="P778" i="37"/>
  <c r="O778" i="37"/>
  <c r="N778" i="37"/>
  <c r="M778" i="37"/>
  <c r="L778" i="37"/>
  <c r="K778" i="37"/>
  <c r="J778" i="37"/>
  <c r="I778" i="37"/>
  <c r="H778" i="37"/>
  <c r="CC778" i="37" s="1"/>
  <c r="CB777" i="37"/>
  <c r="CA777" i="37"/>
  <c r="BZ777" i="37"/>
  <c r="BY777" i="37"/>
  <c r="BX777" i="37"/>
  <c r="BW777" i="37"/>
  <c r="BV777" i="37"/>
  <c r="BU777" i="37"/>
  <c r="BT777" i="37"/>
  <c r="BS777" i="37"/>
  <c r="BR777" i="37"/>
  <c r="BQ777" i="37"/>
  <c r="BP777" i="37"/>
  <c r="BO777" i="37"/>
  <c r="BN777" i="37"/>
  <c r="BM777" i="37"/>
  <c r="BL777" i="37"/>
  <c r="BK777" i="37"/>
  <c r="BJ777" i="37"/>
  <c r="BI777" i="37"/>
  <c r="BH777" i="37"/>
  <c r="BG777" i="37"/>
  <c r="BF777" i="37"/>
  <c r="BE777" i="37"/>
  <c r="BD777" i="37"/>
  <c r="BC777" i="37"/>
  <c r="BB777" i="37"/>
  <c r="BA777" i="37"/>
  <c r="AZ777" i="37"/>
  <c r="AY777" i="37"/>
  <c r="AX777" i="37"/>
  <c r="AW777" i="37"/>
  <c r="AV777" i="37"/>
  <c r="AU777" i="37"/>
  <c r="AT777" i="37"/>
  <c r="AS777" i="37"/>
  <c r="AR777" i="37"/>
  <c r="AQ777" i="37"/>
  <c r="AP777" i="37"/>
  <c r="AO777" i="37"/>
  <c r="AN777" i="37"/>
  <c r="AM777" i="37"/>
  <c r="AL777" i="37"/>
  <c r="AK777" i="37"/>
  <c r="AJ777" i="37"/>
  <c r="AI777" i="37"/>
  <c r="AH777" i="37"/>
  <c r="AG777" i="37"/>
  <c r="AF777" i="37"/>
  <c r="AE777" i="37"/>
  <c r="AD777" i="37"/>
  <c r="AC777" i="37"/>
  <c r="AB777" i="37"/>
  <c r="AA777" i="37"/>
  <c r="Z777" i="37"/>
  <c r="Y777" i="37"/>
  <c r="X777" i="37"/>
  <c r="W777" i="37"/>
  <c r="V777" i="37"/>
  <c r="U777" i="37"/>
  <c r="T777" i="37"/>
  <c r="S777" i="37"/>
  <c r="R777" i="37"/>
  <c r="Q777" i="37"/>
  <c r="P777" i="37"/>
  <c r="O777" i="37"/>
  <c r="N777" i="37"/>
  <c r="M777" i="37"/>
  <c r="L777" i="37"/>
  <c r="K777" i="37"/>
  <c r="J777" i="37"/>
  <c r="I777" i="37"/>
  <c r="CC777" i="37" s="1"/>
  <c r="H777" i="37"/>
  <c r="CB776" i="37"/>
  <c r="CA776" i="37"/>
  <c r="BZ776" i="37"/>
  <c r="BY776" i="37"/>
  <c r="BX776" i="37"/>
  <c r="BW776" i="37"/>
  <c r="BV776" i="37"/>
  <c r="BU776" i="37"/>
  <c r="BT776" i="37"/>
  <c r="BS776" i="37"/>
  <c r="BR776" i="37"/>
  <c r="BQ776" i="37"/>
  <c r="BP776" i="37"/>
  <c r="BO776" i="37"/>
  <c r="BN776" i="37"/>
  <c r="BM776" i="37"/>
  <c r="BL776" i="37"/>
  <c r="BK776" i="37"/>
  <c r="BJ776" i="37"/>
  <c r="BI776" i="37"/>
  <c r="BH776" i="37"/>
  <c r="BG776" i="37"/>
  <c r="BF776" i="37"/>
  <c r="BE776" i="37"/>
  <c r="BD776" i="37"/>
  <c r="BC776" i="37"/>
  <c r="BB776" i="37"/>
  <c r="BA776" i="37"/>
  <c r="AZ776" i="37"/>
  <c r="AY776" i="37"/>
  <c r="AX776" i="37"/>
  <c r="AW776" i="37"/>
  <c r="AV776" i="37"/>
  <c r="AU776" i="37"/>
  <c r="AT776" i="37"/>
  <c r="AS776" i="37"/>
  <c r="AR776" i="37"/>
  <c r="AQ776" i="37"/>
  <c r="AP776" i="37"/>
  <c r="AO776" i="37"/>
  <c r="AN776" i="37"/>
  <c r="AM776" i="37"/>
  <c r="AL776" i="37"/>
  <c r="AK776" i="37"/>
  <c r="AJ776" i="37"/>
  <c r="AI776" i="37"/>
  <c r="AH776" i="37"/>
  <c r="AG776" i="37"/>
  <c r="AF776" i="37"/>
  <c r="AE776" i="37"/>
  <c r="AD776" i="37"/>
  <c r="AC776" i="37"/>
  <c r="AB776" i="37"/>
  <c r="AA776" i="37"/>
  <c r="Z776" i="37"/>
  <c r="Y776" i="37"/>
  <c r="X776" i="37"/>
  <c r="W776" i="37"/>
  <c r="V776" i="37"/>
  <c r="U776" i="37"/>
  <c r="T776" i="37"/>
  <c r="S776" i="37"/>
  <c r="R776" i="37"/>
  <c r="Q776" i="37"/>
  <c r="P776" i="37"/>
  <c r="O776" i="37"/>
  <c r="N776" i="37"/>
  <c r="M776" i="37"/>
  <c r="L776" i="37"/>
  <c r="K776" i="37"/>
  <c r="J776" i="37"/>
  <c r="I776" i="37"/>
  <c r="CC776" i="37" s="1"/>
  <c r="H776" i="37"/>
  <c r="CB775" i="37"/>
  <c r="CA775" i="37"/>
  <c r="BZ775" i="37"/>
  <c r="BY775" i="37"/>
  <c r="BX775" i="37"/>
  <c r="BW775" i="37"/>
  <c r="BV775" i="37"/>
  <c r="BU775" i="37"/>
  <c r="BT775" i="37"/>
  <c r="BS775" i="37"/>
  <c r="BR775" i="37"/>
  <c r="BQ775" i="37"/>
  <c r="BP775" i="37"/>
  <c r="BO775" i="37"/>
  <c r="BN775" i="37"/>
  <c r="BM775" i="37"/>
  <c r="BL775" i="37"/>
  <c r="BK775" i="37"/>
  <c r="BJ775" i="37"/>
  <c r="BI775" i="37"/>
  <c r="BH775" i="37"/>
  <c r="BG775" i="37"/>
  <c r="BF775" i="37"/>
  <c r="BE775" i="37"/>
  <c r="BD775" i="37"/>
  <c r="BC775" i="37"/>
  <c r="BB775" i="37"/>
  <c r="BA775" i="37"/>
  <c r="AZ775" i="37"/>
  <c r="AY775" i="37"/>
  <c r="AX775" i="37"/>
  <c r="AW775" i="37"/>
  <c r="AV775" i="37"/>
  <c r="AU775" i="37"/>
  <c r="AT775" i="37"/>
  <c r="AS775" i="37"/>
  <c r="AR775" i="37"/>
  <c r="AQ775" i="37"/>
  <c r="AP775" i="37"/>
  <c r="AO775" i="37"/>
  <c r="AN775" i="37"/>
  <c r="AM775" i="37"/>
  <c r="AL775" i="37"/>
  <c r="AK775" i="37"/>
  <c r="AJ775" i="37"/>
  <c r="AI775" i="37"/>
  <c r="AH775" i="37"/>
  <c r="AG775" i="37"/>
  <c r="AF775" i="37"/>
  <c r="AE775" i="37"/>
  <c r="AD775" i="37"/>
  <c r="AC775" i="37"/>
  <c r="AB775" i="37"/>
  <c r="AA775" i="37"/>
  <c r="Z775" i="37"/>
  <c r="Y775" i="37"/>
  <c r="X775" i="37"/>
  <c r="W775" i="37"/>
  <c r="V775" i="37"/>
  <c r="U775" i="37"/>
  <c r="T775" i="37"/>
  <c r="S775" i="37"/>
  <c r="R775" i="37"/>
  <c r="Q775" i="37"/>
  <c r="P775" i="37"/>
  <c r="O775" i="37"/>
  <c r="N775" i="37"/>
  <c r="M775" i="37"/>
  <c r="L775" i="37"/>
  <c r="K775" i="37"/>
  <c r="J775" i="37"/>
  <c r="I775" i="37"/>
  <c r="H775" i="37"/>
  <c r="CC775" i="37" s="1"/>
  <c r="CB774" i="37"/>
  <c r="CA774" i="37"/>
  <c r="BZ774" i="37"/>
  <c r="BY774" i="37"/>
  <c r="BX774" i="37"/>
  <c r="BW774" i="37"/>
  <c r="BV774" i="37"/>
  <c r="BU774" i="37"/>
  <c r="BT774" i="37"/>
  <c r="BS774" i="37"/>
  <c r="BR774" i="37"/>
  <c r="BQ774" i="37"/>
  <c r="BP774" i="37"/>
  <c r="BO774" i="37"/>
  <c r="BN774" i="37"/>
  <c r="BM774" i="37"/>
  <c r="BL774" i="37"/>
  <c r="BK774" i="37"/>
  <c r="BJ774" i="37"/>
  <c r="BI774" i="37"/>
  <c r="BH774" i="37"/>
  <c r="BG774" i="37"/>
  <c r="BF774" i="37"/>
  <c r="BE774" i="37"/>
  <c r="BD774" i="37"/>
  <c r="BC774" i="37"/>
  <c r="BB774" i="37"/>
  <c r="BA774" i="37"/>
  <c r="AZ774" i="37"/>
  <c r="AY774" i="37"/>
  <c r="AX774" i="37"/>
  <c r="AW774" i="37"/>
  <c r="AV774" i="37"/>
  <c r="AU774" i="37"/>
  <c r="AT774" i="37"/>
  <c r="AS774" i="37"/>
  <c r="AR774" i="37"/>
  <c r="AQ774" i="37"/>
  <c r="AP774" i="37"/>
  <c r="AO774" i="37"/>
  <c r="AN774" i="37"/>
  <c r="AM774" i="37"/>
  <c r="AL774" i="37"/>
  <c r="AK774" i="37"/>
  <c r="AJ774" i="37"/>
  <c r="AI774" i="37"/>
  <c r="AH774" i="37"/>
  <c r="AG774" i="37"/>
  <c r="AF774" i="37"/>
  <c r="AE774" i="37"/>
  <c r="AD774" i="37"/>
  <c r="AC774" i="37"/>
  <c r="AB774" i="37"/>
  <c r="AA774" i="37"/>
  <c r="Z774" i="37"/>
  <c r="Y774" i="37"/>
  <c r="X774" i="37"/>
  <c r="W774" i="37"/>
  <c r="V774" i="37"/>
  <c r="U774" i="37"/>
  <c r="T774" i="37"/>
  <c r="S774" i="37"/>
  <c r="R774" i="37"/>
  <c r="Q774" i="37"/>
  <c r="P774" i="37"/>
  <c r="O774" i="37"/>
  <c r="N774" i="37"/>
  <c r="M774" i="37"/>
  <c r="L774" i="37"/>
  <c r="K774" i="37"/>
  <c r="J774" i="37"/>
  <c r="I774" i="37"/>
  <c r="H774" i="37"/>
  <c r="CC774" i="37" s="1"/>
  <c r="CB773" i="37"/>
  <c r="CA773" i="37"/>
  <c r="BZ773" i="37"/>
  <c r="BY773" i="37"/>
  <c r="BX773" i="37"/>
  <c r="BW773" i="37"/>
  <c r="BV773" i="37"/>
  <c r="BU773" i="37"/>
  <c r="BT773" i="37"/>
  <c r="BS773" i="37"/>
  <c r="BR773" i="37"/>
  <c r="BQ773" i="37"/>
  <c r="BP773" i="37"/>
  <c r="BO773" i="37"/>
  <c r="BN773" i="37"/>
  <c r="BM773" i="37"/>
  <c r="BL773" i="37"/>
  <c r="BK773" i="37"/>
  <c r="BJ773" i="37"/>
  <c r="BI773" i="37"/>
  <c r="BH773" i="37"/>
  <c r="BG773" i="37"/>
  <c r="BF773" i="37"/>
  <c r="BE773" i="37"/>
  <c r="BD773" i="37"/>
  <c r="BC773" i="37"/>
  <c r="BB773" i="37"/>
  <c r="BA773" i="37"/>
  <c r="AZ773" i="37"/>
  <c r="AY773" i="37"/>
  <c r="AX773" i="37"/>
  <c r="AW773" i="37"/>
  <c r="AV773" i="37"/>
  <c r="AU773" i="37"/>
  <c r="AT773" i="37"/>
  <c r="AS773" i="37"/>
  <c r="AR773" i="37"/>
  <c r="AQ773" i="37"/>
  <c r="AP773" i="37"/>
  <c r="AO773" i="37"/>
  <c r="AN773" i="37"/>
  <c r="AM773" i="37"/>
  <c r="AL773" i="37"/>
  <c r="AK773" i="37"/>
  <c r="AJ773" i="37"/>
  <c r="AI773" i="37"/>
  <c r="AH773" i="37"/>
  <c r="AG773" i="37"/>
  <c r="AF773" i="37"/>
  <c r="AE773" i="37"/>
  <c r="AD773" i="37"/>
  <c r="AC773" i="37"/>
  <c r="AB773" i="37"/>
  <c r="AA773" i="37"/>
  <c r="Z773" i="37"/>
  <c r="Y773" i="37"/>
  <c r="X773" i="37"/>
  <c r="W773" i="37"/>
  <c r="V773" i="37"/>
  <c r="U773" i="37"/>
  <c r="T773" i="37"/>
  <c r="S773" i="37"/>
  <c r="R773" i="37"/>
  <c r="Q773" i="37"/>
  <c r="P773" i="37"/>
  <c r="O773" i="37"/>
  <c r="N773" i="37"/>
  <c r="M773" i="37"/>
  <c r="L773" i="37"/>
  <c r="K773" i="37"/>
  <c r="J773" i="37"/>
  <c r="I773" i="37"/>
  <c r="CC773" i="37" s="1"/>
  <c r="H773" i="37"/>
  <c r="CB772" i="37"/>
  <c r="CA772" i="37"/>
  <c r="BZ772" i="37"/>
  <c r="BY772" i="37"/>
  <c r="BX772" i="37"/>
  <c r="BW772" i="37"/>
  <c r="BV772" i="37"/>
  <c r="BU772" i="37"/>
  <c r="BT772" i="37"/>
  <c r="BS772" i="37"/>
  <c r="BR772" i="37"/>
  <c r="BQ772" i="37"/>
  <c r="BP772" i="37"/>
  <c r="BO772" i="37"/>
  <c r="BN772" i="37"/>
  <c r="BM772" i="37"/>
  <c r="BL772" i="37"/>
  <c r="BK772" i="37"/>
  <c r="BJ772" i="37"/>
  <c r="BI772" i="37"/>
  <c r="BH772" i="37"/>
  <c r="BG772" i="37"/>
  <c r="BF772" i="37"/>
  <c r="BE772" i="37"/>
  <c r="BD772" i="37"/>
  <c r="BC772" i="37"/>
  <c r="BB772" i="37"/>
  <c r="BA772" i="37"/>
  <c r="AZ772" i="37"/>
  <c r="AY772" i="37"/>
  <c r="AX772" i="37"/>
  <c r="AW772" i="37"/>
  <c r="AV772" i="37"/>
  <c r="AU772" i="37"/>
  <c r="AT772" i="37"/>
  <c r="AS772" i="37"/>
  <c r="AR772" i="37"/>
  <c r="AQ772" i="37"/>
  <c r="AP772" i="37"/>
  <c r="AO772" i="37"/>
  <c r="AN772" i="37"/>
  <c r="AM772" i="37"/>
  <c r="AL772" i="37"/>
  <c r="AK772" i="37"/>
  <c r="AJ772" i="37"/>
  <c r="AI772" i="37"/>
  <c r="AH772" i="37"/>
  <c r="AG772" i="37"/>
  <c r="AF772" i="37"/>
  <c r="AE772" i="37"/>
  <c r="AD772" i="37"/>
  <c r="AC772" i="37"/>
  <c r="AB772" i="37"/>
  <c r="AA772" i="37"/>
  <c r="Z772" i="37"/>
  <c r="Y772" i="37"/>
  <c r="X772" i="37"/>
  <c r="W772" i="37"/>
  <c r="V772" i="37"/>
  <c r="U772" i="37"/>
  <c r="T772" i="37"/>
  <c r="S772" i="37"/>
  <c r="R772" i="37"/>
  <c r="Q772" i="37"/>
  <c r="P772" i="37"/>
  <c r="O772" i="37"/>
  <c r="N772" i="37"/>
  <c r="M772" i="37"/>
  <c r="L772" i="37"/>
  <c r="K772" i="37"/>
  <c r="J772" i="37"/>
  <c r="I772" i="37"/>
  <c r="H772" i="37"/>
  <c r="CC772" i="37" s="1"/>
  <c r="CB771" i="37"/>
  <c r="CA771" i="37"/>
  <c r="BZ771" i="37"/>
  <c r="BY771" i="37"/>
  <c r="BX771" i="37"/>
  <c r="BW771" i="37"/>
  <c r="BV771" i="37"/>
  <c r="BU771" i="37"/>
  <c r="BT771" i="37"/>
  <c r="BS771" i="37"/>
  <c r="BR771" i="37"/>
  <c r="BQ771" i="37"/>
  <c r="BP771" i="37"/>
  <c r="BO771" i="37"/>
  <c r="BN771" i="37"/>
  <c r="BM771" i="37"/>
  <c r="BL771" i="37"/>
  <c r="BK771" i="37"/>
  <c r="BJ771" i="37"/>
  <c r="BI771" i="37"/>
  <c r="BH771" i="37"/>
  <c r="BG771" i="37"/>
  <c r="BF771" i="37"/>
  <c r="BE771" i="37"/>
  <c r="BD771" i="37"/>
  <c r="BC771" i="37"/>
  <c r="BB771" i="37"/>
  <c r="BA771" i="37"/>
  <c r="AZ771" i="37"/>
  <c r="AY771" i="37"/>
  <c r="AX771" i="37"/>
  <c r="AW771" i="37"/>
  <c r="AV771" i="37"/>
  <c r="AU771" i="37"/>
  <c r="AT771" i="37"/>
  <c r="AS771" i="37"/>
  <c r="AR771" i="37"/>
  <c r="AQ771" i="37"/>
  <c r="AP771" i="37"/>
  <c r="AO771" i="37"/>
  <c r="AN771" i="37"/>
  <c r="AM771" i="37"/>
  <c r="AL771" i="37"/>
  <c r="AK771" i="37"/>
  <c r="AJ771" i="37"/>
  <c r="AI771" i="37"/>
  <c r="AH771" i="37"/>
  <c r="AG771" i="37"/>
  <c r="AF771" i="37"/>
  <c r="AE771" i="37"/>
  <c r="AD771" i="37"/>
  <c r="AC771" i="37"/>
  <c r="AB771" i="37"/>
  <c r="AA771" i="37"/>
  <c r="Z771" i="37"/>
  <c r="Y771" i="37"/>
  <c r="X771" i="37"/>
  <c r="W771" i="37"/>
  <c r="V771" i="37"/>
  <c r="U771" i="37"/>
  <c r="T771" i="37"/>
  <c r="S771" i="37"/>
  <c r="R771" i="37"/>
  <c r="Q771" i="37"/>
  <c r="P771" i="37"/>
  <c r="O771" i="37"/>
  <c r="N771" i="37"/>
  <c r="M771" i="37"/>
  <c r="L771" i="37"/>
  <c r="K771" i="37"/>
  <c r="J771" i="37"/>
  <c r="I771" i="37"/>
  <c r="CC771" i="37" s="1"/>
  <c r="H771" i="37"/>
  <c r="CB770" i="37"/>
  <c r="CA770" i="37"/>
  <c r="BZ770" i="37"/>
  <c r="BY770" i="37"/>
  <c r="BX770" i="37"/>
  <c r="BW770" i="37"/>
  <c r="BV770" i="37"/>
  <c r="BU770" i="37"/>
  <c r="BT770" i="37"/>
  <c r="BS770" i="37"/>
  <c r="BR770" i="37"/>
  <c r="BQ770" i="37"/>
  <c r="BP770" i="37"/>
  <c r="BO770" i="37"/>
  <c r="BN770" i="37"/>
  <c r="BM770" i="37"/>
  <c r="BL770" i="37"/>
  <c r="BK770" i="37"/>
  <c r="BJ770" i="37"/>
  <c r="BI770" i="37"/>
  <c r="BH770" i="37"/>
  <c r="BG770" i="37"/>
  <c r="BF770" i="37"/>
  <c r="BE770" i="37"/>
  <c r="BD770" i="37"/>
  <c r="BC770" i="37"/>
  <c r="BB770" i="37"/>
  <c r="BA770" i="37"/>
  <c r="AZ770" i="37"/>
  <c r="AY770" i="37"/>
  <c r="AX770" i="37"/>
  <c r="AW770" i="37"/>
  <c r="AV770" i="37"/>
  <c r="AU770" i="37"/>
  <c r="AT770" i="37"/>
  <c r="AS770" i="37"/>
  <c r="AR770" i="37"/>
  <c r="AQ770" i="37"/>
  <c r="AP770" i="37"/>
  <c r="AO770" i="37"/>
  <c r="AN770" i="37"/>
  <c r="AM770" i="37"/>
  <c r="AL770" i="37"/>
  <c r="AK770" i="37"/>
  <c r="AJ770" i="37"/>
  <c r="AI770" i="37"/>
  <c r="AH770" i="37"/>
  <c r="AG770" i="37"/>
  <c r="AF770" i="37"/>
  <c r="AE770" i="37"/>
  <c r="AD770" i="37"/>
  <c r="AC770" i="37"/>
  <c r="AB770" i="37"/>
  <c r="AA770" i="37"/>
  <c r="Z770" i="37"/>
  <c r="Y770" i="37"/>
  <c r="X770" i="37"/>
  <c r="W770" i="37"/>
  <c r="V770" i="37"/>
  <c r="U770" i="37"/>
  <c r="T770" i="37"/>
  <c r="S770" i="37"/>
  <c r="R770" i="37"/>
  <c r="Q770" i="37"/>
  <c r="P770" i="37"/>
  <c r="O770" i="37"/>
  <c r="N770" i="37"/>
  <c r="M770" i="37"/>
  <c r="L770" i="37"/>
  <c r="K770" i="37"/>
  <c r="J770" i="37"/>
  <c r="I770" i="37"/>
  <c r="CC770" i="37" s="1"/>
  <c r="H770" i="37"/>
  <c r="CB769" i="37"/>
  <c r="CA769" i="37"/>
  <c r="BZ769" i="37"/>
  <c r="BY769" i="37"/>
  <c r="BX769" i="37"/>
  <c r="BW769" i="37"/>
  <c r="BV769" i="37"/>
  <c r="BU769" i="37"/>
  <c r="BT769" i="37"/>
  <c r="BS769" i="37"/>
  <c r="BR769" i="37"/>
  <c r="BQ769" i="37"/>
  <c r="BP769" i="37"/>
  <c r="BO769" i="37"/>
  <c r="BN769" i="37"/>
  <c r="BM769" i="37"/>
  <c r="BL769" i="37"/>
  <c r="BK769" i="37"/>
  <c r="BJ769" i="37"/>
  <c r="BI769" i="37"/>
  <c r="BH769" i="37"/>
  <c r="BG769" i="37"/>
  <c r="BF769" i="37"/>
  <c r="BE769" i="37"/>
  <c r="BD769" i="37"/>
  <c r="BC769" i="37"/>
  <c r="BB769" i="37"/>
  <c r="BA769" i="37"/>
  <c r="AZ769" i="37"/>
  <c r="AY769" i="37"/>
  <c r="AX769" i="37"/>
  <c r="AW769" i="37"/>
  <c r="AV769" i="37"/>
  <c r="AU769" i="37"/>
  <c r="AT769" i="37"/>
  <c r="AS769" i="37"/>
  <c r="AR769" i="37"/>
  <c r="AQ769" i="37"/>
  <c r="AP769" i="37"/>
  <c r="AO769" i="37"/>
  <c r="AN769" i="37"/>
  <c r="AM769" i="37"/>
  <c r="AL769" i="37"/>
  <c r="AK769" i="37"/>
  <c r="AJ769" i="37"/>
  <c r="AI769" i="37"/>
  <c r="AH769" i="37"/>
  <c r="AG769" i="37"/>
  <c r="AF769" i="37"/>
  <c r="AE769" i="37"/>
  <c r="AD769" i="37"/>
  <c r="AC769" i="37"/>
  <c r="AB769" i="37"/>
  <c r="AA769" i="37"/>
  <c r="Z769" i="37"/>
  <c r="Y769" i="37"/>
  <c r="X769" i="37"/>
  <c r="W769" i="37"/>
  <c r="V769" i="37"/>
  <c r="U769" i="37"/>
  <c r="T769" i="37"/>
  <c r="S769" i="37"/>
  <c r="R769" i="37"/>
  <c r="Q769" i="37"/>
  <c r="P769" i="37"/>
  <c r="O769" i="37"/>
  <c r="N769" i="37"/>
  <c r="M769" i="37"/>
  <c r="L769" i="37"/>
  <c r="K769" i="37"/>
  <c r="J769" i="37"/>
  <c r="I769" i="37"/>
  <c r="H769" i="37"/>
  <c r="CC769" i="37" s="1"/>
  <c r="CB768" i="37"/>
  <c r="CA768" i="37"/>
  <c r="BZ768" i="37"/>
  <c r="BY768" i="37"/>
  <c r="BX768" i="37"/>
  <c r="BW768" i="37"/>
  <c r="BV768" i="37"/>
  <c r="BU768" i="37"/>
  <c r="BT768" i="37"/>
  <c r="BS768" i="37"/>
  <c r="BR768" i="37"/>
  <c r="BQ768" i="37"/>
  <c r="BP768" i="37"/>
  <c r="BO768" i="37"/>
  <c r="BN768" i="37"/>
  <c r="BM768" i="37"/>
  <c r="BL768" i="37"/>
  <c r="BK768" i="37"/>
  <c r="BJ768" i="37"/>
  <c r="BI768" i="37"/>
  <c r="BH768" i="37"/>
  <c r="BG768" i="37"/>
  <c r="BF768" i="37"/>
  <c r="BE768" i="37"/>
  <c r="BD768" i="37"/>
  <c r="BC768" i="37"/>
  <c r="BB768" i="37"/>
  <c r="BA768" i="37"/>
  <c r="AZ768" i="37"/>
  <c r="AY768" i="37"/>
  <c r="AX768" i="37"/>
  <c r="AW768" i="37"/>
  <c r="AV768" i="37"/>
  <c r="AU768" i="37"/>
  <c r="AT768" i="37"/>
  <c r="AS768" i="37"/>
  <c r="AR768" i="37"/>
  <c r="AQ768" i="37"/>
  <c r="AP768" i="37"/>
  <c r="AO768" i="37"/>
  <c r="AN768" i="37"/>
  <c r="AM768" i="37"/>
  <c r="AL768" i="37"/>
  <c r="AK768" i="37"/>
  <c r="AJ768" i="37"/>
  <c r="AI768" i="37"/>
  <c r="AH768" i="37"/>
  <c r="AG768" i="37"/>
  <c r="AF768" i="37"/>
  <c r="AE768" i="37"/>
  <c r="AD768" i="37"/>
  <c r="AC768" i="37"/>
  <c r="AB768" i="37"/>
  <c r="AA768" i="37"/>
  <c r="Z768" i="37"/>
  <c r="Y768" i="37"/>
  <c r="X768" i="37"/>
  <c r="W768" i="37"/>
  <c r="V768" i="37"/>
  <c r="U768" i="37"/>
  <c r="T768" i="37"/>
  <c r="S768" i="37"/>
  <c r="R768" i="37"/>
  <c r="Q768" i="37"/>
  <c r="P768" i="37"/>
  <c r="O768" i="37"/>
  <c r="N768" i="37"/>
  <c r="M768" i="37"/>
  <c r="L768" i="37"/>
  <c r="K768" i="37"/>
  <c r="J768" i="37"/>
  <c r="I768" i="37"/>
  <c r="H768" i="37"/>
  <c r="CC768" i="37" s="1"/>
  <c r="CB767" i="37"/>
  <c r="CA767" i="37"/>
  <c r="BZ767" i="37"/>
  <c r="BY767" i="37"/>
  <c r="BX767" i="37"/>
  <c r="BW767" i="37"/>
  <c r="BV767" i="37"/>
  <c r="BU767" i="37"/>
  <c r="BT767" i="37"/>
  <c r="BS767" i="37"/>
  <c r="BR767" i="37"/>
  <c r="BQ767" i="37"/>
  <c r="BP767" i="37"/>
  <c r="BO767" i="37"/>
  <c r="BN767" i="37"/>
  <c r="BM767" i="37"/>
  <c r="BL767" i="37"/>
  <c r="BK767" i="37"/>
  <c r="BJ767" i="37"/>
  <c r="BI767" i="37"/>
  <c r="BH767" i="37"/>
  <c r="BG767" i="37"/>
  <c r="BF767" i="37"/>
  <c r="BE767" i="37"/>
  <c r="BD767" i="37"/>
  <c r="BC767" i="37"/>
  <c r="BB767" i="37"/>
  <c r="BA767" i="37"/>
  <c r="AZ767" i="37"/>
  <c r="AY767" i="37"/>
  <c r="AX767" i="37"/>
  <c r="AW767" i="37"/>
  <c r="AV767" i="37"/>
  <c r="AU767" i="37"/>
  <c r="AT767" i="37"/>
  <c r="AS767" i="37"/>
  <c r="AR767" i="37"/>
  <c r="AQ767" i="37"/>
  <c r="AP767" i="37"/>
  <c r="AO767" i="37"/>
  <c r="AN767" i="37"/>
  <c r="AM767" i="37"/>
  <c r="AL767" i="37"/>
  <c r="AK767" i="37"/>
  <c r="AJ767" i="37"/>
  <c r="AI767" i="37"/>
  <c r="AH767" i="37"/>
  <c r="AG767" i="37"/>
  <c r="AF767" i="37"/>
  <c r="AE767" i="37"/>
  <c r="AD767" i="37"/>
  <c r="AC767" i="37"/>
  <c r="AB767" i="37"/>
  <c r="AA767" i="37"/>
  <c r="Z767" i="37"/>
  <c r="Y767" i="37"/>
  <c r="X767" i="37"/>
  <c r="W767" i="37"/>
  <c r="V767" i="37"/>
  <c r="U767" i="37"/>
  <c r="T767" i="37"/>
  <c r="S767" i="37"/>
  <c r="R767" i="37"/>
  <c r="Q767" i="37"/>
  <c r="P767" i="37"/>
  <c r="O767" i="37"/>
  <c r="N767" i="37"/>
  <c r="M767" i="37"/>
  <c r="L767" i="37"/>
  <c r="K767" i="37"/>
  <c r="J767" i="37"/>
  <c r="I767" i="37"/>
  <c r="CC767" i="37" s="1"/>
  <c r="H767" i="37"/>
  <c r="CB766" i="37"/>
  <c r="CA766" i="37"/>
  <c r="BZ766" i="37"/>
  <c r="BY766" i="37"/>
  <c r="BX766" i="37"/>
  <c r="BW766" i="37"/>
  <c r="BV766" i="37"/>
  <c r="BU766" i="37"/>
  <c r="BT766" i="37"/>
  <c r="BS766" i="37"/>
  <c r="BR766" i="37"/>
  <c r="BQ766" i="37"/>
  <c r="BP766" i="37"/>
  <c r="BO766" i="37"/>
  <c r="BN766" i="37"/>
  <c r="BM766" i="37"/>
  <c r="BL766" i="37"/>
  <c r="BK766" i="37"/>
  <c r="BJ766" i="37"/>
  <c r="BI766" i="37"/>
  <c r="BH766" i="37"/>
  <c r="BG766" i="37"/>
  <c r="BF766" i="37"/>
  <c r="BE766" i="37"/>
  <c r="BD766" i="37"/>
  <c r="BC766" i="37"/>
  <c r="BB766" i="37"/>
  <c r="BA766" i="37"/>
  <c r="AZ766" i="37"/>
  <c r="AY766" i="37"/>
  <c r="AX766" i="37"/>
  <c r="AW766" i="37"/>
  <c r="AV766" i="37"/>
  <c r="AU766" i="37"/>
  <c r="AT766" i="37"/>
  <c r="AS766" i="37"/>
  <c r="AR766" i="37"/>
  <c r="AQ766" i="37"/>
  <c r="AP766" i="37"/>
  <c r="AO766" i="37"/>
  <c r="AN766" i="37"/>
  <c r="AM766" i="37"/>
  <c r="AL766" i="37"/>
  <c r="AK766" i="37"/>
  <c r="AJ766" i="37"/>
  <c r="AI766" i="37"/>
  <c r="AH766" i="37"/>
  <c r="AG766" i="37"/>
  <c r="AF766" i="37"/>
  <c r="AE766" i="37"/>
  <c r="AD766" i="37"/>
  <c r="AC766" i="37"/>
  <c r="AB766" i="37"/>
  <c r="AA766" i="37"/>
  <c r="Z766" i="37"/>
  <c r="Y766" i="37"/>
  <c r="X766" i="37"/>
  <c r="W766" i="37"/>
  <c r="V766" i="37"/>
  <c r="U766" i="37"/>
  <c r="T766" i="37"/>
  <c r="S766" i="37"/>
  <c r="R766" i="37"/>
  <c r="Q766" i="37"/>
  <c r="P766" i="37"/>
  <c r="O766" i="37"/>
  <c r="N766" i="37"/>
  <c r="M766" i="37"/>
  <c r="L766" i="37"/>
  <c r="K766" i="37"/>
  <c r="J766" i="37"/>
  <c r="I766" i="37"/>
  <c r="CC766" i="37" s="1"/>
  <c r="H766" i="37"/>
  <c r="CB765" i="37"/>
  <c r="CA765" i="37"/>
  <c r="BZ765" i="37"/>
  <c r="BY765" i="37"/>
  <c r="BX765" i="37"/>
  <c r="BW765" i="37"/>
  <c r="BV765" i="37"/>
  <c r="BU765" i="37"/>
  <c r="BT765" i="37"/>
  <c r="BS765" i="37"/>
  <c r="BR765" i="37"/>
  <c r="BQ765" i="37"/>
  <c r="BP765" i="37"/>
  <c r="BO765" i="37"/>
  <c r="BN765" i="37"/>
  <c r="BM765" i="37"/>
  <c r="BL765" i="37"/>
  <c r="BK765" i="37"/>
  <c r="BJ765" i="37"/>
  <c r="BI765" i="37"/>
  <c r="BH765" i="37"/>
  <c r="BG765" i="37"/>
  <c r="BF765" i="37"/>
  <c r="BE765" i="37"/>
  <c r="BD765" i="37"/>
  <c r="BC765" i="37"/>
  <c r="BB765" i="37"/>
  <c r="BA765" i="37"/>
  <c r="AZ765" i="37"/>
  <c r="AY765" i="37"/>
  <c r="AX765" i="37"/>
  <c r="AW765" i="37"/>
  <c r="AV765" i="37"/>
  <c r="AU765" i="37"/>
  <c r="AT765" i="37"/>
  <c r="AS765" i="37"/>
  <c r="AR765" i="37"/>
  <c r="AQ765" i="37"/>
  <c r="AP765" i="37"/>
  <c r="AO765" i="37"/>
  <c r="AN765" i="37"/>
  <c r="AM765" i="37"/>
  <c r="AL765" i="37"/>
  <c r="AK765" i="37"/>
  <c r="AJ765" i="37"/>
  <c r="AI765" i="37"/>
  <c r="AH765" i="37"/>
  <c r="AG765" i="37"/>
  <c r="AF765" i="37"/>
  <c r="AE765" i="37"/>
  <c r="AD765" i="37"/>
  <c r="AC765" i="37"/>
  <c r="AB765" i="37"/>
  <c r="AA765" i="37"/>
  <c r="Z765" i="37"/>
  <c r="Y765" i="37"/>
  <c r="X765" i="37"/>
  <c r="W765" i="37"/>
  <c r="V765" i="37"/>
  <c r="U765" i="37"/>
  <c r="T765" i="37"/>
  <c r="S765" i="37"/>
  <c r="R765" i="37"/>
  <c r="Q765" i="37"/>
  <c r="P765" i="37"/>
  <c r="O765" i="37"/>
  <c r="N765" i="37"/>
  <c r="M765" i="37"/>
  <c r="L765" i="37"/>
  <c r="K765" i="37"/>
  <c r="J765" i="37"/>
  <c r="I765" i="37"/>
  <c r="CC765" i="37" s="1"/>
  <c r="H765" i="37"/>
  <c r="CB764" i="37"/>
  <c r="CA764" i="37"/>
  <c r="BZ764" i="37"/>
  <c r="BY764" i="37"/>
  <c r="BX764" i="37"/>
  <c r="BW764" i="37"/>
  <c r="BV764" i="37"/>
  <c r="BU764" i="37"/>
  <c r="BT764" i="37"/>
  <c r="BS764" i="37"/>
  <c r="BR764" i="37"/>
  <c r="BQ764" i="37"/>
  <c r="BP764" i="37"/>
  <c r="BO764" i="37"/>
  <c r="BN764" i="37"/>
  <c r="BM764" i="37"/>
  <c r="BL764" i="37"/>
  <c r="BK764" i="37"/>
  <c r="BJ764" i="37"/>
  <c r="BI764" i="37"/>
  <c r="BH764" i="37"/>
  <c r="BG764" i="37"/>
  <c r="BF764" i="37"/>
  <c r="BE764" i="37"/>
  <c r="BD764" i="37"/>
  <c r="BC764" i="37"/>
  <c r="BB764" i="37"/>
  <c r="BA764" i="37"/>
  <c r="AZ764" i="37"/>
  <c r="AY764" i="37"/>
  <c r="AX764" i="37"/>
  <c r="AW764" i="37"/>
  <c r="AV764" i="37"/>
  <c r="AU764" i="37"/>
  <c r="AT764" i="37"/>
  <c r="AS764" i="37"/>
  <c r="AR764" i="37"/>
  <c r="AQ764" i="37"/>
  <c r="AP764" i="37"/>
  <c r="AO764" i="37"/>
  <c r="AN764" i="37"/>
  <c r="AM764" i="37"/>
  <c r="AL764" i="37"/>
  <c r="AK764" i="37"/>
  <c r="AJ764" i="37"/>
  <c r="AI764" i="37"/>
  <c r="AH764" i="37"/>
  <c r="AG764" i="37"/>
  <c r="AF764" i="37"/>
  <c r="AE764" i="37"/>
  <c r="AD764" i="37"/>
  <c r="AC764" i="37"/>
  <c r="AB764" i="37"/>
  <c r="AA764" i="37"/>
  <c r="Z764" i="37"/>
  <c r="Y764" i="37"/>
  <c r="X764" i="37"/>
  <c r="W764" i="37"/>
  <c r="V764" i="37"/>
  <c r="U764" i="37"/>
  <c r="T764" i="37"/>
  <c r="S764" i="37"/>
  <c r="R764" i="37"/>
  <c r="Q764" i="37"/>
  <c r="P764" i="37"/>
  <c r="O764" i="37"/>
  <c r="N764" i="37"/>
  <c r="M764" i="37"/>
  <c r="L764" i="37"/>
  <c r="K764" i="37"/>
  <c r="J764" i="37"/>
  <c r="I764" i="37"/>
  <c r="CC764" i="37" s="1"/>
  <c r="H764" i="37"/>
  <c r="CB763" i="37"/>
  <c r="CA763" i="37"/>
  <c r="BZ763" i="37"/>
  <c r="BY763" i="37"/>
  <c r="BX763" i="37"/>
  <c r="BW763" i="37"/>
  <c r="BV763" i="37"/>
  <c r="BU763" i="37"/>
  <c r="BT763" i="37"/>
  <c r="BS763" i="37"/>
  <c r="BR763" i="37"/>
  <c r="BQ763" i="37"/>
  <c r="BP763" i="37"/>
  <c r="BO763" i="37"/>
  <c r="BN763" i="37"/>
  <c r="BM763" i="37"/>
  <c r="BL763" i="37"/>
  <c r="BK763" i="37"/>
  <c r="BJ763" i="37"/>
  <c r="BI763" i="37"/>
  <c r="BH763" i="37"/>
  <c r="BG763" i="37"/>
  <c r="BF763" i="37"/>
  <c r="BE763" i="37"/>
  <c r="BD763" i="37"/>
  <c r="BC763" i="37"/>
  <c r="BB763" i="37"/>
  <c r="BA763" i="37"/>
  <c r="AZ763" i="37"/>
  <c r="AY763" i="37"/>
  <c r="AX763" i="37"/>
  <c r="AW763" i="37"/>
  <c r="AV763" i="37"/>
  <c r="AU763" i="37"/>
  <c r="AT763" i="37"/>
  <c r="AS763" i="37"/>
  <c r="AR763" i="37"/>
  <c r="AQ763" i="37"/>
  <c r="AP763" i="37"/>
  <c r="AO763" i="37"/>
  <c r="AN763" i="37"/>
  <c r="AM763" i="37"/>
  <c r="AL763" i="37"/>
  <c r="AK763" i="37"/>
  <c r="AJ763" i="37"/>
  <c r="AI763" i="37"/>
  <c r="AH763" i="37"/>
  <c r="AG763" i="37"/>
  <c r="AF763" i="37"/>
  <c r="AE763" i="37"/>
  <c r="AD763" i="37"/>
  <c r="AC763" i="37"/>
  <c r="AB763" i="37"/>
  <c r="AA763" i="37"/>
  <c r="Z763" i="37"/>
  <c r="Y763" i="37"/>
  <c r="X763" i="37"/>
  <c r="W763" i="37"/>
  <c r="V763" i="37"/>
  <c r="U763" i="37"/>
  <c r="T763" i="37"/>
  <c r="S763" i="37"/>
  <c r="R763" i="37"/>
  <c r="Q763" i="37"/>
  <c r="P763" i="37"/>
  <c r="O763" i="37"/>
  <c r="N763" i="37"/>
  <c r="M763" i="37"/>
  <c r="L763" i="37"/>
  <c r="K763" i="37"/>
  <c r="J763" i="37"/>
  <c r="I763" i="37"/>
  <c r="CC763" i="37" s="1"/>
  <c r="H763" i="37"/>
  <c r="CB762" i="37"/>
  <c r="CA762" i="37"/>
  <c r="BZ762" i="37"/>
  <c r="BY762" i="37"/>
  <c r="BX762" i="37"/>
  <c r="BW762" i="37"/>
  <c r="BV762" i="37"/>
  <c r="BU762" i="37"/>
  <c r="BT762" i="37"/>
  <c r="BS762" i="37"/>
  <c r="BR762" i="37"/>
  <c r="BQ762" i="37"/>
  <c r="BP762" i="37"/>
  <c r="BO762" i="37"/>
  <c r="BN762" i="37"/>
  <c r="BM762" i="37"/>
  <c r="BL762" i="37"/>
  <c r="BK762" i="37"/>
  <c r="BJ762" i="37"/>
  <c r="BI762" i="37"/>
  <c r="BH762" i="37"/>
  <c r="BG762" i="37"/>
  <c r="BF762" i="37"/>
  <c r="BE762" i="37"/>
  <c r="BD762" i="37"/>
  <c r="BC762" i="37"/>
  <c r="BB762" i="37"/>
  <c r="BA762" i="37"/>
  <c r="AZ762" i="37"/>
  <c r="AY762" i="37"/>
  <c r="AX762" i="37"/>
  <c r="AW762" i="37"/>
  <c r="AV762" i="37"/>
  <c r="AU762" i="37"/>
  <c r="AT762" i="37"/>
  <c r="AS762" i="37"/>
  <c r="AR762" i="37"/>
  <c r="AQ762" i="37"/>
  <c r="AP762" i="37"/>
  <c r="AO762" i="37"/>
  <c r="AN762" i="37"/>
  <c r="AM762" i="37"/>
  <c r="AL762" i="37"/>
  <c r="AK762" i="37"/>
  <c r="AJ762" i="37"/>
  <c r="AI762" i="37"/>
  <c r="AH762" i="37"/>
  <c r="AG762" i="37"/>
  <c r="AF762" i="37"/>
  <c r="AE762" i="37"/>
  <c r="AD762" i="37"/>
  <c r="AC762" i="37"/>
  <c r="AB762" i="37"/>
  <c r="AA762" i="37"/>
  <c r="Z762" i="37"/>
  <c r="Y762" i="37"/>
  <c r="X762" i="37"/>
  <c r="W762" i="37"/>
  <c r="V762" i="37"/>
  <c r="U762" i="37"/>
  <c r="T762" i="37"/>
  <c r="S762" i="37"/>
  <c r="R762" i="37"/>
  <c r="Q762" i="37"/>
  <c r="P762" i="37"/>
  <c r="O762" i="37"/>
  <c r="N762" i="37"/>
  <c r="M762" i="37"/>
  <c r="L762" i="37"/>
  <c r="K762" i="37"/>
  <c r="J762" i="37"/>
  <c r="I762" i="37"/>
  <c r="H762" i="37"/>
  <c r="CC762" i="37" s="1"/>
  <c r="CB761" i="37"/>
  <c r="CA761" i="37"/>
  <c r="BZ761" i="37"/>
  <c r="BY761" i="37"/>
  <c r="BX761" i="37"/>
  <c r="BW761" i="37"/>
  <c r="BV761" i="37"/>
  <c r="BU761" i="37"/>
  <c r="BT761" i="37"/>
  <c r="BS761" i="37"/>
  <c r="BR761" i="37"/>
  <c r="BQ761" i="37"/>
  <c r="BP761" i="37"/>
  <c r="BO761" i="37"/>
  <c r="BN761" i="37"/>
  <c r="BM761" i="37"/>
  <c r="BL761" i="37"/>
  <c r="BK761" i="37"/>
  <c r="BJ761" i="37"/>
  <c r="BI761" i="37"/>
  <c r="BH761" i="37"/>
  <c r="BG761" i="37"/>
  <c r="BF761" i="37"/>
  <c r="BE761" i="37"/>
  <c r="BD761" i="37"/>
  <c r="BC761" i="37"/>
  <c r="BB761" i="37"/>
  <c r="BA761" i="37"/>
  <c r="AZ761" i="37"/>
  <c r="AY761" i="37"/>
  <c r="AX761" i="37"/>
  <c r="AW761" i="37"/>
  <c r="AV761" i="37"/>
  <c r="AU761" i="37"/>
  <c r="AT761" i="37"/>
  <c r="AS761" i="37"/>
  <c r="AR761" i="37"/>
  <c r="AQ761" i="37"/>
  <c r="AP761" i="37"/>
  <c r="AO761" i="37"/>
  <c r="AN761" i="37"/>
  <c r="AM761" i="37"/>
  <c r="AL761" i="37"/>
  <c r="AK761" i="37"/>
  <c r="AJ761" i="37"/>
  <c r="AI761" i="37"/>
  <c r="AH761" i="37"/>
  <c r="AG761" i="37"/>
  <c r="AF761" i="37"/>
  <c r="AE761" i="37"/>
  <c r="AD761" i="37"/>
  <c r="AC761" i="37"/>
  <c r="AB761" i="37"/>
  <c r="AA761" i="37"/>
  <c r="Z761" i="37"/>
  <c r="Y761" i="37"/>
  <c r="X761" i="37"/>
  <c r="W761" i="37"/>
  <c r="V761" i="37"/>
  <c r="U761" i="37"/>
  <c r="T761" i="37"/>
  <c r="S761" i="37"/>
  <c r="R761" i="37"/>
  <c r="Q761" i="37"/>
  <c r="P761" i="37"/>
  <c r="O761" i="37"/>
  <c r="N761" i="37"/>
  <c r="M761" i="37"/>
  <c r="L761" i="37"/>
  <c r="K761" i="37"/>
  <c r="J761" i="37"/>
  <c r="I761" i="37"/>
  <c r="CC761" i="37" s="1"/>
  <c r="H761" i="37"/>
  <c r="CB760" i="37"/>
  <c r="CA760" i="37"/>
  <c r="BZ760" i="37"/>
  <c r="BY760" i="37"/>
  <c r="BX760" i="37"/>
  <c r="BW760" i="37"/>
  <c r="BV760" i="37"/>
  <c r="BU760" i="37"/>
  <c r="BT760" i="37"/>
  <c r="BS760" i="37"/>
  <c r="BR760" i="37"/>
  <c r="BQ760" i="37"/>
  <c r="BP760" i="37"/>
  <c r="BO760" i="37"/>
  <c r="BN760" i="37"/>
  <c r="BM760" i="37"/>
  <c r="BL760" i="37"/>
  <c r="BK760" i="37"/>
  <c r="BJ760" i="37"/>
  <c r="BI760" i="37"/>
  <c r="BH760" i="37"/>
  <c r="BG760" i="37"/>
  <c r="BF760" i="37"/>
  <c r="BE760" i="37"/>
  <c r="BD760" i="37"/>
  <c r="BC760" i="37"/>
  <c r="BB760" i="37"/>
  <c r="BA760" i="37"/>
  <c r="AZ760" i="37"/>
  <c r="AY760" i="37"/>
  <c r="AX760" i="37"/>
  <c r="AW760" i="37"/>
  <c r="AV760" i="37"/>
  <c r="AU760" i="37"/>
  <c r="AT760" i="37"/>
  <c r="AS760" i="37"/>
  <c r="AR760" i="37"/>
  <c r="AQ760" i="37"/>
  <c r="AP760" i="37"/>
  <c r="AO760" i="37"/>
  <c r="AN760" i="37"/>
  <c r="AM760" i="37"/>
  <c r="AL760" i="37"/>
  <c r="AK760" i="37"/>
  <c r="AJ760" i="37"/>
  <c r="AI760" i="37"/>
  <c r="AH760" i="37"/>
  <c r="AG760" i="37"/>
  <c r="AF760" i="37"/>
  <c r="AE760" i="37"/>
  <c r="AD760" i="37"/>
  <c r="AC760" i="37"/>
  <c r="AB760" i="37"/>
  <c r="AA760" i="37"/>
  <c r="Z760" i="37"/>
  <c r="Y760" i="37"/>
  <c r="X760" i="37"/>
  <c r="W760" i="37"/>
  <c r="V760" i="37"/>
  <c r="U760" i="37"/>
  <c r="T760" i="37"/>
  <c r="S760" i="37"/>
  <c r="R760" i="37"/>
  <c r="Q760" i="37"/>
  <c r="P760" i="37"/>
  <c r="O760" i="37"/>
  <c r="N760" i="37"/>
  <c r="M760" i="37"/>
  <c r="L760" i="37"/>
  <c r="K760" i="37"/>
  <c r="J760" i="37"/>
  <c r="I760" i="37"/>
  <c r="CC760" i="37" s="1"/>
  <c r="H760" i="37"/>
  <c r="CB759" i="37"/>
  <c r="CA759" i="37"/>
  <c r="BZ759" i="37"/>
  <c r="BY759" i="37"/>
  <c r="BX759" i="37"/>
  <c r="BW759" i="37"/>
  <c r="BV759" i="37"/>
  <c r="BU759" i="37"/>
  <c r="BT759" i="37"/>
  <c r="BS759" i="37"/>
  <c r="BR759" i="37"/>
  <c r="BQ759" i="37"/>
  <c r="BP759" i="37"/>
  <c r="BO759" i="37"/>
  <c r="BN759" i="37"/>
  <c r="BM759" i="37"/>
  <c r="BL759" i="37"/>
  <c r="BK759" i="37"/>
  <c r="BJ759" i="37"/>
  <c r="BI759" i="37"/>
  <c r="BH759" i="37"/>
  <c r="BG759" i="37"/>
  <c r="BF759" i="37"/>
  <c r="BE759" i="37"/>
  <c r="BD759" i="37"/>
  <c r="BC759" i="37"/>
  <c r="BB759" i="37"/>
  <c r="BA759" i="37"/>
  <c r="AZ759" i="37"/>
  <c r="AY759" i="37"/>
  <c r="AX759" i="37"/>
  <c r="AW759" i="37"/>
  <c r="AV759" i="37"/>
  <c r="AU759" i="37"/>
  <c r="AT759" i="37"/>
  <c r="AS759" i="37"/>
  <c r="AR759" i="37"/>
  <c r="AQ759" i="37"/>
  <c r="AP759" i="37"/>
  <c r="AO759" i="37"/>
  <c r="AN759" i="37"/>
  <c r="AM759" i="37"/>
  <c r="AL759" i="37"/>
  <c r="AK759" i="37"/>
  <c r="AJ759" i="37"/>
  <c r="AI759" i="37"/>
  <c r="AH759" i="37"/>
  <c r="AG759" i="37"/>
  <c r="AF759" i="37"/>
  <c r="AE759" i="37"/>
  <c r="AD759" i="37"/>
  <c r="AC759" i="37"/>
  <c r="AB759" i="37"/>
  <c r="AA759" i="37"/>
  <c r="Z759" i="37"/>
  <c r="Y759" i="37"/>
  <c r="X759" i="37"/>
  <c r="W759" i="37"/>
  <c r="V759" i="37"/>
  <c r="U759" i="37"/>
  <c r="T759" i="37"/>
  <c r="S759" i="37"/>
  <c r="R759" i="37"/>
  <c r="Q759" i="37"/>
  <c r="P759" i="37"/>
  <c r="O759" i="37"/>
  <c r="N759" i="37"/>
  <c r="M759" i="37"/>
  <c r="L759" i="37"/>
  <c r="K759" i="37"/>
  <c r="J759" i="37"/>
  <c r="I759" i="37"/>
  <c r="CC759" i="37" s="1"/>
  <c r="H759" i="37"/>
  <c r="CB758" i="37"/>
  <c r="CA758" i="37"/>
  <c r="BZ758" i="37"/>
  <c r="BY758" i="37"/>
  <c r="BX758" i="37"/>
  <c r="BW758" i="37"/>
  <c r="BV758" i="37"/>
  <c r="BU758" i="37"/>
  <c r="BT758" i="37"/>
  <c r="BS758" i="37"/>
  <c r="BR758" i="37"/>
  <c r="BQ758" i="37"/>
  <c r="BP758" i="37"/>
  <c r="BO758" i="37"/>
  <c r="BN758" i="37"/>
  <c r="BM758" i="37"/>
  <c r="BL758" i="37"/>
  <c r="BK758" i="37"/>
  <c r="BJ758" i="37"/>
  <c r="BI758" i="37"/>
  <c r="BH758" i="37"/>
  <c r="BG758" i="37"/>
  <c r="BF758" i="37"/>
  <c r="BE758" i="37"/>
  <c r="BD758" i="37"/>
  <c r="BC758" i="37"/>
  <c r="BB758" i="37"/>
  <c r="BA758" i="37"/>
  <c r="AZ758" i="37"/>
  <c r="AY758" i="37"/>
  <c r="AX758" i="37"/>
  <c r="AW758" i="37"/>
  <c r="AV758" i="37"/>
  <c r="AU758" i="37"/>
  <c r="AT758" i="37"/>
  <c r="AS758" i="37"/>
  <c r="AR758" i="37"/>
  <c r="AQ758" i="37"/>
  <c r="AP758" i="37"/>
  <c r="AO758" i="37"/>
  <c r="AN758" i="37"/>
  <c r="AM758" i="37"/>
  <c r="AL758" i="37"/>
  <c r="AK758" i="37"/>
  <c r="AJ758" i="37"/>
  <c r="AI758" i="37"/>
  <c r="AH758" i="37"/>
  <c r="AG758" i="37"/>
  <c r="AF758" i="37"/>
  <c r="AE758" i="37"/>
  <c r="AD758" i="37"/>
  <c r="AC758" i="37"/>
  <c r="AB758" i="37"/>
  <c r="AA758" i="37"/>
  <c r="Z758" i="37"/>
  <c r="Y758" i="37"/>
  <c r="X758" i="37"/>
  <c r="W758" i="37"/>
  <c r="V758" i="37"/>
  <c r="U758" i="37"/>
  <c r="T758" i="37"/>
  <c r="S758" i="37"/>
  <c r="R758" i="37"/>
  <c r="Q758" i="37"/>
  <c r="P758" i="37"/>
  <c r="O758" i="37"/>
  <c r="N758" i="37"/>
  <c r="M758" i="37"/>
  <c r="L758" i="37"/>
  <c r="K758" i="37"/>
  <c r="J758" i="37"/>
  <c r="I758" i="37"/>
  <c r="CC758" i="37" s="1"/>
  <c r="H758" i="37"/>
  <c r="CB757" i="37"/>
  <c r="CA757" i="37"/>
  <c r="BZ757" i="37"/>
  <c r="BY757" i="37"/>
  <c r="BX757" i="37"/>
  <c r="BW757" i="37"/>
  <c r="BV757" i="37"/>
  <c r="BU757" i="37"/>
  <c r="BT757" i="37"/>
  <c r="BS757" i="37"/>
  <c r="BR757" i="37"/>
  <c r="BQ757" i="37"/>
  <c r="BP757" i="37"/>
  <c r="BO757" i="37"/>
  <c r="BN757" i="37"/>
  <c r="BM757" i="37"/>
  <c r="BL757" i="37"/>
  <c r="BK757" i="37"/>
  <c r="BJ757" i="37"/>
  <c r="BI757" i="37"/>
  <c r="BH757" i="37"/>
  <c r="BG757" i="37"/>
  <c r="BF757" i="37"/>
  <c r="BE757" i="37"/>
  <c r="BD757" i="37"/>
  <c r="BC757" i="37"/>
  <c r="BB757" i="37"/>
  <c r="BA757" i="37"/>
  <c r="AZ757" i="37"/>
  <c r="AY757" i="37"/>
  <c r="AX757" i="37"/>
  <c r="AW757" i="37"/>
  <c r="AV757" i="37"/>
  <c r="AU757" i="37"/>
  <c r="AT757" i="37"/>
  <c r="AS757" i="37"/>
  <c r="AR757" i="37"/>
  <c r="AQ757" i="37"/>
  <c r="AP757" i="37"/>
  <c r="AO757" i="37"/>
  <c r="AN757" i="37"/>
  <c r="AM757" i="37"/>
  <c r="AL757" i="37"/>
  <c r="AK757" i="37"/>
  <c r="AJ757" i="37"/>
  <c r="AI757" i="37"/>
  <c r="AH757" i="37"/>
  <c r="AG757" i="37"/>
  <c r="AF757" i="37"/>
  <c r="AE757" i="37"/>
  <c r="AD757" i="37"/>
  <c r="AC757" i="37"/>
  <c r="AB757" i="37"/>
  <c r="AA757" i="37"/>
  <c r="Z757" i="37"/>
  <c r="Y757" i="37"/>
  <c r="X757" i="37"/>
  <c r="W757" i="37"/>
  <c r="V757" i="37"/>
  <c r="U757" i="37"/>
  <c r="T757" i="37"/>
  <c r="S757" i="37"/>
  <c r="R757" i="37"/>
  <c r="Q757" i="37"/>
  <c r="P757" i="37"/>
  <c r="O757" i="37"/>
  <c r="N757" i="37"/>
  <c r="M757" i="37"/>
  <c r="L757" i="37"/>
  <c r="K757" i="37"/>
  <c r="J757" i="37"/>
  <c r="I757" i="37"/>
  <c r="CC757" i="37" s="1"/>
  <c r="H757" i="37"/>
  <c r="CB756" i="37"/>
  <c r="CA756" i="37"/>
  <c r="BZ756" i="37"/>
  <c r="BY756" i="37"/>
  <c r="BX756" i="37"/>
  <c r="BW756" i="37"/>
  <c r="BV756" i="37"/>
  <c r="BU756" i="37"/>
  <c r="BT756" i="37"/>
  <c r="BS756" i="37"/>
  <c r="BR756" i="37"/>
  <c r="BQ756" i="37"/>
  <c r="BP756" i="37"/>
  <c r="BO756" i="37"/>
  <c r="BN756" i="37"/>
  <c r="BM756" i="37"/>
  <c r="BL756" i="37"/>
  <c r="BK756" i="37"/>
  <c r="BJ756" i="37"/>
  <c r="BI756" i="37"/>
  <c r="BH756" i="37"/>
  <c r="BG756" i="37"/>
  <c r="BF756" i="37"/>
  <c r="BE756" i="37"/>
  <c r="BD756" i="37"/>
  <c r="BC756" i="37"/>
  <c r="BB756" i="37"/>
  <c r="BA756" i="37"/>
  <c r="AZ756" i="37"/>
  <c r="AY756" i="37"/>
  <c r="AX756" i="37"/>
  <c r="AW756" i="37"/>
  <c r="AV756" i="37"/>
  <c r="AU756" i="37"/>
  <c r="AT756" i="37"/>
  <c r="AS756" i="37"/>
  <c r="AR756" i="37"/>
  <c r="AQ756" i="37"/>
  <c r="AP756" i="37"/>
  <c r="AO756" i="37"/>
  <c r="AN756" i="37"/>
  <c r="AM756" i="37"/>
  <c r="AL756" i="37"/>
  <c r="AK756" i="37"/>
  <c r="AJ756" i="37"/>
  <c r="AI756" i="37"/>
  <c r="AH756" i="37"/>
  <c r="AG756" i="37"/>
  <c r="AF756" i="37"/>
  <c r="AE756" i="37"/>
  <c r="AD756" i="37"/>
  <c r="AC756" i="37"/>
  <c r="AB756" i="37"/>
  <c r="AA756" i="37"/>
  <c r="Z756" i="37"/>
  <c r="Y756" i="37"/>
  <c r="X756" i="37"/>
  <c r="W756" i="37"/>
  <c r="V756" i="37"/>
  <c r="U756" i="37"/>
  <c r="T756" i="37"/>
  <c r="S756" i="37"/>
  <c r="R756" i="37"/>
  <c r="Q756" i="37"/>
  <c r="P756" i="37"/>
  <c r="O756" i="37"/>
  <c r="N756" i="37"/>
  <c r="M756" i="37"/>
  <c r="L756" i="37"/>
  <c r="K756" i="37"/>
  <c r="J756" i="37"/>
  <c r="I756" i="37"/>
  <c r="H756" i="37"/>
  <c r="CC756" i="37" s="1"/>
  <c r="CB755" i="37"/>
  <c r="CA755" i="37"/>
  <c r="BZ755" i="37"/>
  <c r="BY755" i="37"/>
  <c r="BX755" i="37"/>
  <c r="BW755" i="37"/>
  <c r="BV755" i="37"/>
  <c r="BU755" i="37"/>
  <c r="BT755" i="37"/>
  <c r="BS755" i="37"/>
  <c r="BR755" i="37"/>
  <c r="BQ755" i="37"/>
  <c r="BP755" i="37"/>
  <c r="BO755" i="37"/>
  <c r="BN755" i="37"/>
  <c r="BM755" i="37"/>
  <c r="BL755" i="37"/>
  <c r="BK755" i="37"/>
  <c r="BJ755" i="37"/>
  <c r="BI755" i="37"/>
  <c r="BH755" i="37"/>
  <c r="BG755" i="37"/>
  <c r="BF755" i="37"/>
  <c r="BE755" i="37"/>
  <c r="BD755" i="37"/>
  <c r="BC755" i="37"/>
  <c r="BB755" i="37"/>
  <c r="BA755" i="37"/>
  <c r="AZ755" i="37"/>
  <c r="AY755" i="37"/>
  <c r="AX755" i="37"/>
  <c r="AW755" i="37"/>
  <c r="AV755" i="37"/>
  <c r="AU755" i="37"/>
  <c r="AT755" i="37"/>
  <c r="AS755" i="37"/>
  <c r="AR755" i="37"/>
  <c r="AQ755" i="37"/>
  <c r="AP755" i="37"/>
  <c r="AO755" i="37"/>
  <c r="AN755" i="37"/>
  <c r="AM755" i="37"/>
  <c r="AL755" i="37"/>
  <c r="AK755" i="37"/>
  <c r="AJ755" i="37"/>
  <c r="AI755" i="37"/>
  <c r="AH755" i="37"/>
  <c r="AG755" i="37"/>
  <c r="AF755" i="37"/>
  <c r="AE755" i="37"/>
  <c r="AD755" i="37"/>
  <c r="AC755" i="37"/>
  <c r="AB755" i="37"/>
  <c r="AA755" i="37"/>
  <c r="Z755" i="37"/>
  <c r="Y755" i="37"/>
  <c r="X755" i="37"/>
  <c r="W755" i="37"/>
  <c r="V755" i="37"/>
  <c r="U755" i="37"/>
  <c r="T755" i="37"/>
  <c r="S755" i="37"/>
  <c r="R755" i="37"/>
  <c r="Q755" i="37"/>
  <c r="P755" i="37"/>
  <c r="O755" i="37"/>
  <c r="N755" i="37"/>
  <c r="M755" i="37"/>
  <c r="L755" i="37"/>
  <c r="K755" i="37"/>
  <c r="J755" i="37"/>
  <c r="I755" i="37"/>
  <c r="CC755" i="37" s="1"/>
  <c r="H755" i="37"/>
  <c r="CB754" i="37"/>
  <c r="CA754" i="37"/>
  <c r="BZ754" i="37"/>
  <c r="BY754" i="37"/>
  <c r="BX754" i="37"/>
  <c r="BW754" i="37"/>
  <c r="BV754" i="37"/>
  <c r="BU754" i="37"/>
  <c r="BT754" i="37"/>
  <c r="BS754" i="37"/>
  <c r="BR754" i="37"/>
  <c r="BQ754" i="37"/>
  <c r="BP754" i="37"/>
  <c r="BO754" i="37"/>
  <c r="BN754" i="37"/>
  <c r="BM754" i="37"/>
  <c r="BL754" i="37"/>
  <c r="BK754" i="37"/>
  <c r="BJ754" i="37"/>
  <c r="BI754" i="37"/>
  <c r="BH754" i="37"/>
  <c r="BG754" i="37"/>
  <c r="BF754" i="37"/>
  <c r="BE754" i="37"/>
  <c r="BD754" i="37"/>
  <c r="BC754" i="37"/>
  <c r="BB754" i="37"/>
  <c r="BA754" i="37"/>
  <c r="AZ754" i="37"/>
  <c r="AY754" i="37"/>
  <c r="AX754" i="37"/>
  <c r="AW754" i="37"/>
  <c r="AV754" i="37"/>
  <c r="AU754" i="37"/>
  <c r="AT754" i="37"/>
  <c r="AS754" i="37"/>
  <c r="AR754" i="37"/>
  <c r="AQ754" i="37"/>
  <c r="AP754" i="37"/>
  <c r="AO754" i="37"/>
  <c r="AN754" i="37"/>
  <c r="AM754" i="37"/>
  <c r="AL754" i="37"/>
  <c r="AK754" i="37"/>
  <c r="AJ754" i="37"/>
  <c r="AI754" i="37"/>
  <c r="AH754" i="37"/>
  <c r="AG754" i="37"/>
  <c r="AF754" i="37"/>
  <c r="AE754" i="37"/>
  <c r="AD754" i="37"/>
  <c r="AC754" i="37"/>
  <c r="AB754" i="37"/>
  <c r="AA754" i="37"/>
  <c r="Z754" i="37"/>
  <c r="Y754" i="37"/>
  <c r="X754" i="37"/>
  <c r="W754" i="37"/>
  <c r="V754" i="37"/>
  <c r="U754" i="37"/>
  <c r="T754" i="37"/>
  <c r="S754" i="37"/>
  <c r="R754" i="37"/>
  <c r="Q754" i="37"/>
  <c r="P754" i="37"/>
  <c r="O754" i="37"/>
  <c r="N754" i="37"/>
  <c r="M754" i="37"/>
  <c r="L754" i="37"/>
  <c r="K754" i="37"/>
  <c r="J754" i="37"/>
  <c r="I754" i="37"/>
  <c r="CC754" i="37" s="1"/>
  <c r="H754" i="37"/>
  <c r="CB753" i="37"/>
  <c r="CA753" i="37"/>
  <c r="BZ753" i="37"/>
  <c r="BY753" i="37"/>
  <c r="BX753" i="37"/>
  <c r="BW753" i="37"/>
  <c r="BV753" i="37"/>
  <c r="BU753" i="37"/>
  <c r="BT753" i="37"/>
  <c r="BS753" i="37"/>
  <c r="BR753" i="37"/>
  <c r="BQ753" i="37"/>
  <c r="BP753" i="37"/>
  <c r="BO753" i="37"/>
  <c r="BN753" i="37"/>
  <c r="BM753" i="37"/>
  <c r="BL753" i="37"/>
  <c r="BK753" i="37"/>
  <c r="BJ753" i="37"/>
  <c r="BI753" i="37"/>
  <c r="BH753" i="37"/>
  <c r="BG753" i="37"/>
  <c r="BF753" i="37"/>
  <c r="BE753" i="37"/>
  <c r="BD753" i="37"/>
  <c r="BC753" i="37"/>
  <c r="BB753" i="37"/>
  <c r="BA753" i="37"/>
  <c r="AZ753" i="37"/>
  <c r="AY753" i="37"/>
  <c r="AX753" i="37"/>
  <c r="AW753" i="37"/>
  <c r="AV753" i="37"/>
  <c r="AU753" i="37"/>
  <c r="AT753" i="37"/>
  <c r="AS753" i="37"/>
  <c r="AR753" i="37"/>
  <c r="AQ753" i="37"/>
  <c r="AP753" i="37"/>
  <c r="AO753" i="37"/>
  <c r="AN753" i="37"/>
  <c r="AM753" i="37"/>
  <c r="AL753" i="37"/>
  <c r="AK753" i="37"/>
  <c r="AJ753" i="37"/>
  <c r="AI753" i="37"/>
  <c r="AH753" i="37"/>
  <c r="AG753" i="37"/>
  <c r="AF753" i="37"/>
  <c r="AE753" i="37"/>
  <c r="AD753" i="37"/>
  <c r="AC753" i="37"/>
  <c r="AB753" i="37"/>
  <c r="AA753" i="37"/>
  <c r="Z753" i="37"/>
  <c r="Y753" i="37"/>
  <c r="X753" i="37"/>
  <c r="W753" i="37"/>
  <c r="V753" i="37"/>
  <c r="U753" i="37"/>
  <c r="T753" i="37"/>
  <c r="S753" i="37"/>
  <c r="R753" i="37"/>
  <c r="Q753" i="37"/>
  <c r="P753" i="37"/>
  <c r="O753" i="37"/>
  <c r="N753" i="37"/>
  <c r="M753" i="37"/>
  <c r="L753" i="37"/>
  <c r="K753" i="37"/>
  <c r="J753" i="37"/>
  <c r="I753" i="37"/>
  <c r="CC753" i="37" s="1"/>
  <c r="H753" i="37"/>
  <c r="CB752" i="37"/>
  <c r="CA752" i="37"/>
  <c r="BZ752" i="37"/>
  <c r="BY752" i="37"/>
  <c r="BX752" i="37"/>
  <c r="BW752" i="37"/>
  <c r="BV752" i="37"/>
  <c r="BU752" i="37"/>
  <c r="BT752" i="37"/>
  <c r="BS752" i="37"/>
  <c r="BR752" i="37"/>
  <c r="BQ752" i="37"/>
  <c r="BP752" i="37"/>
  <c r="BO752" i="37"/>
  <c r="BN752" i="37"/>
  <c r="BM752" i="37"/>
  <c r="BL752" i="37"/>
  <c r="BK752" i="37"/>
  <c r="BJ752" i="37"/>
  <c r="BI752" i="37"/>
  <c r="BH752" i="37"/>
  <c r="BG752" i="37"/>
  <c r="BF752" i="37"/>
  <c r="BE752" i="37"/>
  <c r="BD752" i="37"/>
  <c r="BC752" i="37"/>
  <c r="BB752" i="37"/>
  <c r="BA752" i="37"/>
  <c r="AZ752" i="37"/>
  <c r="AY752" i="37"/>
  <c r="AX752" i="37"/>
  <c r="AW752" i="37"/>
  <c r="AV752" i="37"/>
  <c r="AU752" i="37"/>
  <c r="AT752" i="37"/>
  <c r="AS752" i="37"/>
  <c r="AR752" i="37"/>
  <c r="AQ752" i="37"/>
  <c r="AP752" i="37"/>
  <c r="AO752" i="37"/>
  <c r="AN752" i="37"/>
  <c r="AM752" i="37"/>
  <c r="AL752" i="37"/>
  <c r="AK752" i="37"/>
  <c r="AJ752" i="37"/>
  <c r="AI752" i="37"/>
  <c r="AH752" i="37"/>
  <c r="AG752" i="37"/>
  <c r="AF752" i="37"/>
  <c r="AE752" i="37"/>
  <c r="AD752" i="37"/>
  <c r="AC752" i="37"/>
  <c r="AB752" i="37"/>
  <c r="AA752" i="37"/>
  <c r="Z752" i="37"/>
  <c r="Y752" i="37"/>
  <c r="X752" i="37"/>
  <c r="W752" i="37"/>
  <c r="V752" i="37"/>
  <c r="U752" i="37"/>
  <c r="T752" i="37"/>
  <c r="S752" i="37"/>
  <c r="R752" i="37"/>
  <c r="Q752" i="37"/>
  <c r="P752" i="37"/>
  <c r="O752" i="37"/>
  <c r="N752" i="37"/>
  <c r="M752" i="37"/>
  <c r="L752" i="37"/>
  <c r="K752" i="37"/>
  <c r="J752" i="37"/>
  <c r="I752" i="37"/>
  <c r="CC752" i="37" s="1"/>
  <c r="H752" i="37"/>
  <c r="CB751" i="37"/>
  <c r="CA751" i="37"/>
  <c r="BZ751" i="37"/>
  <c r="BY751" i="37"/>
  <c r="BX751" i="37"/>
  <c r="BW751" i="37"/>
  <c r="BV751" i="37"/>
  <c r="BU751" i="37"/>
  <c r="BT751" i="37"/>
  <c r="BS751" i="37"/>
  <c r="BR751" i="37"/>
  <c r="BQ751" i="37"/>
  <c r="BP751" i="37"/>
  <c r="BO751" i="37"/>
  <c r="BN751" i="37"/>
  <c r="BM751" i="37"/>
  <c r="BL751" i="37"/>
  <c r="BK751" i="37"/>
  <c r="BJ751" i="37"/>
  <c r="BI751" i="37"/>
  <c r="BH751" i="37"/>
  <c r="BG751" i="37"/>
  <c r="BF751" i="37"/>
  <c r="BE751" i="37"/>
  <c r="BD751" i="37"/>
  <c r="BC751" i="37"/>
  <c r="BB751" i="37"/>
  <c r="BA751" i="37"/>
  <c r="AZ751" i="37"/>
  <c r="AY751" i="37"/>
  <c r="AX751" i="37"/>
  <c r="AW751" i="37"/>
  <c r="AV751" i="37"/>
  <c r="AU751" i="37"/>
  <c r="AT751" i="37"/>
  <c r="AS751" i="37"/>
  <c r="AR751" i="37"/>
  <c r="AQ751" i="37"/>
  <c r="AP751" i="37"/>
  <c r="AO751" i="37"/>
  <c r="AN751" i="37"/>
  <c r="AM751" i="37"/>
  <c r="AL751" i="37"/>
  <c r="AK751" i="37"/>
  <c r="AJ751" i="37"/>
  <c r="AI751" i="37"/>
  <c r="AH751" i="37"/>
  <c r="AG751" i="37"/>
  <c r="AF751" i="37"/>
  <c r="AE751" i="37"/>
  <c r="AD751" i="37"/>
  <c r="AC751" i="37"/>
  <c r="AB751" i="37"/>
  <c r="AA751" i="37"/>
  <c r="Z751" i="37"/>
  <c r="Y751" i="37"/>
  <c r="X751" i="37"/>
  <c r="W751" i="37"/>
  <c r="V751" i="37"/>
  <c r="U751" i="37"/>
  <c r="T751" i="37"/>
  <c r="S751" i="37"/>
  <c r="R751" i="37"/>
  <c r="Q751" i="37"/>
  <c r="P751" i="37"/>
  <c r="O751" i="37"/>
  <c r="N751" i="37"/>
  <c r="M751" i="37"/>
  <c r="L751" i="37"/>
  <c r="K751" i="37"/>
  <c r="J751" i="37"/>
  <c r="I751" i="37"/>
  <c r="CC751" i="37" s="1"/>
  <c r="H751" i="37"/>
  <c r="CB750" i="37"/>
  <c r="CA750" i="37"/>
  <c r="BZ750" i="37"/>
  <c r="BY750" i="37"/>
  <c r="BX750" i="37"/>
  <c r="BW750" i="37"/>
  <c r="BV750" i="37"/>
  <c r="BU750" i="37"/>
  <c r="BT750" i="37"/>
  <c r="BS750" i="37"/>
  <c r="BR750" i="37"/>
  <c r="BQ750" i="37"/>
  <c r="BP750" i="37"/>
  <c r="BO750" i="37"/>
  <c r="BN750" i="37"/>
  <c r="BM750" i="37"/>
  <c r="BL750" i="37"/>
  <c r="BK750" i="37"/>
  <c r="BJ750" i="37"/>
  <c r="BI750" i="37"/>
  <c r="BH750" i="37"/>
  <c r="BG750" i="37"/>
  <c r="BF750" i="37"/>
  <c r="BE750" i="37"/>
  <c r="BD750" i="37"/>
  <c r="BC750" i="37"/>
  <c r="BB750" i="37"/>
  <c r="BA750" i="37"/>
  <c r="AZ750" i="37"/>
  <c r="AY750" i="37"/>
  <c r="AX750" i="37"/>
  <c r="AW750" i="37"/>
  <c r="AV750" i="37"/>
  <c r="AU750" i="37"/>
  <c r="AT750" i="37"/>
  <c r="AS750" i="37"/>
  <c r="AR750" i="37"/>
  <c r="AQ750" i="37"/>
  <c r="AP750" i="37"/>
  <c r="AO750" i="37"/>
  <c r="AN750" i="37"/>
  <c r="AM750" i="37"/>
  <c r="AL750" i="37"/>
  <c r="AK750" i="37"/>
  <c r="AJ750" i="37"/>
  <c r="AI750" i="37"/>
  <c r="AH750" i="37"/>
  <c r="AG750" i="37"/>
  <c r="AF750" i="37"/>
  <c r="AE750" i="37"/>
  <c r="AD750" i="37"/>
  <c r="AC750" i="37"/>
  <c r="AB750" i="37"/>
  <c r="AA750" i="37"/>
  <c r="Z750" i="37"/>
  <c r="Y750" i="37"/>
  <c r="X750" i="37"/>
  <c r="W750" i="37"/>
  <c r="V750" i="37"/>
  <c r="U750" i="37"/>
  <c r="T750" i="37"/>
  <c r="S750" i="37"/>
  <c r="R750" i="37"/>
  <c r="Q750" i="37"/>
  <c r="P750" i="37"/>
  <c r="O750" i="37"/>
  <c r="N750" i="37"/>
  <c r="M750" i="37"/>
  <c r="L750" i="37"/>
  <c r="K750" i="37"/>
  <c r="J750" i="37"/>
  <c r="I750" i="37"/>
  <c r="H750" i="37"/>
  <c r="CC750" i="37" s="1"/>
  <c r="CB749" i="37"/>
  <c r="CA749" i="37"/>
  <c r="BZ749" i="37"/>
  <c r="BY749" i="37"/>
  <c r="BX749" i="37"/>
  <c r="BW749" i="37"/>
  <c r="BV749" i="37"/>
  <c r="BU749" i="37"/>
  <c r="BT749" i="37"/>
  <c r="BS749" i="37"/>
  <c r="BR749" i="37"/>
  <c r="BQ749" i="37"/>
  <c r="BP749" i="37"/>
  <c r="BO749" i="37"/>
  <c r="BN749" i="37"/>
  <c r="BM749" i="37"/>
  <c r="BL749" i="37"/>
  <c r="BK749" i="37"/>
  <c r="BJ749" i="37"/>
  <c r="BI749" i="37"/>
  <c r="BH749" i="37"/>
  <c r="BG749" i="37"/>
  <c r="BF749" i="37"/>
  <c r="BE749" i="37"/>
  <c r="BD749" i="37"/>
  <c r="BC749" i="37"/>
  <c r="BB749" i="37"/>
  <c r="BA749" i="37"/>
  <c r="AZ749" i="37"/>
  <c r="AY749" i="37"/>
  <c r="AX749" i="37"/>
  <c r="AW749" i="37"/>
  <c r="AV749" i="37"/>
  <c r="AU749" i="37"/>
  <c r="AT749" i="37"/>
  <c r="AS749" i="37"/>
  <c r="AR749" i="37"/>
  <c r="AQ749" i="37"/>
  <c r="AP749" i="37"/>
  <c r="AO749" i="37"/>
  <c r="AN749" i="37"/>
  <c r="AM749" i="37"/>
  <c r="AL749" i="37"/>
  <c r="AK749" i="37"/>
  <c r="AJ749" i="37"/>
  <c r="AI749" i="37"/>
  <c r="AH749" i="37"/>
  <c r="AG749" i="37"/>
  <c r="AF749" i="37"/>
  <c r="AE749" i="37"/>
  <c r="AD749" i="37"/>
  <c r="AC749" i="37"/>
  <c r="AB749" i="37"/>
  <c r="AA749" i="37"/>
  <c r="Z749" i="37"/>
  <c r="Y749" i="37"/>
  <c r="X749" i="37"/>
  <c r="W749" i="37"/>
  <c r="V749" i="37"/>
  <c r="U749" i="37"/>
  <c r="T749" i="37"/>
  <c r="S749" i="37"/>
  <c r="R749" i="37"/>
  <c r="Q749" i="37"/>
  <c r="P749" i="37"/>
  <c r="O749" i="37"/>
  <c r="N749" i="37"/>
  <c r="M749" i="37"/>
  <c r="L749" i="37"/>
  <c r="K749" i="37"/>
  <c r="J749" i="37"/>
  <c r="I749" i="37"/>
  <c r="CC749" i="37" s="1"/>
  <c r="H749" i="37"/>
  <c r="CB748" i="37"/>
  <c r="CA748" i="37"/>
  <c r="BZ748" i="37"/>
  <c r="BY748" i="37"/>
  <c r="BX748" i="37"/>
  <c r="BW748" i="37"/>
  <c r="BV748" i="37"/>
  <c r="BU748" i="37"/>
  <c r="BT748" i="37"/>
  <c r="BS748" i="37"/>
  <c r="BR748" i="37"/>
  <c r="BQ748" i="37"/>
  <c r="BP748" i="37"/>
  <c r="BO748" i="37"/>
  <c r="BN748" i="37"/>
  <c r="BM748" i="37"/>
  <c r="BL748" i="37"/>
  <c r="BK748" i="37"/>
  <c r="BJ748" i="37"/>
  <c r="BI748" i="37"/>
  <c r="BH748" i="37"/>
  <c r="BG748" i="37"/>
  <c r="BF748" i="37"/>
  <c r="BE748" i="37"/>
  <c r="BD748" i="37"/>
  <c r="BC748" i="37"/>
  <c r="BB748" i="37"/>
  <c r="BA748" i="37"/>
  <c r="AZ748" i="37"/>
  <c r="AY748" i="37"/>
  <c r="AX748" i="37"/>
  <c r="AW748" i="37"/>
  <c r="AV748" i="37"/>
  <c r="AU748" i="37"/>
  <c r="AT748" i="37"/>
  <c r="AS748" i="37"/>
  <c r="AR748" i="37"/>
  <c r="AQ748" i="37"/>
  <c r="AP748" i="37"/>
  <c r="AO748" i="37"/>
  <c r="AN748" i="37"/>
  <c r="AM748" i="37"/>
  <c r="AL748" i="37"/>
  <c r="AK748" i="37"/>
  <c r="AJ748" i="37"/>
  <c r="AI748" i="37"/>
  <c r="AH748" i="37"/>
  <c r="AG748" i="37"/>
  <c r="AF748" i="37"/>
  <c r="AE748" i="37"/>
  <c r="AD748" i="37"/>
  <c r="AC748" i="37"/>
  <c r="AB748" i="37"/>
  <c r="AA748" i="37"/>
  <c r="Z748" i="37"/>
  <c r="Y748" i="37"/>
  <c r="X748" i="37"/>
  <c r="W748" i="37"/>
  <c r="V748" i="37"/>
  <c r="U748" i="37"/>
  <c r="T748" i="37"/>
  <c r="S748" i="37"/>
  <c r="R748" i="37"/>
  <c r="Q748" i="37"/>
  <c r="P748" i="37"/>
  <c r="O748" i="37"/>
  <c r="N748" i="37"/>
  <c r="M748" i="37"/>
  <c r="L748" i="37"/>
  <c r="K748" i="37"/>
  <c r="J748" i="37"/>
  <c r="I748" i="37"/>
  <c r="CC748" i="37" s="1"/>
  <c r="H748" i="37"/>
  <c r="CB747" i="37"/>
  <c r="CA747" i="37"/>
  <c r="BZ747" i="37"/>
  <c r="BY747" i="37"/>
  <c r="BX747" i="37"/>
  <c r="BW747" i="37"/>
  <c r="BV747" i="37"/>
  <c r="BU747" i="37"/>
  <c r="BT747" i="37"/>
  <c r="BS747" i="37"/>
  <c r="BR747" i="37"/>
  <c r="BQ747" i="37"/>
  <c r="BP747" i="37"/>
  <c r="BO747" i="37"/>
  <c r="BN747" i="37"/>
  <c r="BM747" i="37"/>
  <c r="BL747" i="37"/>
  <c r="BK747" i="37"/>
  <c r="BJ747" i="37"/>
  <c r="BI747" i="37"/>
  <c r="BH747" i="37"/>
  <c r="BG747" i="37"/>
  <c r="BF747" i="37"/>
  <c r="BE747" i="37"/>
  <c r="BD747" i="37"/>
  <c r="BC747" i="37"/>
  <c r="BB747" i="37"/>
  <c r="BA747" i="37"/>
  <c r="AZ747" i="37"/>
  <c r="AY747" i="37"/>
  <c r="AX747" i="37"/>
  <c r="AW747" i="37"/>
  <c r="AV747" i="37"/>
  <c r="AU747" i="37"/>
  <c r="AT747" i="37"/>
  <c r="AS747" i="37"/>
  <c r="AR747" i="37"/>
  <c r="AQ747" i="37"/>
  <c r="AP747" i="37"/>
  <c r="AO747" i="37"/>
  <c r="AN747" i="37"/>
  <c r="AM747" i="37"/>
  <c r="AL747" i="37"/>
  <c r="AK747" i="37"/>
  <c r="AJ747" i="37"/>
  <c r="AI747" i="37"/>
  <c r="AH747" i="37"/>
  <c r="AG747" i="37"/>
  <c r="AF747" i="37"/>
  <c r="AE747" i="37"/>
  <c r="AD747" i="37"/>
  <c r="AC747" i="37"/>
  <c r="AB747" i="37"/>
  <c r="AA747" i="37"/>
  <c r="Z747" i="37"/>
  <c r="Y747" i="37"/>
  <c r="X747" i="37"/>
  <c r="W747" i="37"/>
  <c r="V747" i="37"/>
  <c r="U747" i="37"/>
  <c r="T747" i="37"/>
  <c r="S747" i="37"/>
  <c r="R747" i="37"/>
  <c r="Q747" i="37"/>
  <c r="P747" i="37"/>
  <c r="O747" i="37"/>
  <c r="N747" i="37"/>
  <c r="M747" i="37"/>
  <c r="L747" i="37"/>
  <c r="K747" i="37"/>
  <c r="J747" i="37"/>
  <c r="I747" i="37"/>
  <c r="CC747" i="37" s="1"/>
  <c r="H747" i="37"/>
  <c r="CB746" i="37"/>
  <c r="CA746" i="37"/>
  <c r="BZ746" i="37"/>
  <c r="BY746" i="37"/>
  <c r="BX746" i="37"/>
  <c r="BW746" i="37"/>
  <c r="BV746" i="37"/>
  <c r="BU746" i="37"/>
  <c r="BT746" i="37"/>
  <c r="BS746" i="37"/>
  <c r="BR746" i="37"/>
  <c r="BQ746" i="37"/>
  <c r="BP746" i="37"/>
  <c r="BO746" i="37"/>
  <c r="BN746" i="37"/>
  <c r="BM746" i="37"/>
  <c r="BL746" i="37"/>
  <c r="BK746" i="37"/>
  <c r="BJ746" i="37"/>
  <c r="BI746" i="37"/>
  <c r="BH746" i="37"/>
  <c r="BG746" i="37"/>
  <c r="BF746" i="37"/>
  <c r="BE746" i="37"/>
  <c r="BD746" i="37"/>
  <c r="BC746" i="37"/>
  <c r="BB746" i="37"/>
  <c r="BA746" i="37"/>
  <c r="AZ746" i="37"/>
  <c r="AY746" i="37"/>
  <c r="AX746" i="37"/>
  <c r="AW746" i="37"/>
  <c r="AV746" i="37"/>
  <c r="AU746" i="37"/>
  <c r="AT746" i="37"/>
  <c r="AS746" i="37"/>
  <c r="AR746" i="37"/>
  <c r="AQ746" i="37"/>
  <c r="AP746" i="37"/>
  <c r="AO746" i="37"/>
  <c r="AN746" i="37"/>
  <c r="AM746" i="37"/>
  <c r="AL746" i="37"/>
  <c r="AK746" i="37"/>
  <c r="AJ746" i="37"/>
  <c r="AI746" i="37"/>
  <c r="AH746" i="37"/>
  <c r="AG746" i="37"/>
  <c r="AF746" i="37"/>
  <c r="AE746" i="37"/>
  <c r="AD746" i="37"/>
  <c r="AC746" i="37"/>
  <c r="AB746" i="37"/>
  <c r="AA746" i="37"/>
  <c r="Z746" i="37"/>
  <c r="Y746" i="37"/>
  <c r="X746" i="37"/>
  <c r="W746" i="37"/>
  <c r="V746" i="37"/>
  <c r="U746" i="37"/>
  <c r="T746" i="37"/>
  <c r="S746" i="37"/>
  <c r="R746" i="37"/>
  <c r="Q746" i="37"/>
  <c r="P746" i="37"/>
  <c r="O746" i="37"/>
  <c r="N746" i="37"/>
  <c r="M746" i="37"/>
  <c r="L746" i="37"/>
  <c r="K746" i="37"/>
  <c r="J746" i="37"/>
  <c r="I746" i="37"/>
  <c r="CC746" i="37" s="1"/>
  <c r="H746" i="37"/>
  <c r="CB745" i="37"/>
  <c r="CA745" i="37"/>
  <c r="BZ745" i="37"/>
  <c r="BY745" i="37"/>
  <c r="BX745" i="37"/>
  <c r="BW745" i="37"/>
  <c r="BV745" i="37"/>
  <c r="BU745" i="37"/>
  <c r="BT745" i="37"/>
  <c r="BS745" i="37"/>
  <c r="BR745" i="37"/>
  <c r="BQ745" i="37"/>
  <c r="BP745" i="37"/>
  <c r="BO745" i="37"/>
  <c r="BN745" i="37"/>
  <c r="BM745" i="37"/>
  <c r="BL745" i="37"/>
  <c r="BK745" i="37"/>
  <c r="BJ745" i="37"/>
  <c r="BI745" i="37"/>
  <c r="BH745" i="37"/>
  <c r="BG745" i="37"/>
  <c r="BF745" i="37"/>
  <c r="BE745" i="37"/>
  <c r="BD745" i="37"/>
  <c r="BC745" i="37"/>
  <c r="BB745" i="37"/>
  <c r="BA745" i="37"/>
  <c r="AZ745" i="37"/>
  <c r="AY745" i="37"/>
  <c r="AX745" i="37"/>
  <c r="AW745" i="37"/>
  <c r="AV745" i="37"/>
  <c r="AU745" i="37"/>
  <c r="AT745" i="37"/>
  <c r="AS745" i="37"/>
  <c r="AR745" i="37"/>
  <c r="AQ745" i="37"/>
  <c r="AP745" i="37"/>
  <c r="AO745" i="37"/>
  <c r="AN745" i="37"/>
  <c r="AM745" i="37"/>
  <c r="AL745" i="37"/>
  <c r="AK745" i="37"/>
  <c r="AJ745" i="37"/>
  <c r="AI745" i="37"/>
  <c r="AH745" i="37"/>
  <c r="AG745" i="37"/>
  <c r="AF745" i="37"/>
  <c r="AE745" i="37"/>
  <c r="AD745" i="37"/>
  <c r="AC745" i="37"/>
  <c r="AB745" i="37"/>
  <c r="AA745" i="37"/>
  <c r="Z745" i="37"/>
  <c r="Y745" i="37"/>
  <c r="X745" i="37"/>
  <c r="W745" i="37"/>
  <c r="V745" i="37"/>
  <c r="U745" i="37"/>
  <c r="T745" i="37"/>
  <c r="S745" i="37"/>
  <c r="R745" i="37"/>
  <c r="Q745" i="37"/>
  <c r="P745" i="37"/>
  <c r="O745" i="37"/>
  <c r="N745" i="37"/>
  <c r="M745" i="37"/>
  <c r="L745" i="37"/>
  <c r="K745" i="37"/>
  <c r="J745" i="37"/>
  <c r="I745" i="37"/>
  <c r="CC745" i="37" s="1"/>
  <c r="H745" i="37"/>
  <c r="CB744" i="37"/>
  <c r="CA744" i="37"/>
  <c r="BZ744" i="37"/>
  <c r="BY744" i="37"/>
  <c r="BX744" i="37"/>
  <c r="BW744" i="37"/>
  <c r="BV744" i="37"/>
  <c r="BU744" i="37"/>
  <c r="BT744" i="37"/>
  <c r="BS744" i="37"/>
  <c r="BR744" i="37"/>
  <c r="BQ744" i="37"/>
  <c r="BP744" i="37"/>
  <c r="BO744" i="37"/>
  <c r="BN744" i="37"/>
  <c r="BM744" i="37"/>
  <c r="BL744" i="37"/>
  <c r="BK744" i="37"/>
  <c r="BJ744" i="37"/>
  <c r="BI744" i="37"/>
  <c r="BH744" i="37"/>
  <c r="BG744" i="37"/>
  <c r="BF744" i="37"/>
  <c r="BE744" i="37"/>
  <c r="BD744" i="37"/>
  <c r="BC744" i="37"/>
  <c r="BB744" i="37"/>
  <c r="BA744" i="37"/>
  <c r="AZ744" i="37"/>
  <c r="AY744" i="37"/>
  <c r="AX744" i="37"/>
  <c r="AW744" i="37"/>
  <c r="AV744" i="37"/>
  <c r="AU744" i="37"/>
  <c r="AT744" i="37"/>
  <c r="AS744" i="37"/>
  <c r="AR744" i="37"/>
  <c r="AQ744" i="37"/>
  <c r="AP744" i="37"/>
  <c r="AO744" i="37"/>
  <c r="AN744" i="37"/>
  <c r="AM744" i="37"/>
  <c r="AL744" i="37"/>
  <c r="AK744" i="37"/>
  <c r="AJ744" i="37"/>
  <c r="AI744" i="37"/>
  <c r="AH744" i="37"/>
  <c r="AG744" i="37"/>
  <c r="AF744" i="37"/>
  <c r="AE744" i="37"/>
  <c r="AD744" i="37"/>
  <c r="AC744" i="37"/>
  <c r="AB744" i="37"/>
  <c r="AA744" i="37"/>
  <c r="Z744" i="37"/>
  <c r="Y744" i="37"/>
  <c r="X744" i="37"/>
  <c r="W744" i="37"/>
  <c r="V744" i="37"/>
  <c r="U744" i="37"/>
  <c r="T744" i="37"/>
  <c r="S744" i="37"/>
  <c r="R744" i="37"/>
  <c r="Q744" i="37"/>
  <c r="P744" i="37"/>
  <c r="O744" i="37"/>
  <c r="N744" i="37"/>
  <c r="M744" i="37"/>
  <c r="L744" i="37"/>
  <c r="K744" i="37"/>
  <c r="J744" i="37"/>
  <c r="I744" i="37"/>
  <c r="H744" i="37"/>
  <c r="CC744" i="37" s="1"/>
  <c r="CB743" i="37"/>
  <c r="CA743" i="37"/>
  <c r="BZ743" i="37"/>
  <c r="BY743" i="37"/>
  <c r="BX743" i="37"/>
  <c r="BW743" i="37"/>
  <c r="BV743" i="37"/>
  <c r="BU743" i="37"/>
  <c r="BT743" i="37"/>
  <c r="BS743" i="37"/>
  <c r="BR743" i="37"/>
  <c r="BQ743" i="37"/>
  <c r="BP743" i="37"/>
  <c r="BO743" i="37"/>
  <c r="BN743" i="37"/>
  <c r="BM743" i="37"/>
  <c r="BL743" i="37"/>
  <c r="BK743" i="37"/>
  <c r="BJ743" i="37"/>
  <c r="BI743" i="37"/>
  <c r="BH743" i="37"/>
  <c r="BG743" i="37"/>
  <c r="BF743" i="37"/>
  <c r="BE743" i="37"/>
  <c r="BD743" i="37"/>
  <c r="BC743" i="37"/>
  <c r="BB743" i="37"/>
  <c r="BA743" i="37"/>
  <c r="AZ743" i="37"/>
  <c r="AY743" i="37"/>
  <c r="AX743" i="37"/>
  <c r="AW743" i="37"/>
  <c r="AV743" i="37"/>
  <c r="AU743" i="37"/>
  <c r="AT743" i="37"/>
  <c r="AS743" i="37"/>
  <c r="AR743" i="37"/>
  <c r="AQ743" i="37"/>
  <c r="AP743" i="37"/>
  <c r="AO743" i="37"/>
  <c r="AN743" i="37"/>
  <c r="AM743" i="37"/>
  <c r="AL743" i="37"/>
  <c r="AK743" i="37"/>
  <c r="AJ743" i="37"/>
  <c r="AI743" i="37"/>
  <c r="AH743" i="37"/>
  <c r="AG743" i="37"/>
  <c r="AF743" i="37"/>
  <c r="AE743" i="37"/>
  <c r="AD743" i="37"/>
  <c r="AC743" i="37"/>
  <c r="AB743" i="37"/>
  <c r="AA743" i="37"/>
  <c r="Z743" i="37"/>
  <c r="Y743" i="37"/>
  <c r="X743" i="37"/>
  <c r="W743" i="37"/>
  <c r="V743" i="37"/>
  <c r="U743" i="37"/>
  <c r="T743" i="37"/>
  <c r="S743" i="37"/>
  <c r="R743" i="37"/>
  <c r="Q743" i="37"/>
  <c r="P743" i="37"/>
  <c r="O743" i="37"/>
  <c r="N743" i="37"/>
  <c r="M743" i="37"/>
  <c r="L743" i="37"/>
  <c r="K743" i="37"/>
  <c r="J743" i="37"/>
  <c r="I743" i="37"/>
  <c r="CC743" i="37" s="1"/>
  <c r="H743" i="37"/>
  <c r="CB742" i="37"/>
  <c r="CA742" i="37"/>
  <c r="BZ742" i="37"/>
  <c r="BY742" i="37"/>
  <c r="BX742" i="37"/>
  <c r="BW742" i="37"/>
  <c r="BV742" i="37"/>
  <c r="BU742" i="37"/>
  <c r="BT742" i="37"/>
  <c r="BS742" i="37"/>
  <c r="BR742" i="37"/>
  <c r="BQ742" i="37"/>
  <c r="BP742" i="37"/>
  <c r="BO742" i="37"/>
  <c r="BN742" i="37"/>
  <c r="BM742" i="37"/>
  <c r="BL742" i="37"/>
  <c r="BK742" i="37"/>
  <c r="BJ742" i="37"/>
  <c r="BI742" i="37"/>
  <c r="BH742" i="37"/>
  <c r="BG742" i="37"/>
  <c r="BF742" i="37"/>
  <c r="BE742" i="37"/>
  <c r="BD742" i="37"/>
  <c r="BC742" i="37"/>
  <c r="BB742" i="37"/>
  <c r="BA742" i="37"/>
  <c r="AZ742" i="37"/>
  <c r="AY742" i="37"/>
  <c r="AX742" i="37"/>
  <c r="AW742" i="37"/>
  <c r="AV742" i="37"/>
  <c r="AU742" i="37"/>
  <c r="AT742" i="37"/>
  <c r="AS742" i="37"/>
  <c r="AR742" i="37"/>
  <c r="AQ742" i="37"/>
  <c r="AP742" i="37"/>
  <c r="AO742" i="37"/>
  <c r="AN742" i="37"/>
  <c r="AM742" i="37"/>
  <c r="AL742" i="37"/>
  <c r="AK742" i="37"/>
  <c r="AJ742" i="37"/>
  <c r="AI742" i="37"/>
  <c r="AH742" i="37"/>
  <c r="AG742" i="37"/>
  <c r="AF742" i="37"/>
  <c r="AE742" i="37"/>
  <c r="AD742" i="37"/>
  <c r="AC742" i="37"/>
  <c r="AB742" i="37"/>
  <c r="AA742" i="37"/>
  <c r="Z742" i="37"/>
  <c r="Y742" i="37"/>
  <c r="X742" i="37"/>
  <c r="W742" i="37"/>
  <c r="V742" i="37"/>
  <c r="U742" i="37"/>
  <c r="T742" i="37"/>
  <c r="S742" i="37"/>
  <c r="R742" i="37"/>
  <c r="Q742" i="37"/>
  <c r="P742" i="37"/>
  <c r="O742" i="37"/>
  <c r="N742" i="37"/>
  <c r="M742" i="37"/>
  <c r="L742" i="37"/>
  <c r="K742" i="37"/>
  <c r="J742" i="37"/>
  <c r="I742" i="37"/>
  <c r="CC742" i="37" s="1"/>
  <c r="H742" i="37"/>
  <c r="CB741" i="37"/>
  <c r="CA741" i="37"/>
  <c r="BZ741" i="37"/>
  <c r="BY741" i="37"/>
  <c r="BX741" i="37"/>
  <c r="BW741" i="37"/>
  <c r="BV741" i="37"/>
  <c r="BU741" i="37"/>
  <c r="BT741" i="37"/>
  <c r="BS741" i="37"/>
  <c r="BR741" i="37"/>
  <c r="BQ741" i="37"/>
  <c r="BP741" i="37"/>
  <c r="BO741" i="37"/>
  <c r="BN741" i="37"/>
  <c r="BM741" i="37"/>
  <c r="BL741" i="37"/>
  <c r="BK741" i="37"/>
  <c r="BJ741" i="37"/>
  <c r="BI741" i="37"/>
  <c r="BH741" i="37"/>
  <c r="BG741" i="37"/>
  <c r="BF741" i="37"/>
  <c r="BE741" i="37"/>
  <c r="BD741" i="37"/>
  <c r="BC741" i="37"/>
  <c r="BB741" i="37"/>
  <c r="BA741" i="37"/>
  <c r="AZ741" i="37"/>
  <c r="AY741" i="37"/>
  <c r="AX741" i="37"/>
  <c r="AW741" i="37"/>
  <c r="AV741" i="37"/>
  <c r="AU741" i="37"/>
  <c r="AT741" i="37"/>
  <c r="AS741" i="37"/>
  <c r="AR741" i="37"/>
  <c r="AQ741" i="37"/>
  <c r="AP741" i="37"/>
  <c r="AO741" i="37"/>
  <c r="AN741" i="37"/>
  <c r="AM741" i="37"/>
  <c r="AL741" i="37"/>
  <c r="AK741" i="37"/>
  <c r="AJ741" i="37"/>
  <c r="AI741" i="37"/>
  <c r="AH741" i="37"/>
  <c r="AG741" i="37"/>
  <c r="AF741" i="37"/>
  <c r="AE741" i="37"/>
  <c r="AD741" i="37"/>
  <c r="AC741" i="37"/>
  <c r="AB741" i="37"/>
  <c r="AA741" i="37"/>
  <c r="Z741" i="37"/>
  <c r="Y741" i="37"/>
  <c r="X741" i="37"/>
  <c r="W741" i="37"/>
  <c r="V741" i="37"/>
  <c r="U741" i="37"/>
  <c r="T741" i="37"/>
  <c r="S741" i="37"/>
  <c r="R741" i="37"/>
  <c r="Q741" i="37"/>
  <c r="P741" i="37"/>
  <c r="O741" i="37"/>
  <c r="N741" i="37"/>
  <c r="M741" i="37"/>
  <c r="L741" i="37"/>
  <c r="K741" i="37"/>
  <c r="J741" i="37"/>
  <c r="I741" i="37"/>
  <c r="CC741" i="37" s="1"/>
  <c r="H741" i="37"/>
  <c r="CB740" i="37"/>
  <c r="CA740" i="37"/>
  <c r="BZ740" i="37"/>
  <c r="BY740" i="37"/>
  <c r="BX740" i="37"/>
  <c r="BW740" i="37"/>
  <c r="BV740" i="37"/>
  <c r="BU740" i="37"/>
  <c r="BT740" i="37"/>
  <c r="BS740" i="37"/>
  <c r="BR740" i="37"/>
  <c r="BQ740" i="37"/>
  <c r="BP740" i="37"/>
  <c r="BO740" i="37"/>
  <c r="BN740" i="37"/>
  <c r="BM740" i="37"/>
  <c r="BL740" i="37"/>
  <c r="BK740" i="37"/>
  <c r="BJ740" i="37"/>
  <c r="BI740" i="37"/>
  <c r="BH740" i="37"/>
  <c r="BG740" i="37"/>
  <c r="BF740" i="37"/>
  <c r="BE740" i="37"/>
  <c r="BD740" i="37"/>
  <c r="BC740" i="37"/>
  <c r="BB740" i="37"/>
  <c r="BA740" i="37"/>
  <c r="AZ740" i="37"/>
  <c r="AY740" i="37"/>
  <c r="AX740" i="37"/>
  <c r="AW740" i="37"/>
  <c r="AV740" i="37"/>
  <c r="AU740" i="37"/>
  <c r="AT740" i="37"/>
  <c r="AS740" i="37"/>
  <c r="AR740" i="37"/>
  <c r="AQ740" i="37"/>
  <c r="AP740" i="37"/>
  <c r="AO740" i="37"/>
  <c r="AN740" i="37"/>
  <c r="AM740" i="37"/>
  <c r="AL740" i="37"/>
  <c r="AK740" i="37"/>
  <c r="AJ740" i="37"/>
  <c r="AI740" i="37"/>
  <c r="AH740" i="37"/>
  <c r="AG740" i="37"/>
  <c r="AF740" i="37"/>
  <c r="AE740" i="37"/>
  <c r="AD740" i="37"/>
  <c r="AC740" i="37"/>
  <c r="AB740" i="37"/>
  <c r="AA740" i="37"/>
  <c r="Z740" i="37"/>
  <c r="Y740" i="37"/>
  <c r="X740" i="37"/>
  <c r="W740" i="37"/>
  <c r="V740" i="37"/>
  <c r="U740" i="37"/>
  <c r="T740" i="37"/>
  <c r="S740" i="37"/>
  <c r="R740" i="37"/>
  <c r="Q740" i="37"/>
  <c r="P740" i="37"/>
  <c r="O740" i="37"/>
  <c r="N740" i="37"/>
  <c r="M740" i="37"/>
  <c r="L740" i="37"/>
  <c r="K740" i="37"/>
  <c r="J740" i="37"/>
  <c r="I740" i="37"/>
  <c r="CC740" i="37" s="1"/>
  <c r="H740" i="37"/>
  <c r="CB739" i="37"/>
  <c r="CA739" i="37"/>
  <c r="BZ739" i="37"/>
  <c r="BY739" i="37"/>
  <c r="BX739" i="37"/>
  <c r="BW739" i="37"/>
  <c r="BV739" i="37"/>
  <c r="BU739" i="37"/>
  <c r="BT739" i="37"/>
  <c r="BS739" i="37"/>
  <c r="BR739" i="37"/>
  <c r="BQ739" i="37"/>
  <c r="BP739" i="37"/>
  <c r="BO739" i="37"/>
  <c r="BN739" i="37"/>
  <c r="BM739" i="37"/>
  <c r="BL739" i="37"/>
  <c r="BK739" i="37"/>
  <c r="BJ739" i="37"/>
  <c r="BI739" i="37"/>
  <c r="BH739" i="37"/>
  <c r="BG739" i="37"/>
  <c r="BF739" i="37"/>
  <c r="BE739" i="37"/>
  <c r="BD739" i="37"/>
  <c r="BC739" i="37"/>
  <c r="BB739" i="37"/>
  <c r="BA739" i="37"/>
  <c r="AZ739" i="37"/>
  <c r="AY739" i="37"/>
  <c r="AX739" i="37"/>
  <c r="AW739" i="37"/>
  <c r="AV739" i="37"/>
  <c r="AU739" i="37"/>
  <c r="AT739" i="37"/>
  <c r="AS739" i="37"/>
  <c r="AR739" i="37"/>
  <c r="AQ739" i="37"/>
  <c r="AP739" i="37"/>
  <c r="AO739" i="37"/>
  <c r="AN739" i="37"/>
  <c r="AM739" i="37"/>
  <c r="AL739" i="37"/>
  <c r="AK739" i="37"/>
  <c r="AJ739" i="37"/>
  <c r="AI739" i="37"/>
  <c r="AH739" i="37"/>
  <c r="AG739" i="37"/>
  <c r="AF739" i="37"/>
  <c r="AE739" i="37"/>
  <c r="AD739" i="37"/>
  <c r="AC739" i="37"/>
  <c r="AB739" i="37"/>
  <c r="AA739" i="37"/>
  <c r="Z739" i="37"/>
  <c r="Y739" i="37"/>
  <c r="X739" i="37"/>
  <c r="W739" i="37"/>
  <c r="V739" i="37"/>
  <c r="U739" i="37"/>
  <c r="T739" i="37"/>
  <c r="S739" i="37"/>
  <c r="R739" i="37"/>
  <c r="Q739" i="37"/>
  <c r="P739" i="37"/>
  <c r="O739" i="37"/>
  <c r="N739" i="37"/>
  <c r="M739" i="37"/>
  <c r="L739" i="37"/>
  <c r="K739" i="37"/>
  <c r="J739" i="37"/>
  <c r="I739" i="37"/>
  <c r="CC739" i="37" s="1"/>
  <c r="H739" i="37"/>
  <c r="CB738" i="37"/>
  <c r="CA738" i="37"/>
  <c r="BZ738" i="37"/>
  <c r="BY738" i="37"/>
  <c r="BX738" i="37"/>
  <c r="BW738" i="37"/>
  <c r="BV738" i="37"/>
  <c r="BU738" i="37"/>
  <c r="BT738" i="37"/>
  <c r="BS738" i="37"/>
  <c r="BR738" i="37"/>
  <c r="BQ738" i="37"/>
  <c r="BP738" i="37"/>
  <c r="BO738" i="37"/>
  <c r="BN738" i="37"/>
  <c r="BM738" i="37"/>
  <c r="BL738" i="37"/>
  <c r="BK738" i="37"/>
  <c r="BJ738" i="37"/>
  <c r="BI738" i="37"/>
  <c r="BH738" i="37"/>
  <c r="BG738" i="37"/>
  <c r="BF738" i="37"/>
  <c r="BE738" i="37"/>
  <c r="BD738" i="37"/>
  <c r="BC738" i="37"/>
  <c r="BB738" i="37"/>
  <c r="BA738" i="37"/>
  <c r="AZ738" i="37"/>
  <c r="AY738" i="37"/>
  <c r="AX738" i="37"/>
  <c r="AW738" i="37"/>
  <c r="AV738" i="37"/>
  <c r="AU738" i="37"/>
  <c r="AT738" i="37"/>
  <c r="AS738" i="37"/>
  <c r="AR738" i="37"/>
  <c r="AQ738" i="37"/>
  <c r="AP738" i="37"/>
  <c r="AO738" i="37"/>
  <c r="AN738" i="37"/>
  <c r="AM738" i="37"/>
  <c r="AL738" i="37"/>
  <c r="AK738" i="37"/>
  <c r="AJ738" i="37"/>
  <c r="AI738" i="37"/>
  <c r="AH738" i="37"/>
  <c r="AG738" i="37"/>
  <c r="AF738" i="37"/>
  <c r="AE738" i="37"/>
  <c r="AD738" i="37"/>
  <c r="AC738" i="37"/>
  <c r="AB738" i="37"/>
  <c r="AA738" i="37"/>
  <c r="Z738" i="37"/>
  <c r="Y738" i="37"/>
  <c r="X738" i="37"/>
  <c r="W738" i="37"/>
  <c r="V738" i="37"/>
  <c r="U738" i="37"/>
  <c r="T738" i="37"/>
  <c r="S738" i="37"/>
  <c r="R738" i="37"/>
  <c r="Q738" i="37"/>
  <c r="P738" i="37"/>
  <c r="O738" i="37"/>
  <c r="N738" i="37"/>
  <c r="M738" i="37"/>
  <c r="L738" i="37"/>
  <c r="K738" i="37"/>
  <c r="J738" i="37"/>
  <c r="I738" i="37"/>
  <c r="H738" i="37"/>
  <c r="CC738" i="37" s="1"/>
  <c r="CB737" i="37"/>
  <c r="CA737" i="37"/>
  <c r="BZ737" i="37"/>
  <c r="BY737" i="37"/>
  <c r="BX737" i="37"/>
  <c r="BW737" i="37"/>
  <c r="BV737" i="37"/>
  <c r="BU737" i="37"/>
  <c r="BT737" i="37"/>
  <c r="BS737" i="37"/>
  <c r="BR737" i="37"/>
  <c r="BQ737" i="37"/>
  <c r="BP737" i="37"/>
  <c r="BO737" i="37"/>
  <c r="BN737" i="37"/>
  <c r="BM737" i="37"/>
  <c r="BL737" i="37"/>
  <c r="BK737" i="37"/>
  <c r="BJ737" i="37"/>
  <c r="BI737" i="37"/>
  <c r="BH737" i="37"/>
  <c r="BG737" i="37"/>
  <c r="BF737" i="37"/>
  <c r="BE737" i="37"/>
  <c r="BD737" i="37"/>
  <c r="BC737" i="37"/>
  <c r="BB737" i="37"/>
  <c r="BA737" i="37"/>
  <c r="AZ737" i="37"/>
  <c r="AY737" i="37"/>
  <c r="AX737" i="37"/>
  <c r="AW737" i="37"/>
  <c r="AV737" i="37"/>
  <c r="AU737" i="37"/>
  <c r="AT737" i="37"/>
  <c r="AS737" i="37"/>
  <c r="AR737" i="37"/>
  <c r="AQ737" i="37"/>
  <c r="AP737" i="37"/>
  <c r="AO737" i="37"/>
  <c r="AN737" i="37"/>
  <c r="AM737" i="37"/>
  <c r="AL737" i="37"/>
  <c r="AK737" i="37"/>
  <c r="AJ737" i="37"/>
  <c r="AI737" i="37"/>
  <c r="AH737" i="37"/>
  <c r="AG737" i="37"/>
  <c r="AF737" i="37"/>
  <c r="AE737" i="37"/>
  <c r="AD737" i="37"/>
  <c r="AC737" i="37"/>
  <c r="AB737" i="37"/>
  <c r="AA737" i="37"/>
  <c r="Z737" i="37"/>
  <c r="Y737" i="37"/>
  <c r="X737" i="37"/>
  <c r="W737" i="37"/>
  <c r="V737" i="37"/>
  <c r="U737" i="37"/>
  <c r="T737" i="37"/>
  <c r="S737" i="37"/>
  <c r="R737" i="37"/>
  <c r="Q737" i="37"/>
  <c r="P737" i="37"/>
  <c r="O737" i="37"/>
  <c r="N737" i="37"/>
  <c r="M737" i="37"/>
  <c r="L737" i="37"/>
  <c r="K737" i="37"/>
  <c r="J737" i="37"/>
  <c r="I737" i="37"/>
  <c r="CC737" i="37" s="1"/>
  <c r="H737" i="37"/>
  <c r="CB736" i="37"/>
  <c r="CA736" i="37"/>
  <c r="BZ736" i="37"/>
  <c r="BY736" i="37"/>
  <c r="BX736" i="37"/>
  <c r="BW736" i="37"/>
  <c r="BV736" i="37"/>
  <c r="BU736" i="37"/>
  <c r="BT736" i="37"/>
  <c r="BS736" i="37"/>
  <c r="BR736" i="37"/>
  <c r="BQ736" i="37"/>
  <c r="BP736" i="37"/>
  <c r="BO736" i="37"/>
  <c r="BN736" i="37"/>
  <c r="BM736" i="37"/>
  <c r="BL736" i="37"/>
  <c r="BK736" i="37"/>
  <c r="BJ736" i="37"/>
  <c r="BI736" i="37"/>
  <c r="BH736" i="37"/>
  <c r="BG736" i="37"/>
  <c r="BF736" i="37"/>
  <c r="BE736" i="37"/>
  <c r="BD736" i="37"/>
  <c r="BC736" i="37"/>
  <c r="BB736" i="37"/>
  <c r="BA736" i="37"/>
  <c r="AZ736" i="37"/>
  <c r="AY736" i="37"/>
  <c r="AX736" i="37"/>
  <c r="AW736" i="37"/>
  <c r="AV736" i="37"/>
  <c r="AU736" i="37"/>
  <c r="AT736" i="37"/>
  <c r="AS736" i="37"/>
  <c r="AR736" i="37"/>
  <c r="AQ736" i="37"/>
  <c r="AP736" i="37"/>
  <c r="AO736" i="37"/>
  <c r="AN736" i="37"/>
  <c r="AM736" i="37"/>
  <c r="AL736" i="37"/>
  <c r="AK736" i="37"/>
  <c r="AJ736" i="37"/>
  <c r="AI736" i="37"/>
  <c r="AH736" i="37"/>
  <c r="AG736" i="37"/>
  <c r="AF736" i="37"/>
  <c r="AE736" i="37"/>
  <c r="AD736" i="37"/>
  <c r="AC736" i="37"/>
  <c r="AB736" i="37"/>
  <c r="AA736" i="37"/>
  <c r="Z736" i="37"/>
  <c r="Y736" i="37"/>
  <c r="X736" i="37"/>
  <c r="W736" i="37"/>
  <c r="V736" i="37"/>
  <c r="U736" i="37"/>
  <c r="T736" i="37"/>
  <c r="S736" i="37"/>
  <c r="R736" i="37"/>
  <c r="Q736" i="37"/>
  <c r="P736" i="37"/>
  <c r="O736" i="37"/>
  <c r="N736" i="37"/>
  <c r="M736" i="37"/>
  <c r="L736" i="37"/>
  <c r="K736" i="37"/>
  <c r="J736" i="37"/>
  <c r="I736" i="37"/>
  <c r="CC736" i="37" s="1"/>
  <c r="H736" i="37"/>
  <c r="CB735" i="37"/>
  <c r="CA735" i="37"/>
  <c r="BZ735" i="37"/>
  <c r="BY735" i="37"/>
  <c r="BX735" i="37"/>
  <c r="BW735" i="37"/>
  <c r="BV735" i="37"/>
  <c r="BU735" i="37"/>
  <c r="BT735" i="37"/>
  <c r="BS735" i="37"/>
  <c r="BR735" i="37"/>
  <c r="BQ735" i="37"/>
  <c r="BP735" i="37"/>
  <c r="BO735" i="37"/>
  <c r="BN735" i="37"/>
  <c r="BM735" i="37"/>
  <c r="BL735" i="37"/>
  <c r="BK735" i="37"/>
  <c r="BJ735" i="37"/>
  <c r="BI735" i="37"/>
  <c r="BH735" i="37"/>
  <c r="BG735" i="37"/>
  <c r="BF735" i="37"/>
  <c r="BE735" i="37"/>
  <c r="BD735" i="37"/>
  <c r="BC735" i="37"/>
  <c r="BB735" i="37"/>
  <c r="BA735" i="37"/>
  <c r="AZ735" i="37"/>
  <c r="AY735" i="37"/>
  <c r="AX735" i="37"/>
  <c r="AW735" i="37"/>
  <c r="AV735" i="37"/>
  <c r="AU735" i="37"/>
  <c r="AT735" i="37"/>
  <c r="AS735" i="37"/>
  <c r="AR735" i="37"/>
  <c r="AQ735" i="37"/>
  <c r="AP735" i="37"/>
  <c r="AO735" i="37"/>
  <c r="AN735" i="37"/>
  <c r="AM735" i="37"/>
  <c r="AL735" i="37"/>
  <c r="AK735" i="37"/>
  <c r="AJ735" i="37"/>
  <c r="AI735" i="37"/>
  <c r="AH735" i="37"/>
  <c r="AG735" i="37"/>
  <c r="AF735" i="37"/>
  <c r="AE735" i="37"/>
  <c r="AD735" i="37"/>
  <c r="AC735" i="37"/>
  <c r="AB735" i="37"/>
  <c r="AA735" i="37"/>
  <c r="Z735" i="37"/>
  <c r="Y735" i="37"/>
  <c r="X735" i="37"/>
  <c r="W735" i="37"/>
  <c r="V735" i="37"/>
  <c r="U735" i="37"/>
  <c r="T735" i="37"/>
  <c r="S735" i="37"/>
  <c r="R735" i="37"/>
  <c r="Q735" i="37"/>
  <c r="P735" i="37"/>
  <c r="O735" i="37"/>
  <c r="N735" i="37"/>
  <c r="M735" i="37"/>
  <c r="L735" i="37"/>
  <c r="K735" i="37"/>
  <c r="J735" i="37"/>
  <c r="I735" i="37"/>
  <c r="CC735" i="37" s="1"/>
  <c r="H735" i="37"/>
  <c r="CB734" i="37"/>
  <c r="CA734" i="37"/>
  <c r="BZ734" i="37"/>
  <c r="BY734" i="37"/>
  <c r="BX734" i="37"/>
  <c r="BW734" i="37"/>
  <c r="BV734" i="37"/>
  <c r="BU734" i="37"/>
  <c r="BT734" i="37"/>
  <c r="BS734" i="37"/>
  <c r="BR734" i="37"/>
  <c r="BQ734" i="37"/>
  <c r="BP734" i="37"/>
  <c r="BO734" i="37"/>
  <c r="BN734" i="37"/>
  <c r="BM734" i="37"/>
  <c r="BL734" i="37"/>
  <c r="BK734" i="37"/>
  <c r="BJ734" i="37"/>
  <c r="BI734" i="37"/>
  <c r="BH734" i="37"/>
  <c r="BG734" i="37"/>
  <c r="BF734" i="37"/>
  <c r="BE734" i="37"/>
  <c r="BD734" i="37"/>
  <c r="BC734" i="37"/>
  <c r="BB734" i="37"/>
  <c r="BA734" i="37"/>
  <c r="AZ734" i="37"/>
  <c r="AY734" i="37"/>
  <c r="AX734" i="37"/>
  <c r="AW734" i="37"/>
  <c r="AV734" i="37"/>
  <c r="AU734" i="37"/>
  <c r="AT734" i="37"/>
  <c r="AS734" i="37"/>
  <c r="AR734" i="37"/>
  <c r="AQ734" i="37"/>
  <c r="AP734" i="37"/>
  <c r="AO734" i="37"/>
  <c r="AN734" i="37"/>
  <c r="AM734" i="37"/>
  <c r="AL734" i="37"/>
  <c r="AK734" i="37"/>
  <c r="AJ734" i="37"/>
  <c r="AI734" i="37"/>
  <c r="AH734" i="37"/>
  <c r="AG734" i="37"/>
  <c r="AF734" i="37"/>
  <c r="AE734" i="37"/>
  <c r="AD734" i="37"/>
  <c r="AC734" i="37"/>
  <c r="AB734" i="37"/>
  <c r="AA734" i="37"/>
  <c r="Z734" i="37"/>
  <c r="Y734" i="37"/>
  <c r="X734" i="37"/>
  <c r="W734" i="37"/>
  <c r="V734" i="37"/>
  <c r="U734" i="37"/>
  <c r="T734" i="37"/>
  <c r="S734" i="37"/>
  <c r="R734" i="37"/>
  <c r="Q734" i="37"/>
  <c r="P734" i="37"/>
  <c r="O734" i="37"/>
  <c r="N734" i="37"/>
  <c r="M734" i="37"/>
  <c r="L734" i="37"/>
  <c r="K734" i="37"/>
  <c r="J734" i="37"/>
  <c r="I734" i="37"/>
  <c r="CC734" i="37" s="1"/>
  <c r="H734" i="37"/>
  <c r="CB733" i="37"/>
  <c r="CA733" i="37"/>
  <c r="BZ733" i="37"/>
  <c r="BY733" i="37"/>
  <c r="BX733" i="37"/>
  <c r="BW733" i="37"/>
  <c r="BV733" i="37"/>
  <c r="BU733" i="37"/>
  <c r="BT733" i="37"/>
  <c r="BS733" i="37"/>
  <c r="BR733" i="37"/>
  <c r="BQ733" i="37"/>
  <c r="BP733" i="37"/>
  <c r="BO733" i="37"/>
  <c r="BN733" i="37"/>
  <c r="BM733" i="37"/>
  <c r="BL733" i="37"/>
  <c r="BK733" i="37"/>
  <c r="BJ733" i="37"/>
  <c r="BI733" i="37"/>
  <c r="BH733" i="37"/>
  <c r="BG733" i="37"/>
  <c r="BF733" i="37"/>
  <c r="BE733" i="37"/>
  <c r="BD733" i="37"/>
  <c r="BC733" i="37"/>
  <c r="BB733" i="37"/>
  <c r="BA733" i="37"/>
  <c r="AZ733" i="37"/>
  <c r="AY733" i="37"/>
  <c r="AX733" i="37"/>
  <c r="AW733" i="37"/>
  <c r="AV733" i="37"/>
  <c r="AU733" i="37"/>
  <c r="AT733" i="37"/>
  <c r="AS733" i="37"/>
  <c r="AR733" i="37"/>
  <c r="AQ733" i="37"/>
  <c r="AP733" i="37"/>
  <c r="AO733" i="37"/>
  <c r="AN733" i="37"/>
  <c r="AM733" i="37"/>
  <c r="AL733" i="37"/>
  <c r="AK733" i="37"/>
  <c r="AJ733" i="37"/>
  <c r="AI733" i="37"/>
  <c r="AH733" i="37"/>
  <c r="AG733" i="37"/>
  <c r="AF733" i="37"/>
  <c r="AE733" i="37"/>
  <c r="AD733" i="37"/>
  <c r="AC733" i="37"/>
  <c r="AB733" i="37"/>
  <c r="AA733" i="37"/>
  <c r="Z733" i="37"/>
  <c r="Y733" i="37"/>
  <c r="X733" i="37"/>
  <c r="W733" i="37"/>
  <c r="V733" i="37"/>
  <c r="U733" i="37"/>
  <c r="T733" i="37"/>
  <c r="S733" i="37"/>
  <c r="R733" i="37"/>
  <c r="Q733" i="37"/>
  <c r="P733" i="37"/>
  <c r="O733" i="37"/>
  <c r="N733" i="37"/>
  <c r="M733" i="37"/>
  <c r="L733" i="37"/>
  <c r="K733" i="37"/>
  <c r="J733" i="37"/>
  <c r="I733" i="37"/>
  <c r="H733" i="37"/>
  <c r="CC733" i="37" s="1"/>
  <c r="CB732" i="37"/>
  <c r="CA732" i="37"/>
  <c r="BZ732" i="37"/>
  <c r="BY732" i="37"/>
  <c r="BX732" i="37"/>
  <c r="BW732" i="37"/>
  <c r="BV732" i="37"/>
  <c r="BU732" i="37"/>
  <c r="BT732" i="37"/>
  <c r="BS732" i="37"/>
  <c r="BR732" i="37"/>
  <c r="BQ732" i="37"/>
  <c r="BP732" i="37"/>
  <c r="BO732" i="37"/>
  <c r="BN732" i="37"/>
  <c r="BM732" i="37"/>
  <c r="BL732" i="37"/>
  <c r="BK732" i="37"/>
  <c r="BJ732" i="37"/>
  <c r="BI732" i="37"/>
  <c r="BH732" i="37"/>
  <c r="BG732" i="37"/>
  <c r="BF732" i="37"/>
  <c r="BE732" i="37"/>
  <c r="BD732" i="37"/>
  <c r="BC732" i="37"/>
  <c r="BB732" i="37"/>
  <c r="BA732" i="37"/>
  <c r="AZ732" i="37"/>
  <c r="AY732" i="37"/>
  <c r="AX732" i="37"/>
  <c r="AW732" i="37"/>
  <c r="AV732" i="37"/>
  <c r="AU732" i="37"/>
  <c r="AT732" i="37"/>
  <c r="AS732" i="37"/>
  <c r="AR732" i="37"/>
  <c r="AQ732" i="37"/>
  <c r="AP732" i="37"/>
  <c r="AO732" i="37"/>
  <c r="AN732" i="37"/>
  <c r="AM732" i="37"/>
  <c r="AL732" i="37"/>
  <c r="AK732" i="37"/>
  <c r="AJ732" i="37"/>
  <c r="AI732" i="37"/>
  <c r="AH732" i="37"/>
  <c r="AG732" i="37"/>
  <c r="AF732" i="37"/>
  <c r="AE732" i="37"/>
  <c r="AD732" i="37"/>
  <c r="AC732" i="37"/>
  <c r="AB732" i="37"/>
  <c r="AA732" i="37"/>
  <c r="Z732" i="37"/>
  <c r="Y732" i="37"/>
  <c r="X732" i="37"/>
  <c r="W732" i="37"/>
  <c r="V732" i="37"/>
  <c r="U732" i="37"/>
  <c r="T732" i="37"/>
  <c r="S732" i="37"/>
  <c r="R732" i="37"/>
  <c r="Q732" i="37"/>
  <c r="P732" i="37"/>
  <c r="O732" i="37"/>
  <c r="N732" i="37"/>
  <c r="M732" i="37"/>
  <c r="L732" i="37"/>
  <c r="K732" i="37"/>
  <c r="J732" i="37"/>
  <c r="I732" i="37"/>
  <c r="H732" i="37"/>
  <c r="CC732" i="37" s="1"/>
  <c r="CB731" i="37"/>
  <c r="CA731" i="37"/>
  <c r="BZ731" i="37"/>
  <c r="BY731" i="37"/>
  <c r="BX731" i="37"/>
  <c r="BW731" i="37"/>
  <c r="BV731" i="37"/>
  <c r="BU731" i="37"/>
  <c r="BT731" i="37"/>
  <c r="BS731" i="37"/>
  <c r="BR731" i="37"/>
  <c r="BQ731" i="37"/>
  <c r="BP731" i="37"/>
  <c r="BO731" i="37"/>
  <c r="BN731" i="37"/>
  <c r="BM731" i="37"/>
  <c r="BL731" i="37"/>
  <c r="BK731" i="37"/>
  <c r="BJ731" i="37"/>
  <c r="BI731" i="37"/>
  <c r="BH731" i="37"/>
  <c r="BG731" i="37"/>
  <c r="BF731" i="37"/>
  <c r="BE731" i="37"/>
  <c r="BD731" i="37"/>
  <c r="BC731" i="37"/>
  <c r="BB731" i="37"/>
  <c r="BA731" i="37"/>
  <c r="AZ731" i="37"/>
  <c r="AY731" i="37"/>
  <c r="AX731" i="37"/>
  <c r="AW731" i="37"/>
  <c r="AV731" i="37"/>
  <c r="AU731" i="37"/>
  <c r="AT731" i="37"/>
  <c r="AS731" i="37"/>
  <c r="AR731" i="37"/>
  <c r="AQ731" i="37"/>
  <c r="AP731" i="37"/>
  <c r="AO731" i="37"/>
  <c r="AN731" i="37"/>
  <c r="AM731" i="37"/>
  <c r="AL731" i="37"/>
  <c r="AK731" i="37"/>
  <c r="AJ731" i="37"/>
  <c r="AI731" i="37"/>
  <c r="AH731" i="37"/>
  <c r="AG731" i="37"/>
  <c r="AF731" i="37"/>
  <c r="AE731" i="37"/>
  <c r="AD731" i="37"/>
  <c r="AC731" i="37"/>
  <c r="AB731" i="37"/>
  <c r="AA731" i="37"/>
  <c r="Z731" i="37"/>
  <c r="Y731" i="37"/>
  <c r="X731" i="37"/>
  <c r="W731" i="37"/>
  <c r="V731" i="37"/>
  <c r="U731" i="37"/>
  <c r="T731" i="37"/>
  <c r="S731" i="37"/>
  <c r="R731" i="37"/>
  <c r="Q731" i="37"/>
  <c r="P731" i="37"/>
  <c r="O731" i="37"/>
  <c r="N731" i="37"/>
  <c r="M731" i="37"/>
  <c r="L731" i="37"/>
  <c r="K731" i="37"/>
  <c r="J731" i="37"/>
  <c r="I731" i="37"/>
  <c r="CC731" i="37" s="1"/>
  <c r="H731" i="37"/>
  <c r="CB730" i="37"/>
  <c r="CA730" i="37"/>
  <c r="BZ730" i="37"/>
  <c r="BY730" i="37"/>
  <c r="BX730" i="37"/>
  <c r="BW730" i="37"/>
  <c r="BV730" i="37"/>
  <c r="BU730" i="37"/>
  <c r="BT730" i="37"/>
  <c r="BS730" i="37"/>
  <c r="BR730" i="37"/>
  <c r="BQ730" i="37"/>
  <c r="BP730" i="37"/>
  <c r="BO730" i="37"/>
  <c r="BN730" i="37"/>
  <c r="BM730" i="37"/>
  <c r="BL730" i="37"/>
  <c r="BK730" i="37"/>
  <c r="BJ730" i="37"/>
  <c r="BI730" i="37"/>
  <c r="BH730" i="37"/>
  <c r="BG730" i="37"/>
  <c r="BF730" i="37"/>
  <c r="BE730" i="37"/>
  <c r="BD730" i="37"/>
  <c r="BC730" i="37"/>
  <c r="BB730" i="37"/>
  <c r="BA730" i="37"/>
  <c r="AZ730" i="37"/>
  <c r="AY730" i="37"/>
  <c r="AX730" i="37"/>
  <c r="AW730" i="37"/>
  <c r="AV730" i="37"/>
  <c r="AU730" i="37"/>
  <c r="AT730" i="37"/>
  <c r="AS730" i="37"/>
  <c r="AR730" i="37"/>
  <c r="AQ730" i="37"/>
  <c r="AP730" i="37"/>
  <c r="AO730" i="37"/>
  <c r="AN730" i="37"/>
  <c r="AM730" i="37"/>
  <c r="AL730" i="37"/>
  <c r="AK730" i="37"/>
  <c r="AJ730" i="37"/>
  <c r="AI730" i="37"/>
  <c r="AH730" i="37"/>
  <c r="AG730" i="37"/>
  <c r="AF730" i="37"/>
  <c r="AE730" i="37"/>
  <c r="AD730" i="37"/>
  <c r="AC730" i="37"/>
  <c r="AB730" i="37"/>
  <c r="AA730" i="37"/>
  <c r="Z730" i="37"/>
  <c r="Y730" i="37"/>
  <c r="X730" i="37"/>
  <c r="W730" i="37"/>
  <c r="V730" i="37"/>
  <c r="U730" i="37"/>
  <c r="T730" i="37"/>
  <c r="S730" i="37"/>
  <c r="R730" i="37"/>
  <c r="Q730" i="37"/>
  <c r="P730" i="37"/>
  <c r="O730" i="37"/>
  <c r="N730" i="37"/>
  <c r="M730" i="37"/>
  <c r="L730" i="37"/>
  <c r="K730" i="37"/>
  <c r="J730" i="37"/>
  <c r="I730" i="37"/>
  <c r="CC730" i="37" s="1"/>
  <c r="H730" i="37"/>
  <c r="CB729" i="37"/>
  <c r="CA729" i="37"/>
  <c r="BZ729" i="37"/>
  <c r="BY729" i="37"/>
  <c r="BX729" i="37"/>
  <c r="BW729" i="37"/>
  <c r="BV729" i="37"/>
  <c r="BU729" i="37"/>
  <c r="BT729" i="37"/>
  <c r="BS729" i="37"/>
  <c r="BR729" i="37"/>
  <c r="BQ729" i="37"/>
  <c r="BP729" i="37"/>
  <c r="BO729" i="37"/>
  <c r="BN729" i="37"/>
  <c r="BM729" i="37"/>
  <c r="BL729" i="37"/>
  <c r="BK729" i="37"/>
  <c r="BJ729" i="37"/>
  <c r="BI729" i="37"/>
  <c r="BH729" i="37"/>
  <c r="BG729" i="37"/>
  <c r="BF729" i="37"/>
  <c r="BE729" i="37"/>
  <c r="BD729" i="37"/>
  <c r="BC729" i="37"/>
  <c r="BB729" i="37"/>
  <c r="BA729" i="37"/>
  <c r="AZ729" i="37"/>
  <c r="AY729" i="37"/>
  <c r="AX729" i="37"/>
  <c r="AW729" i="37"/>
  <c r="AV729" i="37"/>
  <c r="AU729" i="37"/>
  <c r="AT729" i="37"/>
  <c r="AS729" i="37"/>
  <c r="AR729" i="37"/>
  <c r="AQ729" i="37"/>
  <c r="AP729" i="37"/>
  <c r="AO729" i="37"/>
  <c r="AN729" i="37"/>
  <c r="AM729" i="37"/>
  <c r="AL729" i="37"/>
  <c r="AK729" i="37"/>
  <c r="AJ729" i="37"/>
  <c r="AI729" i="37"/>
  <c r="AH729" i="37"/>
  <c r="AG729" i="37"/>
  <c r="AF729" i="37"/>
  <c r="AE729" i="37"/>
  <c r="AD729" i="37"/>
  <c r="AC729" i="37"/>
  <c r="AB729" i="37"/>
  <c r="AA729" i="37"/>
  <c r="Z729" i="37"/>
  <c r="Y729" i="37"/>
  <c r="X729" i="37"/>
  <c r="W729" i="37"/>
  <c r="V729" i="37"/>
  <c r="U729" i="37"/>
  <c r="T729" i="37"/>
  <c r="S729" i="37"/>
  <c r="R729" i="37"/>
  <c r="Q729" i="37"/>
  <c r="P729" i="37"/>
  <c r="O729" i="37"/>
  <c r="N729" i="37"/>
  <c r="M729" i="37"/>
  <c r="L729" i="37"/>
  <c r="K729" i="37"/>
  <c r="J729" i="37"/>
  <c r="I729" i="37"/>
  <c r="CC729" i="37" s="1"/>
  <c r="H729" i="37"/>
  <c r="CB728" i="37"/>
  <c r="CA728" i="37"/>
  <c r="BZ728" i="37"/>
  <c r="BY728" i="37"/>
  <c r="BX728" i="37"/>
  <c r="BW728" i="37"/>
  <c r="BV728" i="37"/>
  <c r="BU728" i="37"/>
  <c r="BT728" i="37"/>
  <c r="BS728" i="37"/>
  <c r="BR728" i="37"/>
  <c r="BQ728" i="37"/>
  <c r="BP728" i="37"/>
  <c r="BO728" i="37"/>
  <c r="BN728" i="37"/>
  <c r="BM728" i="37"/>
  <c r="BL728" i="37"/>
  <c r="BK728" i="37"/>
  <c r="BJ728" i="37"/>
  <c r="BI728" i="37"/>
  <c r="BH728" i="37"/>
  <c r="BG728" i="37"/>
  <c r="BF728" i="37"/>
  <c r="BE728" i="37"/>
  <c r="BD728" i="37"/>
  <c r="BC728" i="37"/>
  <c r="BB728" i="37"/>
  <c r="BA728" i="37"/>
  <c r="AZ728" i="37"/>
  <c r="AY728" i="37"/>
  <c r="AX728" i="37"/>
  <c r="AW728" i="37"/>
  <c r="AV728" i="37"/>
  <c r="AU728" i="37"/>
  <c r="AT728" i="37"/>
  <c r="AS728" i="37"/>
  <c r="AR728" i="37"/>
  <c r="AQ728" i="37"/>
  <c r="AP728" i="37"/>
  <c r="AO728" i="37"/>
  <c r="AN728" i="37"/>
  <c r="AM728" i="37"/>
  <c r="AL728" i="37"/>
  <c r="AK728" i="37"/>
  <c r="AJ728" i="37"/>
  <c r="AI728" i="37"/>
  <c r="AH728" i="37"/>
  <c r="AG728" i="37"/>
  <c r="AF728" i="37"/>
  <c r="AE728" i="37"/>
  <c r="AD728" i="37"/>
  <c r="AC728" i="37"/>
  <c r="AB728" i="37"/>
  <c r="AA728" i="37"/>
  <c r="Z728" i="37"/>
  <c r="Y728" i="37"/>
  <c r="X728" i="37"/>
  <c r="W728" i="37"/>
  <c r="V728" i="37"/>
  <c r="U728" i="37"/>
  <c r="T728" i="37"/>
  <c r="S728" i="37"/>
  <c r="R728" i="37"/>
  <c r="Q728" i="37"/>
  <c r="P728" i="37"/>
  <c r="O728" i="37"/>
  <c r="N728" i="37"/>
  <c r="M728" i="37"/>
  <c r="L728" i="37"/>
  <c r="K728" i="37"/>
  <c r="J728" i="37"/>
  <c r="I728" i="37"/>
  <c r="CC728" i="37" s="1"/>
  <c r="H728" i="37"/>
  <c r="CB727" i="37"/>
  <c r="CA727" i="37"/>
  <c r="BZ727" i="37"/>
  <c r="BY727" i="37"/>
  <c r="BX727" i="37"/>
  <c r="BW727" i="37"/>
  <c r="BV727" i="37"/>
  <c r="BU727" i="37"/>
  <c r="BT727" i="37"/>
  <c r="BS727" i="37"/>
  <c r="BR727" i="37"/>
  <c r="BQ727" i="37"/>
  <c r="BP727" i="37"/>
  <c r="BO727" i="37"/>
  <c r="BN727" i="37"/>
  <c r="BM727" i="37"/>
  <c r="BL727" i="37"/>
  <c r="BK727" i="37"/>
  <c r="BJ727" i="37"/>
  <c r="BI727" i="37"/>
  <c r="BH727" i="37"/>
  <c r="BG727" i="37"/>
  <c r="BF727" i="37"/>
  <c r="BE727" i="37"/>
  <c r="BD727" i="37"/>
  <c r="BC727" i="37"/>
  <c r="BB727" i="37"/>
  <c r="BA727" i="37"/>
  <c r="AZ727" i="37"/>
  <c r="AY727" i="37"/>
  <c r="AX727" i="37"/>
  <c r="AW727" i="37"/>
  <c r="AV727" i="37"/>
  <c r="AU727" i="37"/>
  <c r="AT727" i="37"/>
  <c r="AS727" i="37"/>
  <c r="AR727" i="37"/>
  <c r="AQ727" i="37"/>
  <c r="AP727" i="37"/>
  <c r="AO727" i="37"/>
  <c r="AN727" i="37"/>
  <c r="AM727" i="37"/>
  <c r="AL727" i="37"/>
  <c r="AK727" i="37"/>
  <c r="AJ727" i="37"/>
  <c r="AI727" i="37"/>
  <c r="AH727" i="37"/>
  <c r="AG727" i="37"/>
  <c r="AF727" i="37"/>
  <c r="AE727" i="37"/>
  <c r="AD727" i="37"/>
  <c r="AC727" i="37"/>
  <c r="AB727" i="37"/>
  <c r="AA727" i="37"/>
  <c r="Z727" i="37"/>
  <c r="Y727" i="37"/>
  <c r="X727" i="37"/>
  <c r="W727" i="37"/>
  <c r="V727" i="37"/>
  <c r="U727" i="37"/>
  <c r="T727" i="37"/>
  <c r="S727" i="37"/>
  <c r="R727" i="37"/>
  <c r="Q727" i="37"/>
  <c r="P727" i="37"/>
  <c r="O727" i="37"/>
  <c r="N727" i="37"/>
  <c r="M727" i="37"/>
  <c r="L727" i="37"/>
  <c r="K727" i="37"/>
  <c r="J727" i="37"/>
  <c r="I727" i="37"/>
  <c r="H727" i="37"/>
  <c r="CC727" i="37" s="1"/>
  <c r="CB726" i="37"/>
  <c r="CA726" i="37"/>
  <c r="BZ726" i="37"/>
  <c r="BY726" i="37"/>
  <c r="BX726" i="37"/>
  <c r="BW726" i="37"/>
  <c r="BV726" i="37"/>
  <c r="BU726" i="37"/>
  <c r="BT726" i="37"/>
  <c r="BS726" i="37"/>
  <c r="BR726" i="37"/>
  <c r="BQ726" i="37"/>
  <c r="BP726" i="37"/>
  <c r="BO726" i="37"/>
  <c r="BN726" i="37"/>
  <c r="BM726" i="37"/>
  <c r="BL726" i="37"/>
  <c r="BK726" i="37"/>
  <c r="BJ726" i="37"/>
  <c r="BI726" i="37"/>
  <c r="BH726" i="37"/>
  <c r="BG726" i="37"/>
  <c r="BF726" i="37"/>
  <c r="BE726" i="37"/>
  <c r="BD726" i="37"/>
  <c r="BC726" i="37"/>
  <c r="BB726" i="37"/>
  <c r="BA726" i="37"/>
  <c r="AZ726" i="37"/>
  <c r="AY726" i="37"/>
  <c r="AX726" i="37"/>
  <c r="AW726" i="37"/>
  <c r="AV726" i="37"/>
  <c r="AU726" i="37"/>
  <c r="AT726" i="37"/>
  <c r="AS726" i="37"/>
  <c r="AR726" i="37"/>
  <c r="AQ726" i="37"/>
  <c r="AP726" i="37"/>
  <c r="AO726" i="37"/>
  <c r="AN726" i="37"/>
  <c r="AM726" i="37"/>
  <c r="AL726" i="37"/>
  <c r="AK726" i="37"/>
  <c r="AJ726" i="37"/>
  <c r="AI726" i="37"/>
  <c r="AH726" i="37"/>
  <c r="AG726" i="37"/>
  <c r="AF726" i="37"/>
  <c r="AE726" i="37"/>
  <c r="AD726" i="37"/>
  <c r="AC726" i="37"/>
  <c r="AB726" i="37"/>
  <c r="AA726" i="37"/>
  <c r="Z726" i="37"/>
  <c r="Y726" i="37"/>
  <c r="X726" i="37"/>
  <c r="W726" i="37"/>
  <c r="V726" i="37"/>
  <c r="U726" i="37"/>
  <c r="T726" i="37"/>
  <c r="S726" i="37"/>
  <c r="R726" i="37"/>
  <c r="Q726" i="37"/>
  <c r="P726" i="37"/>
  <c r="O726" i="37"/>
  <c r="N726" i="37"/>
  <c r="M726" i="37"/>
  <c r="L726" i="37"/>
  <c r="K726" i="37"/>
  <c r="J726" i="37"/>
  <c r="I726" i="37"/>
  <c r="H726" i="37"/>
  <c r="CC726" i="37" s="1"/>
  <c r="CB725" i="37"/>
  <c r="CA725" i="37"/>
  <c r="BZ725" i="37"/>
  <c r="BY725" i="37"/>
  <c r="BX725" i="37"/>
  <c r="BW725" i="37"/>
  <c r="BV725" i="37"/>
  <c r="BU725" i="37"/>
  <c r="BT725" i="37"/>
  <c r="BS725" i="37"/>
  <c r="BR725" i="37"/>
  <c r="BQ725" i="37"/>
  <c r="BP725" i="37"/>
  <c r="BO725" i="37"/>
  <c r="BN725" i="37"/>
  <c r="BM725" i="37"/>
  <c r="BL725" i="37"/>
  <c r="BK725" i="37"/>
  <c r="BJ725" i="37"/>
  <c r="BI725" i="37"/>
  <c r="BH725" i="37"/>
  <c r="BG725" i="37"/>
  <c r="BF725" i="37"/>
  <c r="BE725" i="37"/>
  <c r="BD725" i="37"/>
  <c r="BC725" i="37"/>
  <c r="BB725" i="37"/>
  <c r="BA725" i="37"/>
  <c r="AZ725" i="37"/>
  <c r="AY725" i="37"/>
  <c r="AX725" i="37"/>
  <c r="AW725" i="37"/>
  <c r="AV725" i="37"/>
  <c r="AU725" i="37"/>
  <c r="AT725" i="37"/>
  <c r="AS725" i="37"/>
  <c r="AR725" i="37"/>
  <c r="AQ725" i="37"/>
  <c r="AP725" i="37"/>
  <c r="AO725" i="37"/>
  <c r="AN725" i="37"/>
  <c r="AM725" i="37"/>
  <c r="AL725" i="37"/>
  <c r="AK725" i="37"/>
  <c r="AJ725" i="37"/>
  <c r="AI725" i="37"/>
  <c r="AH725" i="37"/>
  <c r="AG725" i="37"/>
  <c r="AF725" i="37"/>
  <c r="AE725" i="37"/>
  <c r="AD725" i="37"/>
  <c r="AC725" i="37"/>
  <c r="AB725" i="37"/>
  <c r="AA725" i="37"/>
  <c r="Z725" i="37"/>
  <c r="Y725" i="37"/>
  <c r="X725" i="37"/>
  <c r="W725" i="37"/>
  <c r="V725" i="37"/>
  <c r="U725" i="37"/>
  <c r="T725" i="37"/>
  <c r="S725" i="37"/>
  <c r="R725" i="37"/>
  <c r="Q725" i="37"/>
  <c r="P725" i="37"/>
  <c r="O725" i="37"/>
  <c r="N725" i="37"/>
  <c r="M725" i="37"/>
  <c r="L725" i="37"/>
  <c r="K725" i="37"/>
  <c r="J725" i="37"/>
  <c r="I725" i="37"/>
  <c r="CC725" i="37" s="1"/>
  <c r="H725" i="37"/>
  <c r="CB724" i="37"/>
  <c r="CA724" i="37"/>
  <c r="BZ724" i="37"/>
  <c r="BY724" i="37"/>
  <c r="BX724" i="37"/>
  <c r="BW724" i="37"/>
  <c r="BV724" i="37"/>
  <c r="BU724" i="37"/>
  <c r="BT724" i="37"/>
  <c r="BS724" i="37"/>
  <c r="BR724" i="37"/>
  <c r="BQ724" i="37"/>
  <c r="BP724" i="37"/>
  <c r="BO724" i="37"/>
  <c r="BN724" i="37"/>
  <c r="BM724" i="37"/>
  <c r="BL724" i="37"/>
  <c r="BK724" i="37"/>
  <c r="BJ724" i="37"/>
  <c r="BI724" i="37"/>
  <c r="BH724" i="37"/>
  <c r="BG724" i="37"/>
  <c r="BF724" i="37"/>
  <c r="BE724" i="37"/>
  <c r="BD724" i="37"/>
  <c r="BC724" i="37"/>
  <c r="BB724" i="37"/>
  <c r="BA724" i="37"/>
  <c r="AZ724" i="37"/>
  <c r="AY724" i="37"/>
  <c r="AX724" i="37"/>
  <c r="AW724" i="37"/>
  <c r="AV724" i="37"/>
  <c r="AU724" i="37"/>
  <c r="AT724" i="37"/>
  <c r="AS724" i="37"/>
  <c r="AR724" i="37"/>
  <c r="AQ724" i="37"/>
  <c r="AP724" i="37"/>
  <c r="AO724" i="37"/>
  <c r="AN724" i="37"/>
  <c r="AM724" i="37"/>
  <c r="AL724" i="37"/>
  <c r="AK724" i="37"/>
  <c r="AJ724" i="37"/>
  <c r="AI724" i="37"/>
  <c r="AH724" i="37"/>
  <c r="AG724" i="37"/>
  <c r="AF724" i="37"/>
  <c r="AE724" i="37"/>
  <c r="AD724" i="37"/>
  <c r="AC724" i="37"/>
  <c r="AB724" i="37"/>
  <c r="AA724" i="37"/>
  <c r="Z724" i="37"/>
  <c r="Y724" i="37"/>
  <c r="X724" i="37"/>
  <c r="W724" i="37"/>
  <c r="V724" i="37"/>
  <c r="U724" i="37"/>
  <c r="T724" i="37"/>
  <c r="S724" i="37"/>
  <c r="R724" i="37"/>
  <c r="Q724" i="37"/>
  <c r="P724" i="37"/>
  <c r="O724" i="37"/>
  <c r="N724" i="37"/>
  <c r="M724" i="37"/>
  <c r="L724" i="37"/>
  <c r="K724" i="37"/>
  <c r="J724" i="37"/>
  <c r="I724" i="37"/>
  <c r="CC724" i="37" s="1"/>
  <c r="H724" i="37"/>
  <c r="CB723" i="37"/>
  <c r="CA723" i="37"/>
  <c r="BZ723" i="37"/>
  <c r="BY723" i="37"/>
  <c r="BX723" i="37"/>
  <c r="BW723" i="37"/>
  <c r="BV723" i="37"/>
  <c r="BU723" i="37"/>
  <c r="BT723" i="37"/>
  <c r="BS723" i="37"/>
  <c r="BR723" i="37"/>
  <c r="BQ723" i="37"/>
  <c r="BP723" i="37"/>
  <c r="BO723" i="37"/>
  <c r="BN723" i="37"/>
  <c r="BM723" i="37"/>
  <c r="BL723" i="37"/>
  <c r="BK723" i="37"/>
  <c r="BJ723" i="37"/>
  <c r="BI723" i="37"/>
  <c r="BH723" i="37"/>
  <c r="BG723" i="37"/>
  <c r="BF723" i="37"/>
  <c r="BE723" i="37"/>
  <c r="BD723" i="37"/>
  <c r="BC723" i="37"/>
  <c r="BB723" i="37"/>
  <c r="BA723" i="37"/>
  <c r="AZ723" i="37"/>
  <c r="AY723" i="37"/>
  <c r="AX723" i="37"/>
  <c r="AW723" i="37"/>
  <c r="AV723" i="37"/>
  <c r="AU723" i="37"/>
  <c r="AT723" i="37"/>
  <c r="AS723" i="37"/>
  <c r="AR723" i="37"/>
  <c r="AQ723" i="37"/>
  <c r="AP723" i="37"/>
  <c r="AO723" i="37"/>
  <c r="AN723" i="37"/>
  <c r="AM723" i="37"/>
  <c r="AL723" i="37"/>
  <c r="AK723" i="37"/>
  <c r="AJ723" i="37"/>
  <c r="AI723" i="37"/>
  <c r="AH723" i="37"/>
  <c r="AG723" i="37"/>
  <c r="AF723" i="37"/>
  <c r="AE723" i="37"/>
  <c r="AD723" i="37"/>
  <c r="AC723" i="37"/>
  <c r="AB723" i="37"/>
  <c r="AA723" i="37"/>
  <c r="Z723" i="37"/>
  <c r="Y723" i="37"/>
  <c r="X723" i="37"/>
  <c r="W723" i="37"/>
  <c r="V723" i="37"/>
  <c r="U723" i="37"/>
  <c r="T723" i="37"/>
  <c r="S723" i="37"/>
  <c r="R723" i="37"/>
  <c r="Q723" i="37"/>
  <c r="P723" i="37"/>
  <c r="O723" i="37"/>
  <c r="N723" i="37"/>
  <c r="M723" i="37"/>
  <c r="L723" i="37"/>
  <c r="K723" i="37"/>
  <c r="J723" i="37"/>
  <c r="I723" i="37"/>
  <c r="CC723" i="37" s="1"/>
  <c r="H723" i="37"/>
  <c r="CB722" i="37"/>
  <c r="CA722" i="37"/>
  <c r="BZ722" i="37"/>
  <c r="BY722" i="37"/>
  <c r="BX722" i="37"/>
  <c r="BW722" i="37"/>
  <c r="BV722" i="37"/>
  <c r="BU722" i="37"/>
  <c r="BT722" i="37"/>
  <c r="BS722" i="37"/>
  <c r="BR722" i="37"/>
  <c r="BQ722" i="37"/>
  <c r="BP722" i="37"/>
  <c r="BO722" i="37"/>
  <c r="BN722" i="37"/>
  <c r="BM722" i="37"/>
  <c r="BL722" i="37"/>
  <c r="BK722" i="37"/>
  <c r="BJ722" i="37"/>
  <c r="BI722" i="37"/>
  <c r="BH722" i="37"/>
  <c r="BG722" i="37"/>
  <c r="BF722" i="37"/>
  <c r="BE722" i="37"/>
  <c r="BD722" i="37"/>
  <c r="BC722" i="37"/>
  <c r="BB722" i="37"/>
  <c r="BA722" i="37"/>
  <c r="AZ722" i="37"/>
  <c r="AY722" i="37"/>
  <c r="AX722" i="37"/>
  <c r="AW722" i="37"/>
  <c r="AV722" i="37"/>
  <c r="AU722" i="37"/>
  <c r="AT722" i="37"/>
  <c r="AS722" i="37"/>
  <c r="AR722" i="37"/>
  <c r="AQ722" i="37"/>
  <c r="AP722" i="37"/>
  <c r="AO722" i="37"/>
  <c r="AN722" i="37"/>
  <c r="AM722" i="37"/>
  <c r="AL722" i="37"/>
  <c r="AK722" i="37"/>
  <c r="AJ722" i="37"/>
  <c r="AI722" i="37"/>
  <c r="AH722" i="37"/>
  <c r="AG722" i="37"/>
  <c r="AF722" i="37"/>
  <c r="AE722" i="37"/>
  <c r="AD722" i="37"/>
  <c r="AC722" i="37"/>
  <c r="AB722" i="37"/>
  <c r="AA722" i="37"/>
  <c r="Z722" i="37"/>
  <c r="Y722" i="37"/>
  <c r="X722" i="37"/>
  <c r="W722" i="37"/>
  <c r="V722" i="37"/>
  <c r="U722" i="37"/>
  <c r="T722" i="37"/>
  <c r="S722" i="37"/>
  <c r="R722" i="37"/>
  <c r="Q722" i="37"/>
  <c r="P722" i="37"/>
  <c r="O722" i="37"/>
  <c r="N722" i="37"/>
  <c r="M722" i="37"/>
  <c r="L722" i="37"/>
  <c r="K722" i="37"/>
  <c r="J722" i="37"/>
  <c r="I722" i="37"/>
  <c r="CC722" i="37" s="1"/>
  <c r="H722" i="37"/>
  <c r="CB721" i="37"/>
  <c r="CA721" i="37"/>
  <c r="BZ721" i="37"/>
  <c r="BY721" i="37"/>
  <c r="BX721" i="37"/>
  <c r="BW721" i="37"/>
  <c r="BV721" i="37"/>
  <c r="BU721" i="37"/>
  <c r="BT721" i="37"/>
  <c r="BS721" i="37"/>
  <c r="BR721" i="37"/>
  <c r="BQ721" i="37"/>
  <c r="BP721" i="37"/>
  <c r="BO721" i="37"/>
  <c r="BN721" i="37"/>
  <c r="BM721" i="37"/>
  <c r="BL721" i="37"/>
  <c r="BK721" i="37"/>
  <c r="BJ721" i="37"/>
  <c r="BI721" i="37"/>
  <c r="BH721" i="37"/>
  <c r="BG721" i="37"/>
  <c r="BF721" i="37"/>
  <c r="BE721" i="37"/>
  <c r="BD721" i="37"/>
  <c r="BC721" i="37"/>
  <c r="BB721" i="37"/>
  <c r="BA721" i="37"/>
  <c r="AZ721" i="37"/>
  <c r="AY721" i="37"/>
  <c r="AX721" i="37"/>
  <c r="AW721" i="37"/>
  <c r="AV721" i="37"/>
  <c r="AU721" i="37"/>
  <c r="AT721" i="37"/>
  <c r="AS721" i="37"/>
  <c r="AR721" i="37"/>
  <c r="AQ721" i="37"/>
  <c r="AP721" i="37"/>
  <c r="AO721" i="37"/>
  <c r="AN721" i="37"/>
  <c r="AM721" i="37"/>
  <c r="AL721" i="37"/>
  <c r="AK721" i="37"/>
  <c r="AJ721" i="37"/>
  <c r="AI721" i="37"/>
  <c r="AH721" i="37"/>
  <c r="AG721" i="37"/>
  <c r="AF721" i="37"/>
  <c r="AE721" i="37"/>
  <c r="AD721" i="37"/>
  <c r="AC721" i="37"/>
  <c r="AB721" i="37"/>
  <c r="AA721" i="37"/>
  <c r="Z721" i="37"/>
  <c r="Y721" i="37"/>
  <c r="X721" i="37"/>
  <c r="W721" i="37"/>
  <c r="V721" i="37"/>
  <c r="U721" i="37"/>
  <c r="T721" i="37"/>
  <c r="S721" i="37"/>
  <c r="R721" i="37"/>
  <c r="Q721" i="37"/>
  <c r="P721" i="37"/>
  <c r="O721" i="37"/>
  <c r="N721" i="37"/>
  <c r="M721" i="37"/>
  <c r="L721" i="37"/>
  <c r="K721" i="37"/>
  <c r="J721" i="37"/>
  <c r="I721" i="37"/>
  <c r="H721" i="37"/>
  <c r="CC721" i="37" s="1"/>
  <c r="CB720" i="37"/>
  <c r="CA720" i="37"/>
  <c r="BZ720" i="37"/>
  <c r="BY720" i="37"/>
  <c r="BX720" i="37"/>
  <c r="BW720" i="37"/>
  <c r="BV720" i="37"/>
  <c r="BU720" i="37"/>
  <c r="BT720" i="37"/>
  <c r="BS720" i="37"/>
  <c r="BR720" i="37"/>
  <c r="BQ720" i="37"/>
  <c r="BP720" i="37"/>
  <c r="BO720" i="37"/>
  <c r="BN720" i="37"/>
  <c r="BM720" i="37"/>
  <c r="BL720" i="37"/>
  <c r="BK720" i="37"/>
  <c r="BJ720" i="37"/>
  <c r="BI720" i="37"/>
  <c r="BH720" i="37"/>
  <c r="BG720" i="37"/>
  <c r="BF720" i="37"/>
  <c r="BE720" i="37"/>
  <c r="BD720" i="37"/>
  <c r="BC720" i="37"/>
  <c r="BB720" i="37"/>
  <c r="BA720" i="37"/>
  <c r="AZ720" i="37"/>
  <c r="AY720" i="37"/>
  <c r="AX720" i="37"/>
  <c r="AW720" i="37"/>
  <c r="AV720" i="37"/>
  <c r="AU720" i="37"/>
  <c r="AT720" i="37"/>
  <c r="AS720" i="37"/>
  <c r="AR720" i="37"/>
  <c r="AQ720" i="37"/>
  <c r="AP720" i="37"/>
  <c r="AO720" i="37"/>
  <c r="AN720" i="37"/>
  <c r="AM720" i="37"/>
  <c r="AL720" i="37"/>
  <c r="AK720" i="37"/>
  <c r="AJ720" i="37"/>
  <c r="AI720" i="37"/>
  <c r="AH720" i="37"/>
  <c r="AG720" i="37"/>
  <c r="AF720" i="37"/>
  <c r="AE720" i="37"/>
  <c r="AD720" i="37"/>
  <c r="AC720" i="37"/>
  <c r="AB720" i="37"/>
  <c r="AA720" i="37"/>
  <c r="Z720" i="37"/>
  <c r="Y720" i="37"/>
  <c r="X720" i="37"/>
  <c r="W720" i="37"/>
  <c r="V720" i="37"/>
  <c r="U720" i="37"/>
  <c r="T720" i="37"/>
  <c r="S720" i="37"/>
  <c r="R720" i="37"/>
  <c r="Q720" i="37"/>
  <c r="P720" i="37"/>
  <c r="O720" i="37"/>
  <c r="N720" i="37"/>
  <c r="M720" i="37"/>
  <c r="L720" i="37"/>
  <c r="K720" i="37"/>
  <c r="J720" i="37"/>
  <c r="I720" i="37"/>
  <c r="H720" i="37"/>
  <c r="CC720" i="37" s="1"/>
  <c r="CB719" i="37"/>
  <c r="CA719" i="37"/>
  <c r="BZ719" i="37"/>
  <c r="BY719" i="37"/>
  <c r="BX719" i="37"/>
  <c r="BW719" i="37"/>
  <c r="BV719" i="37"/>
  <c r="BU719" i="37"/>
  <c r="BT719" i="37"/>
  <c r="BS719" i="37"/>
  <c r="BR719" i="37"/>
  <c r="BQ719" i="37"/>
  <c r="BP719" i="37"/>
  <c r="BO719" i="37"/>
  <c r="BN719" i="37"/>
  <c r="BM719" i="37"/>
  <c r="BL719" i="37"/>
  <c r="BK719" i="37"/>
  <c r="BJ719" i="37"/>
  <c r="BI719" i="37"/>
  <c r="BH719" i="37"/>
  <c r="BG719" i="37"/>
  <c r="BF719" i="37"/>
  <c r="BE719" i="37"/>
  <c r="BD719" i="37"/>
  <c r="BC719" i="37"/>
  <c r="BB719" i="37"/>
  <c r="BA719" i="37"/>
  <c r="AZ719" i="37"/>
  <c r="AY719" i="37"/>
  <c r="AX719" i="37"/>
  <c r="AW719" i="37"/>
  <c r="AV719" i="37"/>
  <c r="AU719" i="37"/>
  <c r="AT719" i="37"/>
  <c r="AS719" i="37"/>
  <c r="AR719" i="37"/>
  <c r="AQ719" i="37"/>
  <c r="AP719" i="37"/>
  <c r="AO719" i="37"/>
  <c r="AN719" i="37"/>
  <c r="AM719" i="37"/>
  <c r="AL719" i="37"/>
  <c r="AK719" i="37"/>
  <c r="AJ719" i="37"/>
  <c r="AI719" i="37"/>
  <c r="AH719" i="37"/>
  <c r="AG719" i="37"/>
  <c r="AF719" i="37"/>
  <c r="AE719" i="37"/>
  <c r="AD719" i="37"/>
  <c r="AC719" i="37"/>
  <c r="AB719" i="37"/>
  <c r="AA719" i="37"/>
  <c r="Z719" i="37"/>
  <c r="Y719" i="37"/>
  <c r="X719" i="37"/>
  <c r="W719" i="37"/>
  <c r="V719" i="37"/>
  <c r="U719" i="37"/>
  <c r="T719" i="37"/>
  <c r="S719" i="37"/>
  <c r="R719" i="37"/>
  <c r="Q719" i="37"/>
  <c r="P719" i="37"/>
  <c r="O719" i="37"/>
  <c r="N719" i="37"/>
  <c r="M719" i="37"/>
  <c r="L719" i="37"/>
  <c r="K719" i="37"/>
  <c r="J719" i="37"/>
  <c r="I719" i="37"/>
  <c r="CC719" i="37" s="1"/>
  <c r="H719" i="37"/>
  <c r="CB718" i="37"/>
  <c r="CA718" i="37"/>
  <c r="BZ718" i="37"/>
  <c r="BY718" i="37"/>
  <c r="BX718" i="37"/>
  <c r="BW718" i="37"/>
  <c r="BV718" i="37"/>
  <c r="BU718" i="37"/>
  <c r="BT718" i="37"/>
  <c r="BS718" i="37"/>
  <c r="BR718" i="37"/>
  <c r="BQ718" i="37"/>
  <c r="BP718" i="37"/>
  <c r="BO718" i="37"/>
  <c r="BN718" i="37"/>
  <c r="BM718" i="37"/>
  <c r="BL718" i="37"/>
  <c r="BK718" i="37"/>
  <c r="BJ718" i="37"/>
  <c r="BI718" i="37"/>
  <c r="BH718" i="37"/>
  <c r="BG718" i="37"/>
  <c r="BF718" i="37"/>
  <c r="BE718" i="37"/>
  <c r="BD718" i="37"/>
  <c r="BC718" i="37"/>
  <c r="BB718" i="37"/>
  <c r="BA718" i="37"/>
  <c r="AZ718" i="37"/>
  <c r="AY718" i="37"/>
  <c r="AX718" i="37"/>
  <c r="AW718" i="37"/>
  <c r="AV718" i="37"/>
  <c r="AU718" i="37"/>
  <c r="AT718" i="37"/>
  <c r="AS718" i="37"/>
  <c r="AR718" i="37"/>
  <c r="AQ718" i="37"/>
  <c r="AP718" i="37"/>
  <c r="AO718" i="37"/>
  <c r="AN718" i="37"/>
  <c r="AM718" i="37"/>
  <c r="AL718" i="37"/>
  <c r="AK718" i="37"/>
  <c r="AJ718" i="37"/>
  <c r="AI718" i="37"/>
  <c r="AH718" i="37"/>
  <c r="AG718" i="37"/>
  <c r="AF718" i="37"/>
  <c r="AE718" i="37"/>
  <c r="AD718" i="37"/>
  <c r="AC718" i="37"/>
  <c r="AB718" i="37"/>
  <c r="AA718" i="37"/>
  <c r="Z718" i="37"/>
  <c r="Y718" i="37"/>
  <c r="X718" i="37"/>
  <c r="W718" i="37"/>
  <c r="V718" i="37"/>
  <c r="U718" i="37"/>
  <c r="T718" i="37"/>
  <c r="S718" i="37"/>
  <c r="R718" i="37"/>
  <c r="Q718" i="37"/>
  <c r="P718" i="37"/>
  <c r="O718" i="37"/>
  <c r="N718" i="37"/>
  <c r="M718" i="37"/>
  <c r="L718" i="37"/>
  <c r="K718" i="37"/>
  <c r="J718" i="37"/>
  <c r="I718" i="37"/>
  <c r="CC718" i="37" s="1"/>
  <c r="H718" i="37"/>
  <c r="CB717" i="37"/>
  <c r="CA717" i="37"/>
  <c r="BZ717" i="37"/>
  <c r="BY717" i="37"/>
  <c r="BX717" i="37"/>
  <c r="BW717" i="37"/>
  <c r="BV717" i="37"/>
  <c r="BU717" i="37"/>
  <c r="BU803" i="37" s="1"/>
  <c r="BT717" i="37"/>
  <c r="BS717" i="37"/>
  <c r="BR717" i="37"/>
  <c r="BQ717" i="37"/>
  <c r="BP717" i="37"/>
  <c r="BO717" i="37"/>
  <c r="BN717" i="37"/>
  <c r="BM717" i="37"/>
  <c r="BL717" i="37"/>
  <c r="BK717" i="37"/>
  <c r="BJ717" i="37"/>
  <c r="BI717" i="37"/>
  <c r="BI803" i="37" s="1"/>
  <c r="BH717" i="37"/>
  <c r="BG717" i="37"/>
  <c r="BF717" i="37"/>
  <c r="BE717" i="37"/>
  <c r="BD717" i="37"/>
  <c r="BC717" i="37"/>
  <c r="BB717" i="37"/>
  <c r="BA717" i="37"/>
  <c r="AZ717" i="37"/>
  <c r="AY717" i="37"/>
  <c r="AX717" i="37"/>
  <c r="AW717" i="37"/>
  <c r="AW803" i="37" s="1"/>
  <c r="AV717" i="37"/>
  <c r="AU717" i="37"/>
  <c r="AT717" i="37"/>
  <c r="AS717" i="37"/>
  <c r="AR717" i="37"/>
  <c r="AQ717" i="37"/>
  <c r="AP717" i="37"/>
  <c r="AO717" i="37"/>
  <c r="AN717" i="37"/>
  <c r="AM717" i="37"/>
  <c r="AL717" i="37"/>
  <c r="AK717" i="37"/>
  <c r="AK803" i="37" s="1"/>
  <c r="AJ717" i="37"/>
  <c r="AI717" i="37"/>
  <c r="AH717" i="37"/>
  <c r="AG717" i="37"/>
  <c r="AF717" i="37"/>
  <c r="AE717" i="37"/>
  <c r="AD717" i="37"/>
  <c r="AC717" i="37"/>
  <c r="AB717" i="37"/>
  <c r="AA717" i="37"/>
  <c r="Z717" i="37"/>
  <c r="Y717" i="37"/>
  <c r="Y803" i="37" s="1"/>
  <c r="X717" i="37"/>
  <c r="W717" i="37"/>
  <c r="V717" i="37"/>
  <c r="U717" i="37"/>
  <c r="T717" i="37"/>
  <c r="S717" i="37"/>
  <c r="R717" i="37"/>
  <c r="Q717" i="37"/>
  <c r="P717" i="37"/>
  <c r="O717" i="37"/>
  <c r="N717" i="37"/>
  <c r="M717" i="37"/>
  <c r="M803" i="37" s="1"/>
  <c r="L717" i="37"/>
  <c r="K717" i="37"/>
  <c r="J717" i="37"/>
  <c r="I717" i="37"/>
  <c r="CC717" i="37" s="1"/>
  <c r="H717" i="37"/>
  <c r="CB716" i="37"/>
  <c r="CA716" i="37"/>
  <c r="BZ716" i="37"/>
  <c r="BY716" i="37"/>
  <c r="BX716" i="37"/>
  <c r="BW716" i="37"/>
  <c r="BV716" i="37"/>
  <c r="BU716" i="37"/>
  <c r="BT716" i="37"/>
  <c r="BS716" i="37"/>
  <c r="BR716" i="37"/>
  <c r="BQ716" i="37"/>
  <c r="BP716" i="37"/>
  <c r="BO716" i="37"/>
  <c r="BN716" i="37"/>
  <c r="BM716" i="37"/>
  <c r="BL716" i="37"/>
  <c r="BK716" i="37"/>
  <c r="BJ716" i="37"/>
  <c r="BI716" i="37"/>
  <c r="BH716" i="37"/>
  <c r="BG716" i="37"/>
  <c r="BF716" i="37"/>
  <c r="BE716" i="37"/>
  <c r="BD716" i="37"/>
  <c r="BC716" i="37"/>
  <c r="BB716" i="37"/>
  <c r="BA716" i="37"/>
  <c r="AZ716" i="37"/>
  <c r="AY716" i="37"/>
  <c r="AX716" i="37"/>
  <c r="AW716" i="37"/>
  <c r="AV716" i="37"/>
  <c r="AU716" i="37"/>
  <c r="AT716" i="37"/>
  <c r="AS716" i="37"/>
  <c r="AR716" i="37"/>
  <c r="AQ716" i="37"/>
  <c r="AP716" i="37"/>
  <c r="AO716" i="37"/>
  <c r="AN716" i="37"/>
  <c r="AM716" i="37"/>
  <c r="AL716" i="37"/>
  <c r="AK716" i="37"/>
  <c r="AJ716" i="37"/>
  <c r="AI716" i="37"/>
  <c r="AH716" i="37"/>
  <c r="AG716" i="37"/>
  <c r="AF716" i="37"/>
  <c r="AE716" i="37"/>
  <c r="AD716" i="37"/>
  <c r="AC716" i="37"/>
  <c r="AB716" i="37"/>
  <c r="AA716" i="37"/>
  <c r="Z716" i="37"/>
  <c r="Y716" i="37"/>
  <c r="X716" i="37"/>
  <c r="W716" i="37"/>
  <c r="V716" i="37"/>
  <c r="U716" i="37"/>
  <c r="T716" i="37"/>
  <c r="S716" i="37"/>
  <c r="R716" i="37"/>
  <c r="Q716" i="37"/>
  <c r="P716" i="37"/>
  <c r="O716" i="37"/>
  <c r="N716" i="37"/>
  <c r="M716" i="37"/>
  <c r="L716" i="37"/>
  <c r="K716" i="37"/>
  <c r="J716" i="37"/>
  <c r="I716" i="37"/>
  <c r="CC716" i="37" s="1"/>
  <c r="H716" i="37"/>
  <c r="CB715" i="37"/>
  <c r="CA715" i="37"/>
  <c r="BZ715" i="37"/>
  <c r="BY715" i="37"/>
  <c r="BX715" i="37"/>
  <c r="BW715" i="37"/>
  <c r="BV715" i="37"/>
  <c r="BU715" i="37"/>
  <c r="BT715" i="37"/>
  <c r="BS715" i="37"/>
  <c r="BR715" i="37"/>
  <c r="BQ715" i="37"/>
  <c r="BP715" i="37"/>
  <c r="BO715" i="37"/>
  <c r="BN715" i="37"/>
  <c r="BM715" i="37"/>
  <c r="BL715" i="37"/>
  <c r="BK715" i="37"/>
  <c r="BJ715" i="37"/>
  <c r="BI715" i="37"/>
  <c r="BH715" i="37"/>
  <c r="BG715" i="37"/>
  <c r="BF715" i="37"/>
  <c r="BE715" i="37"/>
  <c r="BD715" i="37"/>
  <c r="BC715" i="37"/>
  <c r="BB715" i="37"/>
  <c r="BA715" i="37"/>
  <c r="AZ715" i="37"/>
  <c r="AY715" i="37"/>
  <c r="AX715" i="37"/>
  <c r="AW715" i="37"/>
  <c r="AV715" i="37"/>
  <c r="AU715" i="37"/>
  <c r="AT715" i="37"/>
  <c r="AS715" i="37"/>
  <c r="AR715" i="37"/>
  <c r="AQ715" i="37"/>
  <c r="AP715" i="37"/>
  <c r="AO715" i="37"/>
  <c r="AN715" i="37"/>
  <c r="AM715" i="37"/>
  <c r="AL715" i="37"/>
  <c r="AK715" i="37"/>
  <c r="AJ715" i="37"/>
  <c r="AI715" i="37"/>
  <c r="AH715" i="37"/>
  <c r="AG715" i="37"/>
  <c r="AF715" i="37"/>
  <c r="AE715" i="37"/>
  <c r="AD715" i="37"/>
  <c r="AC715" i="37"/>
  <c r="AB715" i="37"/>
  <c r="AA715" i="37"/>
  <c r="Z715" i="37"/>
  <c r="Y715" i="37"/>
  <c r="X715" i="37"/>
  <c r="W715" i="37"/>
  <c r="V715" i="37"/>
  <c r="U715" i="37"/>
  <c r="T715" i="37"/>
  <c r="S715" i="37"/>
  <c r="R715" i="37"/>
  <c r="Q715" i="37"/>
  <c r="P715" i="37"/>
  <c r="O715" i="37"/>
  <c r="N715" i="37"/>
  <c r="M715" i="37"/>
  <c r="L715" i="37"/>
  <c r="K715" i="37"/>
  <c r="J715" i="37"/>
  <c r="I715" i="37"/>
  <c r="H715" i="37"/>
  <c r="CC715" i="37" s="1"/>
  <c r="CB714" i="37"/>
  <c r="CA714" i="37"/>
  <c r="BZ714" i="37"/>
  <c r="BY714" i="37"/>
  <c r="BX714" i="37"/>
  <c r="BW714" i="37"/>
  <c r="BV714" i="37"/>
  <c r="BU714" i="37"/>
  <c r="BT714" i="37"/>
  <c r="BS714" i="37"/>
  <c r="BR714" i="37"/>
  <c r="BQ714" i="37"/>
  <c r="BP714" i="37"/>
  <c r="BO714" i="37"/>
  <c r="BN714" i="37"/>
  <c r="BM714" i="37"/>
  <c r="BL714" i="37"/>
  <c r="BK714" i="37"/>
  <c r="BJ714" i="37"/>
  <c r="BI714" i="37"/>
  <c r="BH714" i="37"/>
  <c r="BG714" i="37"/>
  <c r="BF714" i="37"/>
  <c r="BE714" i="37"/>
  <c r="BD714" i="37"/>
  <c r="BC714" i="37"/>
  <c r="BB714" i="37"/>
  <c r="BA714" i="37"/>
  <c r="AZ714" i="37"/>
  <c r="AY714" i="37"/>
  <c r="AX714" i="37"/>
  <c r="AW714" i="37"/>
  <c r="AV714" i="37"/>
  <c r="AU714" i="37"/>
  <c r="AT714" i="37"/>
  <c r="AS714" i="37"/>
  <c r="AR714" i="37"/>
  <c r="AQ714" i="37"/>
  <c r="AP714" i="37"/>
  <c r="AO714" i="37"/>
  <c r="AN714" i="37"/>
  <c r="AM714" i="37"/>
  <c r="AL714" i="37"/>
  <c r="AK714" i="37"/>
  <c r="AJ714" i="37"/>
  <c r="AI714" i="37"/>
  <c r="AH714" i="37"/>
  <c r="AG714" i="37"/>
  <c r="AF714" i="37"/>
  <c r="AE714" i="37"/>
  <c r="AD714" i="37"/>
  <c r="AC714" i="37"/>
  <c r="AB714" i="37"/>
  <c r="AA714" i="37"/>
  <c r="Z714" i="37"/>
  <c r="Y714" i="37"/>
  <c r="X714" i="37"/>
  <c r="W714" i="37"/>
  <c r="V714" i="37"/>
  <c r="U714" i="37"/>
  <c r="T714" i="37"/>
  <c r="S714" i="37"/>
  <c r="R714" i="37"/>
  <c r="Q714" i="37"/>
  <c r="P714" i="37"/>
  <c r="O714" i="37"/>
  <c r="N714" i="37"/>
  <c r="M714" i="37"/>
  <c r="L714" i="37"/>
  <c r="K714" i="37"/>
  <c r="J714" i="37"/>
  <c r="I714" i="37"/>
  <c r="H714" i="37"/>
  <c r="CC714" i="37" s="1"/>
  <c r="CB713" i="37"/>
  <c r="CB803" i="37" s="1"/>
  <c r="CA713" i="37"/>
  <c r="CA803" i="37" s="1"/>
  <c r="BZ713" i="37"/>
  <c r="BZ803" i="37" s="1"/>
  <c r="BY713" i="37"/>
  <c r="BY803" i="37" s="1"/>
  <c r="BX713" i="37"/>
  <c r="BX803" i="37" s="1"/>
  <c r="BW713" i="37"/>
  <c r="BW803" i="37" s="1"/>
  <c r="BV713" i="37"/>
  <c r="BV803" i="37" s="1"/>
  <c r="BU713" i="37"/>
  <c r="BT713" i="37"/>
  <c r="BS713" i="37"/>
  <c r="BS803" i="37" s="1"/>
  <c r="BR713" i="37"/>
  <c r="BR803" i="37" s="1"/>
  <c r="BQ713" i="37"/>
  <c r="BQ803" i="37" s="1"/>
  <c r="BP713" i="37"/>
  <c r="BP803" i="37" s="1"/>
  <c r="BO713" i="37"/>
  <c r="BO803" i="37" s="1"/>
  <c r="BN713" i="37"/>
  <c r="BN803" i="37" s="1"/>
  <c r="BM713" i="37"/>
  <c r="BM803" i="37" s="1"/>
  <c r="BL713" i="37"/>
  <c r="BL803" i="37" s="1"/>
  <c r="BK713" i="37"/>
  <c r="BK803" i="37" s="1"/>
  <c r="BJ713" i="37"/>
  <c r="BJ803" i="37" s="1"/>
  <c r="BI713" i="37"/>
  <c r="BH713" i="37"/>
  <c r="BG713" i="37"/>
  <c r="BG803" i="37" s="1"/>
  <c r="BF713" i="37"/>
  <c r="BF803" i="37" s="1"/>
  <c r="BE713" i="37"/>
  <c r="BE803" i="37" s="1"/>
  <c r="BD713" i="37"/>
  <c r="BD803" i="37" s="1"/>
  <c r="BC713" i="37"/>
  <c r="BC803" i="37" s="1"/>
  <c r="BB713" i="37"/>
  <c r="BB803" i="37" s="1"/>
  <c r="BA713" i="37"/>
  <c r="BA803" i="37" s="1"/>
  <c r="AZ713" i="37"/>
  <c r="AZ803" i="37" s="1"/>
  <c r="AY713" i="37"/>
  <c r="AY803" i="37" s="1"/>
  <c r="AX713" i="37"/>
  <c r="AX803" i="37" s="1"/>
  <c r="AW713" i="37"/>
  <c r="AV713" i="37"/>
  <c r="AU713" i="37"/>
  <c r="AU803" i="37" s="1"/>
  <c r="AT713" i="37"/>
  <c r="AT803" i="37" s="1"/>
  <c r="AS713" i="37"/>
  <c r="AS803" i="37" s="1"/>
  <c r="AR713" i="37"/>
  <c r="AR803" i="37" s="1"/>
  <c r="AQ713" i="37"/>
  <c r="AQ803" i="37" s="1"/>
  <c r="AP713" i="37"/>
  <c r="AP803" i="37" s="1"/>
  <c r="AO713" i="37"/>
  <c r="AO803" i="37" s="1"/>
  <c r="AN713" i="37"/>
  <c r="AN803" i="37" s="1"/>
  <c r="AM713" i="37"/>
  <c r="AM803" i="37" s="1"/>
  <c r="AL713" i="37"/>
  <c r="AL803" i="37" s="1"/>
  <c r="AK713" i="37"/>
  <c r="AJ713" i="37"/>
  <c r="AI713" i="37"/>
  <c r="AI803" i="37" s="1"/>
  <c r="AH713" i="37"/>
  <c r="AH803" i="37" s="1"/>
  <c r="AG713" i="37"/>
  <c r="AG803" i="37" s="1"/>
  <c r="AF713" i="37"/>
  <c r="AF803" i="37" s="1"/>
  <c r="AE713" i="37"/>
  <c r="AE803" i="37" s="1"/>
  <c r="AD713" i="37"/>
  <c r="AD803" i="37" s="1"/>
  <c r="AC713" i="37"/>
  <c r="AC803" i="37" s="1"/>
  <c r="AB713" i="37"/>
  <c r="AB803" i="37" s="1"/>
  <c r="AA713" i="37"/>
  <c r="AA803" i="37" s="1"/>
  <c r="Z713" i="37"/>
  <c r="Z803" i="37" s="1"/>
  <c r="Y713" i="37"/>
  <c r="X713" i="37"/>
  <c r="W713" i="37"/>
  <c r="W803" i="37" s="1"/>
  <c r="V713" i="37"/>
  <c r="V803" i="37" s="1"/>
  <c r="U713" i="37"/>
  <c r="U803" i="37" s="1"/>
  <c r="T713" i="37"/>
  <c r="T803" i="37" s="1"/>
  <c r="S713" i="37"/>
  <c r="S803" i="37" s="1"/>
  <c r="R713" i="37"/>
  <c r="R803" i="37" s="1"/>
  <c r="Q713" i="37"/>
  <c r="Q803" i="37" s="1"/>
  <c r="P713" i="37"/>
  <c r="P803" i="37" s="1"/>
  <c r="O713" i="37"/>
  <c r="O803" i="37" s="1"/>
  <c r="N713" i="37"/>
  <c r="N803" i="37" s="1"/>
  <c r="M713" i="37"/>
  <c r="L713" i="37"/>
  <c r="K713" i="37"/>
  <c r="K803" i="37" s="1"/>
  <c r="J713" i="37"/>
  <c r="J803" i="37" s="1"/>
  <c r="I713" i="37"/>
  <c r="CC713" i="37" s="1"/>
  <c r="H713" i="37"/>
  <c r="H803" i="37" s="1"/>
  <c r="BS712" i="37"/>
  <c r="BG712" i="37"/>
  <c r="AU712" i="37"/>
  <c r="AU804" i="37" s="1"/>
  <c r="AI712" i="37"/>
  <c r="W712" i="37"/>
  <c r="W804" i="37" s="1"/>
  <c r="K712" i="37"/>
  <c r="K804" i="37" s="1"/>
  <c r="CC711" i="37"/>
  <c r="CB710" i="37"/>
  <c r="CA710" i="37"/>
  <c r="BZ710" i="37"/>
  <c r="BY710" i="37"/>
  <c r="BX710" i="37"/>
  <c r="BW710" i="37"/>
  <c r="BV710" i="37"/>
  <c r="BU710" i="37"/>
  <c r="BT710" i="37"/>
  <c r="BS710" i="37"/>
  <c r="BR710" i="37"/>
  <c r="BQ710" i="37"/>
  <c r="BP710" i="37"/>
  <c r="BO710" i="37"/>
  <c r="BN710" i="37"/>
  <c r="BM710" i="37"/>
  <c r="BL710" i="37"/>
  <c r="BK710" i="37"/>
  <c r="BJ710" i="37"/>
  <c r="BI710" i="37"/>
  <c r="BH710" i="37"/>
  <c r="BG710" i="37"/>
  <c r="BF710" i="37"/>
  <c r="BE710" i="37"/>
  <c r="BD710" i="37"/>
  <c r="BC710" i="37"/>
  <c r="BB710" i="37"/>
  <c r="BA710" i="37"/>
  <c r="AZ710" i="37"/>
  <c r="AY710" i="37"/>
  <c r="AX710" i="37"/>
  <c r="AW710" i="37"/>
  <c r="AV710" i="37"/>
  <c r="AU710" i="37"/>
  <c r="AT710" i="37"/>
  <c r="AS710" i="37"/>
  <c r="AR710" i="37"/>
  <c r="AQ710" i="37"/>
  <c r="AP710" i="37"/>
  <c r="AO710" i="37"/>
  <c r="AN710" i="37"/>
  <c r="AM710" i="37"/>
  <c r="AL710" i="37"/>
  <c r="AK710" i="37"/>
  <c r="AJ710" i="37"/>
  <c r="AI710" i="37"/>
  <c r="AH710" i="37"/>
  <c r="AG710" i="37"/>
  <c r="AF710" i="37"/>
  <c r="AE710" i="37"/>
  <c r="AD710" i="37"/>
  <c r="AC710" i="37"/>
  <c r="AB710" i="37"/>
  <c r="AA710" i="37"/>
  <c r="Z710" i="37"/>
  <c r="Y710" i="37"/>
  <c r="X710" i="37"/>
  <c r="W710" i="37"/>
  <c r="V710" i="37"/>
  <c r="U710" i="37"/>
  <c r="T710" i="37"/>
  <c r="S710" i="37"/>
  <c r="R710" i="37"/>
  <c r="Q710" i="37"/>
  <c r="P710" i="37"/>
  <c r="O710" i="37"/>
  <c r="N710" i="37"/>
  <c r="M710" i="37"/>
  <c r="L710" i="37"/>
  <c r="K710" i="37"/>
  <c r="J710" i="37"/>
  <c r="I710" i="37"/>
  <c r="CC710" i="37" s="1"/>
  <c r="H710" i="37"/>
  <c r="CB709" i="37"/>
  <c r="CA709" i="37"/>
  <c r="BZ709" i="37"/>
  <c r="BY709" i="37"/>
  <c r="BX709" i="37"/>
  <c r="BW709" i="37"/>
  <c r="BV709" i="37"/>
  <c r="BU709" i="37"/>
  <c r="BT709" i="37"/>
  <c r="BS709" i="37"/>
  <c r="BR709" i="37"/>
  <c r="BQ709" i="37"/>
  <c r="BP709" i="37"/>
  <c r="BO709" i="37"/>
  <c r="BN709" i="37"/>
  <c r="BM709" i="37"/>
  <c r="BL709" i="37"/>
  <c r="BK709" i="37"/>
  <c r="BJ709" i="37"/>
  <c r="BI709" i="37"/>
  <c r="BH709" i="37"/>
  <c r="BG709" i="37"/>
  <c r="BF709" i="37"/>
  <c r="BE709" i="37"/>
  <c r="BD709" i="37"/>
  <c r="BC709" i="37"/>
  <c r="BB709" i="37"/>
  <c r="BA709" i="37"/>
  <c r="AZ709" i="37"/>
  <c r="AY709" i="37"/>
  <c r="AX709" i="37"/>
  <c r="AW709" i="37"/>
  <c r="AV709" i="37"/>
  <c r="AU709" i="37"/>
  <c r="AT709" i="37"/>
  <c r="AS709" i="37"/>
  <c r="AR709" i="37"/>
  <c r="AQ709" i="37"/>
  <c r="AP709" i="37"/>
  <c r="AO709" i="37"/>
  <c r="AN709" i="37"/>
  <c r="AM709" i="37"/>
  <c r="AL709" i="37"/>
  <c r="AK709" i="37"/>
  <c r="AJ709" i="37"/>
  <c r="AI709" i="37"/>
  <c r="AH709" i="37"/>
  <c r="AG709" i="37"/>
  <c r="AF709" i="37"/>
  <c r="AE709" i="37"/>
  <c r="AD709" i="37"/>
  <c r="AC709" i="37"/>
  <c r="AB709" i="37"/>
  <c r="AA709" i="37"/>
  <c r="Z709" i="37"/>
  <c r="Y709" i="37"/>
  <c r="X709" i="37"/>
  <c r="W709" i="37"/>
  <c r="V709" i="37"/>
  <c r="U709" i="37"/>
  <c r="T709" i="37"/>
  <c r="S709" i="37"/>
  <c r="R709" i="37"/>
  <c r="Q709" i="37"/>
  <c r="P709" i="37"/>
  <c r="O709" i="37"/>
  <c r="N709" i="37"/>
  <c r="M709" i="37"/>
  <c r="L709" i="37"/>
  <c r="K709" i="37"/>
  <c r="J709" i="37"/>
  <c r="I709" i="37"/>
  <c r="H709" i="37"/>
  <c r="CC709" i="37" s="1"/>
  <c r="CB708" i="37"/>
  <c r="CA708" i="37"/>
  <c r="BZ708" i="37"/>
  <c r="BY708" i="37"/>
  <c r="BX708" i="37"/>
  <c r="BW708" i="37"/>
  <c r="BV708" i="37"/>
  <c r="BU708" i="37"/>
  <c r="BT708" i="37"/>
  <c r="BS708" i="37"/>
  <c r="BR708" i="37"/>
  <c r="BQ708" i="37"/>
  <c r="BP708" i="37"/>
  <c r="BO708" i="37"/>
  <c r="BN708" i="37"/>
  <c r="BM708" i="37"/>
  <c r="BL708" i="37"/>
  <c r="BK708" i="37"/>
  <c r="BJ708" i="37"/>
  <c r="BI708" i="37"/>
  <c r="BH708" i="37"/>
  <c r="BG708" i="37"/>
  <c r="BF708" i="37"/>
  <c r="BE708" i="37"/>
  <c r="BD708" i="37"/>
  <c r="BC708" i="37"/>
  <c r="BB708" i="37"/>
  <c r="BA708" i="37"/>
  <c r="AZ708" i="37"/>
  <c r="AY708" i="37"/>
  <c r="AX708" i="37"/>
  <c r="AW708" i="37"/>
  <c r="AV708" i="37"/>
  <c r="AU708" i="37"/>
  <c r="AT708" i="37"/>
  <c r="AS708" i="37"/>
  <c r="AR708" i="37"/>
  <c r="AQ708" i="37"/>
  <c r="AP708" i="37"/>
  <c r="AO708" i="37"/>
  <c r="AN708" i="37"/>
  <c r="AM708" i="37"/>
  <c r="AL708" i="37"/>
  <c r="AK708" i="37"/>
  <c r="AJ708" i="37"/>
  <c r="AI708" i="37"/>
  <c r="AH708" i="37"/>
  <c r="AG708" i="37"/>
  <c r="AF708" i="37"/>
  <c r="AE708" i="37"/>
  <c r="AD708" i="37"/>
  <c r="AC708" i="37"/>
  <c r="AB708" i="37"/>
  <c r="AA708" i="37"/>
  <c r="Z708" i="37"/>
  <c r="Y708" i="37"/>
  <c r="X708" i="37"/>
  <c r="W708" i="37"/>
  <c r="V708" i="37"/>
  <c r="U708" i="37"/>
  <c r="T708" i="37"/>
  <c r="S708" i="37"/>
  <c r="R708" i="37"/>
  <c r="Q708" i="37"/>
  <c r="P708" i="37"/>
  <c r="O708" i="37"/>
  <c r="N708" i="37"/>
  <c r="M708" i="37"/>
  <c r="L708" i="37"/>
  <c r="K708" i="37"/>
  <c r="J708" i="37"/>
  <c r="I708" i="37"/>
  <c r="H708" i="37"/>
  <c r="CC708" i="37" s="1"/>
  <c r="CB707" i="37"/>
  <c r="CA707" i="37"/>
  <c r="BZ707" i="37"/>
  <c r="BY707" i="37"/>
  <c r="BX707" i="37"/>
  <c r="BW707" i="37"/>
  <c r="BV707" i="37"/>
  <c r="BU707" i="37"/>
  <c r="BT707" i="37"/>
  <c r="BS707" i="37"/>
  <c r="BR707" i="37"/>
  <c r="BQ707" i="37"/>
  <c r="BP707" i="37"/>
  <c r="BO707" i="37"/>
  <c r="BN707" i="37"/>
  <c r="BM707" i="37"/>
  <c r="BL707" i="37"/>
  <c r="BK707" i="37"/>
  <c r="BJ707" i="37"/>
  <c r="BI707" i="37"/>
  <c r="BH707" i="37"/>
  <c r="BG707" i="37"/>
  <c r="BF707" i="37"/>
  <c r="BE707" i="37"/>
  <c r="BD707" i="37"/>
  <c r="BC707" i="37"/>
  <c r="BB707" i="37"/>
  <c r="BA707" i="37"/>
  <c r="AZ707" i="37"/>
  <c r="AY707" i="37"/>
  <c r="AX707" i="37"/>
  <c r="AW707" i="37"/>
  <c r="AV707" i="37"/>
  <c r="AU707" i="37"/>
  <c r="AT707" i="37"/>
  <c r="AS707" i="37"/>
  <c r="AR707" i="37"/>
  <c r="AQ707" i="37"/>
  <c r="AP707" i="37"/>
  <c r="AO707" i="37"/>
  <c r="AN707" i="37"/>
  <c r="AM707" i="37"/>
  <c r="AL707" i="37"/>
  <c r="AK707" i="37"/>
  <c r="AJ707" i="37"/>
  <c r="AI707" i="37"/>
  <c r="AH707" i="37"/>
  <c r="AG707" i="37"/>
  <c r="AF707" i="37"/>
  <c r="AE707" i="37"/>
  <c r="AD707" i="37"/>
  <c r="AC707" i="37"/>
  <c r="AB707" i="37"/>
  <c r="AA707" i="37"/>
  <c r="Z707" i="37"/>
  <c r="Y707" i="37"/>
  <c r="X707" i="37"/>
  <c r="W707" i="37"/>
  <c r="V707" i="37"/>
  <c r="U707" i="37"/>
  <c r="T707" i="37"/>
  <c r="S707" i="37"/>
  <c r="R707" i="37"/>
  <c r="Q707" i="37"/>
  <c r="P707" i="37"/>
  <c r="O707" i="37"/>
  <c r="N707" i="37"/>
  <c r="M707" i="37"/>
  <c r="L707" i="37"/>
  <c r="K707" i="37"/>
  <c r="J707" i="37"/>
  <c r="I707" i="37"/>
  <c r="H707" i="37"/>
  <c r="CC707" i="37" s="1"/>
  <c r="CB706" i="37"/>
  <c r="CA706" i="37"/>
  <c r="BZ706" i="37"/>
  <c r="BY706" i="37"/>
  <c r="BX706" i="37"/>
  <c r="BW706" i="37"/>
  <c r="BV706" i="37"/>
  <c r="BU706" i="37"/>
  <c r="BT706" i="37"/>
  <c r="BS706" i="37"/>
  <c r="BR706" i="37"/>
  <c r="BQ706" i="37"/>
  <c r="BP706" i="37"/>
  <c r="BO706" i="37"/>
  <c r="BN706" i="37"/>
  <c r="BM706" i="37"/>
  <c r="BL706" i="37"/>
  <c r="BK706" i="37"/>
  <c r="BJ706" i="37"/>
  <c r="BI706" i="37"/>
  <c r="BH706" i="37"/>
  <c r="BG706" i="37"/>
  <c r="BF706" i="37"/>
  <c r="BE706" i="37"/>
  <c r="BD706" i="37"/>
  <c r="BC706" i="37"/>
  <c r="BB706" i="37"/>
  <c r="BA706" i="37"/>
  <c r="AZ706" i="37"/>
  <c r="AY706" i="37"/>
  <c r="AX706" i="37"/>
  <c r="AW706" i="37"/>
  <c r="AV706" i="37"/>
  <c r="AU706" i="37"/>
  <c r="AT706" i="37"/>
  <c r="AS706" i="37"/>
  <c r="AR706" i="37"/>
  <c r="AQ706" i="37"/>
  <c r="AP706" i="37"/>
  <c r="AO706" i="37"/>
  <c r="AN706" i="37"/>
  <c r="AM706" i="37"/>
  <c r="AL706" i="37"/>
  <c r="AK706" i="37"/>
  <c r="AJ706" i="37"/>
  <c r="AI706" i="37"/>
  <c r="AH706" i="37"/>
  <c r="AG706" i="37"/>
  <c r="AF706" i="37"/>
  <c r="AE706" i="37"/>
  <c r="AD706" i="37"/>
  <c r="AC706" i="37"/>
  <c r="AB706" i="37"/>
  <c r="AA706" i="37"/>
  <c r="Z706" i="37"/>
  <c r="Y706" i="37"/>
  <c r="X706" i="37"/>
  <c r="W706" i="37"/>
  <c r="V706" i="37"/>
  <c r="U706" i="37"/>
  <c r="T706" i="37"/>
  <c r="S706" i="37"/>
  <c r="R706" i="37"/>
  <c r="Q706" i="37"/>
  <c r="P706" i="37"/>
  <c r="O706" i="37"/>
  <c r="N706" i="37"/>
  <c r="M706" i="37"/>
  <c r="L706" i="37"/>
  <c r="K706" i="37"/>
  <c r="J706" i="37"/>
  <c r="I706" i="37"/>
  <c r="CC706" i="37" s="1"/>
  <c r="H706" i="37"/>
  <c r="CB705" i="37"/>
  <c r="CA705" i="37"/>
  <c r="BZ705" i="37"/>
  <c r="BY705" i="37"/>
  <c r="BX705" i="37"/>
  <c r="BW705" i="37"/>
  <c r="BV705" i="37"/>
  <c r="BU705" i="37"/>
  <c r="BT705" i="37"/>
  <c r="BS705" i="37"/>
  <c r="BR705" i="37"/>
  <c r="BQ705" i="37"/>
  <c r="BP705" i="37"/>
  <c r="BO705" i="37"/>
  <c r="BN705" i="37"/>
  <c r="BM705" i="37"/>
  <c r="BL705" i="37"/>
  <c r="BK705" i="37"/>
  <c r="BJ705" i="37"/>
  <c r="BI705" i="37"/>
  <c r="BH705" i="37"/>
  <c r="BG705" i="37"/>
  <c r="BF705" i="37"/>
  <c r="BE705" i="37"/>
  <c r="BD705" i="37"/>
  <c r="BC705" i="37"/>
  <c r="BB705" i="37"/>
  <c r="BA705" i="37"/>
  <c r="AZ705" i="37"/>
  <c r="AY705" i="37"/>
  <c r="AX705" i="37"/>
  <c r="AW705" i="37"/>
  <c r="AV705" i="37"/>
  <c r="AU705" i="37"/>
  <c r="AT705" i="37"/>
  <c r="AS705" i="37"/>
  <c r="AR705" i="37"/>
  <c r="AQ705" i="37"/>
  <c r="AP705" i="37"/>
  <c r="AO705" i="37"/>
  <c r="AN705" i="37"/>
  <c r="AM705" i="37"/>
  <c r="AL705" i="37"/>
  <c r="AK705" i="37"/>
  <c r="AJ705" i="37"/>
  <c r="AI705" i="37"/>
  <c r="AH705" i="37"/>
  <c r="AG705" i="37"/>
  <c r="AF705" i="37"/>
  <c r="AE705" i="37"/>
  <c r="AD705" i="37"/>
  <c r="AC705" i="37"/>
  <c r="AB705" i="37"/>
  <c r="AA705" i="37"/>
  <c r="Z705" i="37"/>
  <c r="Y705" i="37"/>
  <c r="X705" i="37"/>
  <c r="W705" i="37"/>
  <c r="V705" i="37"/>
  <c r="U705" i="37"/>
  <c r="T705" i="37"/>
  <c r="S705" i="37"/>
  <c r="R705" i="37"/>
  <c r="Q705" i="37"/>
  <c r="P705" i="37"/>
  <c r="O705" i="37"/>
  <c r="N705" i="37"/>
  <c r="M705" i="37"/>
  <c r="L705" i="37"/>
  <c r="K705" i="37"/>
  <c r="J705" i="37"/>
  <c r="I705" i="37"/>
  <c r="H705" i="37"/>
  <c r="CC705" i="37" s="1"/>
  <c r="CB704" i="37"/>
  <c r="CA704" i="37"/>
  <c r="BZ704" i="37"/>
  <c r="BY704" i="37"/>
  <c r="BX704" i="37"/>
  <c r="BW704" i="37"/>
  <c r="BV704" i="37"/>
  <c r="BU704" i="37"/>
  <c r="BT704" i="37"/>
  <c r="BS704" i="37"/>
  <c r="BR704" i="37"/>
  <c r="BQ704" i="37"/>
  <c r="BP704" i="37"/>
  <c r="BO704" i="37"/>
  <c r="BN704" i="37"/>
  <c r="BM704" i="37"/>
  <c r="BL704" i="37"/>
  <c r="BK704" i="37"/>
  <c r="BJ704" i="37"/>
  <c r="BI704" i="37"/>
  <c r="BH704" i="37"/>
  <c r="BG704" i="37"/>
  <c r="BF704" i="37"/>
  <c r="BE704" i="37"/>
  <c r="BD704" i="37"/>
  <c r="BC704" i="37"/>
  <c r="BB704" i="37"/>
  <c r="BA704" i="37"/>
  <c r="AZ704" i="37"/>
  <c r="AY704" i="37"/>
  <c r="AX704" i="37"/>
  <c r="AW704" i="37"/>
  <c r="AV704" i="37"/>
  <c r="AU704" i="37"/>
  <c r="AT704" i="37"/>
  <c r="AS704" i="37"/>
  <c r="AR704" i="37"/>
  <c r="AQ704" i="37"/>
  <c r="AP704" i="37"/>
  <c r="AO704" i="37"/>
  <c r="AN704" i="37"/>
  <c r="AM704" i="37"/>
  <c r="AL704" i="37"/>
  <c r="AK704" i="37"/>
  <c r="AJ704" i="37"/>
  <c r="AI704" i="37"/>
  <c r="AH704" i="37"/>
  <c r="AG704" i="37"/>
  <c r="AF704" i="37"/>
  <c r="AE704" i="37"/>
  <c r="AD704" i="37"/>
  <c r="AC704" i="37"/>
  <c r="AB704" i="37"/>
  <c r="AA704" i="37"/>
  <c r="Z704" i="37"/>
  <c r="Y704" i="37"/>
  <c r="X704" i="37"/>
  <c r="W704" i="37"/>
  <c r="V704" i="37"/>
  <c r="U704" i="37"/>
  <c r="T704" i="37"/>
  <c r="S704" i="37"/>
  <c r="R704" i="37"/>
  <c r="Q704" i="37"/>
  <c r="P704" i="37"/>
  <c r="O704" i="37"/>
  <c r="N704" i="37"/>
  <c r="M704" i="37"/>
  <c r="L704" i="37"/>
  <c r="K704" i="37"/>
  <c r="J704" i="37"/>
  <c r="I704" i="37"/>
  <c r="CC704" i="37" s="1"/>
  <c r="H704" i="37"/>
  <c r="CB703" i="37"/>
  <c r="CA703" i="37"/>
  <c r="BZ703" i="37"/>
  <c r="BY703" i="37"/>
  <c r="BX703" i="37"/>
  <c r="BW703" i="37"/>
  <c r="BV703" i="37"/>
  <c r="BU703" i="37"/>
  <c r="BT703" i="37"/>
  <c r="BS703" i="37"/>
  <c r="BR703" i="37"/>
  <c r="BQ703" i="37"/>
  <c r="BP703" i="37"/>
  <c r="BO703" i="37"/>
  <c r="BN703" i="37"/>
  <c r="BM703" i="37"/>
  <c r="BL703" i="37"/>
  <c r="BK703" i="37"/>
  <c r="BJ703" i="37"/>
  <c r="BI703" i="37"/>
  <c r="BH703" i="37"/>
  <c r="BG703" i="37"/>
  <c r="BF703" i="37"/>
  <c r="BE703" i="37"/>
  <c r="BD703" i="37"/>
  <c r="BC703" i="37"/>
  <c r="BB703" i="37"/>
  <c r="BA703" i="37"/>
  <c r="AZ703" i="37"/>
  <c r="AY703" i="37"/>
  <c r="AX703" i="37"/>
  <c r="AW703" i="37"/>
  <c r="AV703" i="37"/>
  <c r="AU703" i="37"/>
  <c r="AT703" i="37"/>
  <c r="AS703" i="37"/>
  <c r="AR703" i="37"/>
  <c r="AQ703" i="37"/>
  <c r="AP703" i="37"/>
  <c r="AO703" i="37"/>
  <c r="AN703" i="37"/>
  <c r="AM703" i="37"/>
  <c r="AL703" i="37"/>
  <c r="AK703" i="37"/>
  <c r="AJ703" i="37"/>
  <c r="AI703" i="37"/>
  <c r="AH703" i="37"/>
  <c r="AG703" i="37"/>
  <c r="AF703" i="37"/>
  <c r="AE703" i="37"/>
  <c r="AD703" i="37"/>
  <c r="AC703" i="37"/>
  <c r="AB703" i="37"/>
  <c r="AA703" i="37"/>
  <c r="Z703" i="37"/>
  <c r="Y703" i="37"/>
  <c r="X703" i="37"/>
  <c r="W703" i="37"/>
  <c r="V703" i="37"/>
  <c r="U703" i="37"/>
  <c r="T703" i="37"/>
  <c r="S703" i="37"/>
  <c r="R703" i="37"/>
  <c r="Q703" i="37"/>
  <c r="P703" i="37"/>
  <c r="O703" i="37"/>
  <c r="N703" i="37"/>
  <c r="M703" i="37"/>
  <c r="L703" i="37"/>
  <c r="K703" i="37"/>
  <c r="J703" i="37"/>
  <c r="I703" i="37"/>
  <c r="H703" i="37"/>
  <c r="CC703" i="37" s="1"/>
  <c r="CB702" i="37"/>
  <c r="CA702" i="37"/>
  <c r="BZ702" i="37"/>
  <c r="BY702" i="37"/>
  <c r="BX702" i="37"/>
  <c r="BW702" i="37"/>
  <c r="BV702" i="37"/>
  <c r="BU702" i="37"/>
  <c r="BT702" i="37"/>
  <c r="BS702" i="37"/>
  <c r="BR702" i="37"/>
  <c r="BQ702" i="37"/>
  <c r="BP702" i="37"/>
  <c r="BO702" i="37"/>
  <c r="BN702" i="37"/>
  <c r="BM702" i="37"/>
  <c r="BL702" i="37"/>
  <c r="BK702" i="37"/>
  <c r="BJ702" i="37"/>
  <c r="BI702" i="37"/>
  <c r="BH702" i="37"/>
  <c r="BG702" i="37"/>
  <c r="BF702" i="37"/>
  <c r="BE702" i="37"/>
  <c r="BD702" i="37"/>
  <c r="BC702" i="37"/>
  <c r="BB702" i="37"/>
  <c r="BA702" i="37"/>
  <c r="AZ702" i="37"/>
  <c r="AY702" i="37"/>
  <c r="AX702" i="37"/>
  <c r="AW702" i="37"/>
  <c r="AV702" i="37"/>
  <c r="AU702" i="37"/>
  <c r="AT702" i="37"/>
  <c r="AS702" i="37"/>
  <c r="AR702" i="37"/>
  <c r="AQ702" i="37"/>
  <c r="AP702" i="37"/>
  <c r="AO702" i="37"/>
  <c r="AN702" i="37"/>
  <c r="AM702" i="37"/>
  <c r="AL702" i="37"/>
  <c r="AK702" i="37"/>
  <c r="AJ702" i="37"/>
  <c r="AI702" i="37"/>
  <c r="AH702" i="37"/>
  <c r="AG702" i="37"/>
  <c r="AF702" i="37"/>
  <c r="AE702" i="37"/>
  <c r="AD702" i="37"/>
  <c r="AC702" i="37"/>
  <c r="AB702" i="37"/>
  <c r="AA702" i="37"/>
  <c r="Z702" i="37"/>
  <c r="Y702" i="37"/>
  <c r="X702" i="37"/>
  <c r="W702" i="37"/>
  <c r="V702" i="37"/>
  <c r="U702" i="37"/>
  <c r="T702" i="37"/>
  <c r="S702" i="37"/>
  <c r="R702" i="37"/>
  <c r="Q702" i="37"/>
  <c r="P702" i="37"/>
  <c r="O702" i="37"/>
  <c r="N702" i="37"/>
  <c r="M702" i="37"/>
  <c r="L702" i="37"/>
  <c r="K702" i="37"/>
  <c r="J702" i="37"/>
  <c r="I702" i="37"/>
  <c r="H702" i="37"/>
  <c r="CC702" i="37" s="1"/>
  <c r="CB701" i="37"/>
  <c r="CA701" i="37"/>
  <c r="BZ701" i="37"/>
  <c r="BY701" i="37"/>
  <c r="BX701" i="37"/>
  <c r="BW701" i="37"/>
  <c r="BV701" i="37"/>
  <c r="BU701" i="37"/>
  <c r="BT701" i="37"/>
  <c r="BS701" i="37"/>
  <c r="BR701" i="37"/>
  <c r="BQ701" i="37"/>
  <c r="BP701" i="37"/>
  <c r="BO701" i="37"/>
  <c r="BN701" i="37"/>
  <c r="BM701" i="37"/>
  <c r="BL701" i="37"/>
  <c r="BK701" i="37"/>
  <c r="BJ701" i="37"/>
  <c r="BI701" i="37"/>
  <c r="BH701" i="37"/>
  <c r="BG701" i="37"/>
  <c r="BF701" i="37"/>
  <c r="BE701" i="37"/>
  <c r="BD701" i="37"/>
  <c r="BC701" i="37"/>
  <c r="BB701" i="37"/>
  <c r="BA701" i="37"/>
  <c r="AZ701" i="37"/>
  <c r="AY701" i="37"/>
  <c r="AX701" i="37"/>
  <c r="AW701" i="37"/>
  <c r="AV701" i="37"/>
  <c r="AU701" i="37"/>
  <c r="AT701" i="37"/>
  <c r="AS701" i="37"/>
  <c r="AR701" i="37"/>
  <c r="AQ701" i="37"/>
  <c r="AP701" i="37"/>
  <c r="AO701" i="37"/>
  <c r="AN701" i="37"/>
  <c r="AM701" i="37"/>
  <c r="AL701" i="37"/>
  <c r="AK701" i="37"/>
  <c r="AJ701" i="37"/>
  <c r="AI701" i="37"/>
  <c r="AH701" i="37"/>
  <c r="AG701" i="37"/>
  <c r="AF701" i="37"/>
  <c r="AE701" i="37"/>
  <c r="AD701" i="37"/>
  <c r="AC701" i="37"/>
  <c r="AB701" i="37"/>
  <c r="AA701" i="37"/>
  <c r="Z701" i="37"/>
  <c r="Y701" i="37"/>
  <c r="X701" i="37"/>
  <c r="W701" i="37"/>
  <c r="V701" i="37"/>
  <c r="U701" i="37"/>
  <c r="T701" i="37"/>
  <c r="S701" i="37"/>
  <c r="R701" i="37"/>
  <c r="Q701" i="37"/>
  <c r="P701" i="37"/>
  <c r="O701" i="37"/>
  <c r="N701" i="37"/>
  <c r="M701" i="37"/>
  <c r="L701" i="37"/>
  <c r="K701" i="37"/>
  <c r="J701" i="37"/>
  <c r="I701" i="37"/>
  <c r="H701" i="37"/>
  <c r="CC701" i="37" s="1"/>
  <c r="CB700" i="37"/>
  <c r="CA700" i="37"/>
  <c r="BZ700" i="37"/>
  <c r="BZ712" i="37" s="1"/>
  <c r="BZ804" i="37" s="1"/>
  <c r="BY700" i="37"/>
  <c r="BY712" i="37" s="1"/>
  <c r="BY804" i="37" s="1"/>
  <c r="BX700" i="37"/>
  <c r="BW700" i="37"/>
  <c r="BV700" i="37"/>
  <c r="BU700" i="37"/>
  <c r="BT700" i="37"/>
  <c r="BS700" i="37"/>
  <c r="BR700" i="37"/>
  <c r="BQ700" i="37"/>
  <c r="BP700" i="37"/>
  <c r="BO700" i="37"/>
  <c r="BN700" i="37"/>
  <c r="BN712" i="37" s="1"/>
  <c r="BN804" i="37" s="1"/>
  <c r="BM700" i="37"/>
  <c r="BM712" i="37" s="1"/>
  <c r="BM804" i="37" s="1"/>
  <c r="BL700" i="37"/>
  <c r="BK700" i="37"/>
  <c r="BJ700" i="37"/>
  <c r="BI700" i="37"/>
  <c r="BH700" i="37"/>
  <c r="BG700" i="37"/>
  <c r="BF700" i="37"/>
  <c r="BE700" i="37"/>
  <c r="BD700" i="37"/>
  <c r="BC700" i="37"/>
  <c r="BB700" i="37"/>
  <c r="BB712" i="37" s="1"/>
  <c r="BB804" i="37" s="1"/>
  <c r="BA700" i="37"/>
  <c r="BA712" i="37" s="1"/>
  <c r="BA804" i="37" s="1"/>
  <c r="AZ700" i="37"/>
  <c r="AY700" i="37"/>
  <c r="AX700" i="37"/>
  <c r="AW700" i="37"/>
  <c r="AV700" i="37"/>
  <c r="AU700" i="37"/>
  <c r="AT700" i="37"/>
  <c r="AS700" i="37"/>
  <c r="AR700" i="37"/>
  <c r="AQ700" i="37"/>
  <c r="AP700" i="37"/>
  <c r="AP712" i="37" s="1"/>
  <c r="AP804" i="37" s="1"/>
  <c r="AO700" i="37"/>
  <c r="AO712" i="37" s="1"/>
  <c r="AO804" i="37" s="1"/>
  <c r="AN700" i="37"/>
  <c r="AM700" i="37"/>
  <c r="AL700" i="37"/>
  <c r="AK700" i="37"/>
  <c r="AJ700" i="37"/>
  <c r="AI700" i="37"/>
  <c r="AH700" i="37"/>
  <c r="AG700" i="37"/>
  <c r="AF700" i="37"/>
  <c r="AE700" i="37"/>
  <c r="AD700" i="37"/>
  <c r="AD712" i="37" s="1"/>
  <c r="AD804" i="37" s="1"/>
  <c r="AC700" i="37"/>
  <c r="AC712" i="37" s="1"/>
  <c r="AC804" i="37" s="1"/>
  <c r="AB700" i="37"/>
  <c r="AA700" i="37"/>
  <c r="Z700" i="37"/>
  <c r="Y700" i="37"/>
  <c r="X700" i="37"/>
  <c r="W700" i="37"/>
  <c r="V700" i="37"/>
  <c r="U700" i="37"/>
  <c r="T700" i="37"/>
  <c r="S700" i="37"/>
  <c r="R700" i="37"/>
  <c r="R712" i="37" s="1"/>
  <c r="R804" i="37" s="1"/>
  <c r="Q700" i="37"/>
  <c r="Q712" i="37" s="1"/>
  <c r="Q804" i="37" s="1"/>
  <c r="P700" i="37"/>
  <c r="O700" i="37"/>
  <c r="N700" i="37"/>
  <c r="M700" i="37"/>
  <c r="L700" i="37"/>
  <c r="K700" i="37"/>
  <c r="J700" i="37"/>
  <c r="I700" i="37"/>
  <c r="CC700" i="37" s="1"/>
  <c r="H700" i="37"/>
  <c r="CB699" i="37"/>
  <c r="CB712" i="37" s="1"/>
  <c r="CA699" i="37"/>
  <c r="CA712" i="37" s="1"/>
  <c r="CA804" i="37" s="1"/>
  <c r="BZ699" i="37"/>
  <c r="BY699" i="37"/>
  <c r="BX699" i="37"/>
  <c r="BX712" i="37" s="1"/>
  <c r="BX804" i="37" s="1"/>
  <c r="BW699" i="37"/>
  <c r="BW712" i="37" s="1"/>
  <c r="BW804" i="37" s="1"/>
  <c r="BV699" i="37"/>
  <c r="BV712" i="37" s="1"/>
  <c r="BU699" i="37"/>
  <c r="BU712" i="37" s="1"/>
  <c r="BU804" i="37" s="1"/>
  <c r="BT699" i="37"/>
  <c r="BT712" i="37" s="1"/>
  <c r="BT804" i="37" s="1"/>
  <c r="BS699" i="37"/>
  <c r="BR699" i="37"/>
  <c r="BR712" i="37" s="1"/>
  <c r="BQ699" i="37"/>
  <c r="BQ712" i="37" s="1"/>
  <c r="BP699" i="37"/>
  <c r="BP712" i="37" s="1"/>
  <c r="BO699" i="37"/>
  <c r="BO712" i="37" s="1"/>
  <c r="BO804" i="37" s="1"/>
  <c r="BN699" i="37"/>
  <c r="BM699" i="37"/>
  <c r="BL699" i="37"/>
  <c r="BL712" i="37" s="1"/>
  <c r="BL804" i="37" s="1"/>
  <c r="BK699" i="37"/>
  <c r="BK712" i="37" s="1"/>
  <c r="BK804" i="37" s="1"/>
  <c r="BJ699" i="37"/>
  <c r="BJ712" i="37" s="1"/>
  <c r="BI699" i="37"/>
  <c r="BI712" i="37" s="1"/>
  <c r="BI804" i="37" s="1"/>
  <c r="BH699" i="37"/>
  <c r="BH712" i="37" s="1"/>
  <c r="BH804" i="37" s="1"/>
  <c r="BG699" i="37"/>
  <c r="BF699" i="37"/>
  <c r="BF712" i="37" s="1"/>
  <c r="BE699" i="37"/>
  <c r="BE712" i="37" s="1"/>
  <c r="BD699" i="37"/>
  <c r="BD712" i="37" s="1"/>
  <c r="BC699" i="37"/>
  <c r="BC712" i="37" s="1"/>
  <c r="BC804" i="37" s="1"/>
  <c r="BB699" i="37"/>
  <c r="BA699" i="37"/>
  <c r="AZ699" i="37"/>
  <c r="AZ712" i="37" s="1"/>
  <c r="AZ804" i="37" s="1"/>
  <c r="AY699" i="37"/>
  <c r="AY712" i="37" s="1"/>
  <c r="AY804" i="37" s="1"/>
  <c r="AX699" i="37"/>
  <c r="AX712" i="37" s="1"/>
  <c r="AW699" i="37"/>
  <c r="AW712" i="37" s="1"/>
  <c r="AW804" i="37" s="1"/>
  <c r="AV699" i="37"/>
  <c r="AV712" i="37" s="1"/>
  <c r="AV804" i="37" s="1"/>
  <c r="AU699" i="37"/>
  <c r="AT699" i="37"/>
  <c r="AT712" i="37" s="1"/>
  <c r="AS699" i="37"/>
  <c r="AS712" i="37" s="1"/>
  <c r="AR699" i="37"/>
  <c r="AR712" i="37" s="1"/>
  <c r="AQ699" i="37"/>
  <c r="AQ712" i="37" s="1"/>
  <c r="AQ804" i="37" s="1"/>
  <c r="AP699" i="37"/>
  <c r="AO699" i="37"/>
  <c r="AN699" i="37"/>
  <c r="AN712" i="37" s="1"/>
  <c r="AN804" i="37" s="1"/>
  <c r="AM699" i="37"/>
  <c r="AM712" i="37" s="1"/>
  <c r="AM804" i="37" s="1"/>
  <c r="AL699" i="37"/>
  <c r="AL712" i="37" s="1"/>
  <c r="AK699" i="37"/>
  <c r="AK712" i="37" s="1"/>
  <c r="AK804" i="37" s="1"/>
  <c r="AJ699" i="37"/>
  <c r="AJ712" i="37" s="1"/>
  <c r="AJ804" i="37" s="1"/>
  <c r="AI699" i="37"/>
  <c r="AH699" i="37"/>
  <c r="AH712" i="37" s="1"/>
  <c r="AG699" i="37"/>
  <c r="AG712" i="37" s="1"/>
  <c r="AF699" i="37"/>
  <c r="AF712" i="37" s="1"/>
  <c r="AE699" i="37"/>
  <c r="AE712" i="37" s="1"/>
  <c r="AE804" i="37" s="1"/>
  <c r="AD699" i="37"/>
  <c r="AC699" i="37"/>
  <c r="AB699" i="37"/>
  <c r="AB712" i="37" s="1"/>
  <c r="AB804" i="37" s="1"/>
  <c r="AA699" i="37"/>
  <c r="AA712" i="37" s="1"/>
  <c r="AA804" i="37" s="1"/>
  <c r="Z699" i="37"/>
  <c r="Z712" i="37" s="1"/>
  <c r="Y699" i="37"/>
  <c r="Y712" i="37" s="1"/>
  <c r="Y804" i="37" s="1"/>
  <c r="X699" i="37"/>
  <c r="X712" i="37" s="1"/>
  <c r="X804" i="37" s="1"/>
  <c r="W699" i="37"/>
  <c r="V699" i="37"/>
  <c r="V712" i="37" s="1"/>
  <c r="U699" i="37"/>
  <c r="U712" i="37" s="1"/>
  <c r="T699" i="37"/>
  <c r="T712" i="37" s="1"/>
  <c r="S699" i="37"/>
  <c r="S712" i="37" s="1"/>
  <c r="S804" i="37" s="1"/>
  <c r="R699" i="37"/>
  <c r="Q699" i="37"/>
  <c r="P699" i="37"/>
  <c r="P712" i="37" s="1"/>
  <c r="P804" i="37" s="1"/>
  <c r="O699" i="37"/>
  <c r="O712" i="37" s="1"/>
  <c r="O804" i="37" s="1"/>
  <c r="N699" i="37"/>
  <c r="N712" i="37" s="1"/>
  <c r="M699" i="37"/>
  <c r="M712" i="37" s="1"/>
  <c r="M804" i="37" s="1"/>
  <c r="L699" i="37"/>
  <c r="L712" i="37" s="1"/>
  <c r="L804" i="37" s="1"/>
  <c r="K699" i="37"/>
  <c r="J699" i="37"/>
  <c r="J712" i="37" s="1"/>
  <c r="I699" i="37"/>
  <c r="I712" i="37" s="1"/>
  <c r="H699" i="37"/>
  <c r="H712" i="37" s="1"/>
  <c r="BW698" i="37"/>
  <c r="BV698" i="37"/>
  <c r="BK698" i="37"/>
  <c r="BJ698" i="37"/>
  <c r="AY698" i="37"/>
  <c r="AX698" i="37"/>
  <c r="AM698" i="37"/>
  <c r="AL698" i="37"/>
  <c r="AA698" i="37"/>
  <c r="Z698" i="37"/>
  <c r="O698" i="37"/>
  <c r="N698" i="37"/>
  <c r="CB697" i="37"/>
  <c r="CA697" i="37"/>
  <c r="BZ697" i="37"/>
  <c r="BY697" i="37"/>
  <c r="BX697" i="37"/>
  <c r="BW697" i="37"/>
  <c r="BV697" i="37"/>
  <c r="BU697" i="37"/>
  <c r="BT697" i="37"/>
  <c r="BT698" i="37" s="1"/>
  <c r="BS697" i="37"/>
  <c r="BS698" i="37" s="1"/>
  <c r="BR697" i="37"/>
  <c r="BQ697" i="37"/>
  <c r="BP697" i="37"/>
  <c r="BO697" i="37"/>
  <c r="BN697" i="37"/>
  <c r="BM697" i="37"/>
  <c r="BL697" i="37"/>
  <c r="BK697" i="37"/>
  <c r="BJ697" i="37"/>
  <c r="BI697" i="37"/>
  <c r="BH697" i="37"/>
  <c r="BH698" i="37" s="1"/>
  <c r="BG697" i="37"/>
  <c r="BG698" i="37" s="1"/>
  <c r="BF697" i="37"/>
  <c r="BE697" i="37"/>
  <c r="BD697" i="37"/>
  <c r="BC697" i="37"/>
  <c r="BB697" i="37"/>
  <c r="BA697" i="37"/>
  <c r="AZ697" i="37"/>
  <c r="AY697" i="37"/>
  <c r="AX697" i="37"/>
  <c r="AW697" i="37"/>
  <c r="AV697" i="37"/>
  <c r="AV698" i="37" s="1"/>
  <c r="AU697" i="37"/>
  <c r="AU698" i="37" s="1"/>
  <c r="AT697" i="37"/>
  <c r="AS697" i="37"/>
  <c r="AR697" i="37"/>
  <c r="AQ697" i="37"/>
  <c r="AP697" i="37"/>
  <c r="AO697" i="37"/>
  <c r="AN697" i="37"/>
  <c r="AM697" i="37"/>
  <c r="AL697" i="37"/>
  <c r="AK697" i="37"/>
  <c r="AJ697" i="37"/>
  <c r="AJ698" i="37" s="1"/>
  <c r="AI697" i="37"/>
  <c r="AI698" i="37" s="1"/>
  <c r="AH697" i="37"/>
  <c r="AG697" i="37"/>
  <c r="AF697" i="37"/>
  <c r="AE697" i="37"/>
  <c r="AD697" i="37"/>
  <c r="AC697" i="37"/>
  <c r="AB697" i="37"/>
  <c r="AA697" i="37"/>
  <c r="Z697" i="37"/>
  <c r="Y697" i="37"/>
  <c r="X697" i="37"/>
  <c r="X698" i="37" s="1"/>
  <c r="W697" i="37"/>
  <c r="W698" i="37" s="1"/>
  <c r="V697" i="37"/>
  <c r="U697" i="37"/>
  <c r="T697" i="37"/>
  <c r="S697" i="37"/>
  <c r="R697" i="37"/>
  <c r="Q697" i="37"/>
  <c r="P697" i="37"/>
  <c r="O697" i="37"/>
  <c r="N697" i="37"/>
  <c r="M697" i="37"/>
  <c r="L697" i="37"/>
  <c r="L698" i="37" s="1"/>
  <c r="K697" i="37"/>
  <c r="K698" i="37" s="1"/>
  <c r="J697" i="37"/>
  <c r="I697" i="37"/>
  <c r="H697" i="37"/>
  <c r="CC696" i="37"/>
  <c r="CC695" i="37"/>
  <c r="CC694" i="37"/>
  <c r="CC693" i="37"/>
  <c r="CC692" i="37"/>
  <c r="CC691" i="37"/>
  <c r="CC690" i="37"/>
  <c r="CC689" i="37"/>
  <c r="CC688" i="37"/>
  <c r="CC687" i="37"/>
  <c r="CC686" i="37"/>
  <c r="CC685" i="37"/>
  <c r="CC684" i="37"/>
  <c r="CC683" i="37"/>
  <c r="CC682" i="37"/>
  <c r="CC681" i="37"/>
  <c r="CC680" i="37"/>
  <c r="CC679" i="37"/>
  <c r="CC678" i="37"/>
  <c r="CC677" i="37"/>
  <c r="CC676" i="37"/>
  <c r="CC675" i="37"/>
  <c r="CC674" i="37"/>
  <c r="CC673" i="37"/>
  <c r="CC672" i="37"/>
  <c r="CC671" i="37"/>
  <c r="CC670" i="37"/>
  <c r="CC669" i="37"/>
  <c r="CC668" i="37"/>
  <c r="CC667" i="37"/>
  <c r="CC666" i="37"/>
  <c r="CC665" i="37"/>
  <c r="CC664" i="37"/>
  <c r="CC663" i="37"/>
  <c r="CC662" i="37"/>
  <c r="CC661" i="37"/>
  <c r="CC660" i="37"/>
  <c r="CC659" i="37"/>
  <c r="CC658" i="37"/>
  <c r="CC657" i="37"/>
  <c r="CC656" i="37"/>
  <c r="CC655" i="37"/>
  <c r="CC654" i="37"/>
  <c r="CC653" i="37"/>
  <c r="CC652" i="37"/>
  <c r="CC651" i="37"/>
  <c r="CC650" i="37"/>
  <c r="CC649" i="37"/>
  <c r="CC648" i="37"/>
  <c r="CC647" i="37"/>
  <c r="CC646" i="37"/>
  <c r="CC645" i="37"/>
  <c r="CC644" i="37"/>
  <c r="CC643" i="37"/>
  <c r="CC642" i="37"/>
  <c r="CC641" i="37"/>
  <c r="CC640" i="37"/>
  <c r="CC639" i="37"/>
  <c r="CC638" i="37"/>
  <c r="CC637" i="37"/>
  <c r="CC636" i="37"/>
  <c r="CC635" i="37"/>
  <c r="CC634" i="37"/>
  <c r="CC633" i="37"/>
  <c r="CC632" i="37"/>
  <c r="CC631" i="37"/>
  <c r="CC630" i="37"/>
  <c r="CC629" i="37"/>
  <c r="CC628" i="37"/>
  <c r="CC627" i="37"/>
  <c r="CC626" i="37"/>
  <c r="CC625" i="37"/>
  <c r="CC624" i="37"/>
  <c r="CC623" i="37"/>
  <c r="CC622" i="37"/>
  <c r="CC621" i="37"/>
  <c r="CC620" i="37"/>
  <c r="CC619" i="37"/>
  <c r="CC618" i="37"/>
  <c r="CC617" i="37"/>
  <c r="CC616" i="37"/>
  <c r="CC615" i="37"/>
  <c r="CC614" i="37"/>
  <c r="CC613" i="37"/>
  <c r="CC612" i="37"/>
  <c r="CC611" i="37"/>
  <c r="CC610" i="37"/>
  <c r="CC609" i="37"/>
  <c r="CC608" i="37"/>
  <c r="CC607" i="37"/>
  <c r="CC606" i="37"/>
  <c r="CC605" i="37"/>
  <c r="CC604" i="37"/>
  <c r="CC603" i="37"/>
  <c r="CC602" i="37"/>
  <c r="CC601" i="37"/>
  <c r="CC697" i="37" s="1"/>
  <c r="CB600" i="37"/>
  <c r="CB698" i="37" s="1"/>
  <c r="CA600" i="37"/>
  <c r="CA698" i="37" s="1"/>
  <c r="BZ600" i="37"/>
  <c r="BZ698" i="37" s="1"/>
  <c r="BY600" i="37"/>
  <c r="BY698" i="37" s="1"/>
  <c r="BX600" i="37"/>
  <c r="BX698" i="37" s="1"/>
  <c r="BW600" i="37"/>
  <c r="BV600" i="37"/>
  <c r="BU600" i="37"/>
  <c r="BU698" i="37" s="1"/>
  <c r="BT600" i="37"/>
  <c r="BS600" i="37"/>
  <c r="BR600" i="37"/>
  <c r="BR698" i="37" s="1"/>
  <c r="BQ600" i="37"/>
  <c r="BQ698" i="37" s="1"/>
  <c r="BP600" i="37"/>
  <c r="BP698" i="37" s="1"/>
  <c r="BO600" i="37"/>
  <c r="BO698" i="37" s="1"/>
  <c r="BN600" i="37"/>
  <c r="BN698" i="37" s="1"/>
  <c r="BM600" i="37"/>
  <c r="BM698" i="37" s="1"/>
  <c r="BL600" i="37"/>
  <c r="BL698" i="37" s="1"/>
  <c r="BK600" i="37"/>
  <c r="BJ600" i="37"/>
  <c r="BI600" i="37"/>
  <c r="BI698" i="37" s="1"/>
  <c r="BH600" i="37"/>
  <c r="BG600" i="37"/>
  <c r="BF600" i="37"/>
  <c r="BF698" i="37" s="1"/>
  <c r="BE600" i="37"/>
  <c r="BE698" i="37" s="1"/>
  <c r="BD600" i="37"/>
  <c r="BD698" i="37" s="1"/>
  <c r="BC600" i="37"/>
  <c r="BC698" i="37" s="1"/>
  <c r="BB600" i="37"/>
  <c r="BB698" i="37" s="1"/>
  <c r="BA600" i="37"/>
  <c r="BA698" i="37" s="1"/>
  <c r="AZ600" i="37"/>
  <c r="AZ698" i="37" s="1"/>
  <c r="AY600" i="37"/>
  <c r="AX600" i="37"/>
  <c r="AW600" i="37"/>
  <c r="AW698" i="37" s="1"/>
  <c r="AV600" i="37"/>
  <c r="AU600" i="37"/>
  <c r="AT600" i="37"/>
  <c r="AT698" i="37" s="1"/>
  <c r="AS600" i="37"/>
  <c r="AS698" i="37" s="1"/>
  <c r="AR600" i="37"/>
  <c r="AR698" i="37" s="1"/>
  <c r="AQ600" i="37"/>
  <c r="AQ698" i="37" s="1"/>
  <c r="AP600" i="37"/>
  <c r="AP698" i="37" s="1"/>
  <c r="AO600" i="37"/>
  <c r="AO698" i="37" s="1"/>
  <c r="AN600" i="37"/>
  <c r="AN698" i="37" s="1"/>
  <c r="AM600" i="37"/>
  <c r="AL600" i="37"/>
  <c r="AK600" i="37"/>
  <c r="AK698" i="37" s="1"/>
  <c r="AJ600" i="37"/>
  <c r="AI600" i="37"/>
  <c r="AH600" i="37"/>
  <c r="AH698" i="37" s="1"/>
  <c r="AG600" i="37"/>
  <c r="AG698" i="37" s="1"/>
  <c r="AF600" i="37"/>
  <c r="AF698" i="37" s="1"/>
  <c r="AE600" i="37"/>
  <c r="AE698" i="37" s="1"/>
  <c r="AD600" i="37"/>
  <c r="AD698" i="37" s="1"/>
  <c r="AC600" i="37"/>
  <c r="AC698" i="37" s="1"/>
  <c r="AB600" i="37"/>
  <c r="AB698" i="37" s="1"/>
  <c r="AA600" i="37"/>
  <c r="Z600" i="37"/>
  <c r="Y600" i="37"/>
  <c r="Y698" i="37" s="1"/>
  <c r="X600" i="37"/>
  <c r="W600" i="37"/>
  <c r="V600" i="37"/>
  <c r="V698" i="37" s="1"/>
  <c r="U600" i="37"/>
  <c r="U698" i="37" s="1"/>
  <c r="T600" i="37"/>
  <c r="T698" i="37" s="1"/>
  <c r="S600" i="37"/>
  <c r="S698" i="37" s="1"/>
  <c r="R600" i="37"/>
  <c r="R698" i="37" s="1"/>
  <c r="Q600" i="37"/>
  <c r="Q698" i="37" s="1"/>
  <c r="P600" i="37"/>
  <c r="P698" i="37" s="1"/>
  <c r="O600" i="37"/>
  <c r="N600" i="37"/>
  <c r="M600" i="37"/>
  <c r="M698" i="37" s="1"/>
  <c r="L600" i="37"/>
  <c r="K600" i="37"/>
  <c r="J600" i="37"/>
  <c r="J698" i="37" s="1"/>
  <c r="I600" i="37"/>
  <c r="I698" i="37" s="1"/>
  <c r="H600" i="37"/>
  <c r="H698" i="37" s="1"/>
  <c r="CC599" i="37"/>
  <c r="CC598" i="37"/>
  <c r="CC597" i="37"/>
  <c r="CC596" i="37"/>
  <c r="CC595" i="37"/>
  <c r="CC594" i="37"/>
  <c r="CC593" i="37"/>
  <c r="CC592" i="37"/>
  <c r="CC591" i="37"/>
  <c r="CC590" i="37"/>
  <c r="CC589" i="37"/>
  <c r="CC588" i="37"/>
  <c r="CC587" i="37"/>
  <c r="CC586" i="37"/>
  <c r="CC585" i="37"/>
  <c r="CC584" i="37"/>
  <c r="CC583" i="37"/>
  <c r="CC582" i="37"/>
  <c r="CC581" i="37"/>
  <c r="CC580" i="37"/>
  <c r="CC579" i="37"/>
  <c r="CC578" i="37"/>
  <c r="CC577" i="37"/>
  <c r="CC576" i="37"/>
  <c r="CC575" i="37"/>
  <c r="CC574" i="37"/>
  <c r="CC573" i="37"/>
  <c r="CC572" i="37"/>
  <c r="CC571" i="37"/>
  <c r="CC570" i="37"/>
  <c r="CC569" i="37"/>
  <c r="CC568" i="37"/>
  <c r="CC567" i="37"/>
  <c r="CC566" i="37"/>
  <c r="CC565" i="37"/>
  <c r="CC564" i="37"/>
  <c r="CC563" i="37"/>
  <c r="CC562" i="37"/>
  <c r="CC561" i="37"/>
  <c r="CC560" i="37"/>
  <c r="CC559" i="37"/>
  <c r="CC558" i="37"/>
  <c r="CC557" i="37"/>
  <c r="CC556" i="37"/>
  <c r="CC555" i="37"/>
  <c r="CC554" i="37"/>
  <c r="CC553" i="37"/>
  <c r="CC552" i="37"/>
  <c r="CC551" i="37"/>
  <c r="CC550" i="37"/>
  <c r="CC549" i="37"/>
  <c r="CC548" i="37"/>
  <c r="CC547" i="37"/>
  <c r="CC546" i="37"/>
  <c r="CC545" i="37"/>
  <c r="CC544" i="37"/>
  <c r="CC543" i="37"/>
  <c r="CC542" i="37"/>
  <c r="CC541" i="37"/>
  <c r="CC540" i="37"/>
  <c r="CC539" i="37"/>
  <c r="CC538" i="37"/>
  <c r="CC537" i="37"/>
  <c r="CC536" i="37"/>
  <c r="CC535" i="37"/>
  <c r="CC534" i="37"/>
  <c r="CC533" i="37"/>
  <c r="CC532" i="37"/>
  <c r="CC531" i="37"/>
  <c r="CC530" i="37"/>
  <c r="CC529" i="37"/>
  <c r="CC528" i="37"/>
  <c r="CC527" i="37"/>
  <c r="CC526" i="37"/>
  <c r="CC525" i="37"/>
  <c r="CC524" i="37"/>
  <c r="CC523" i="37"/>
  <c r="CC522" i="37"/>
  <c r="CC521" i="37"/>
  <c r="CC520" i="37"/>
  <c r="CC519" i="37"/>
  <c r="CC518" i="37"/>
  <c r="CC517" i="37"/>
  <c r="CC516" i="37"/>
  <c r="CC515" i="37"/>
  <c r="CC514" i="37"/>
  <c r="CC513" i="37"/>
  <c r="CC512" i="37"/>
  <c r="CC511" i="37"/>
  <c r="CC510" i="37"/>
  <c r="CC509" i="37"/>
  <c r="CC508" i="37"/>
  <c r="CC507" i="37"/>
  <c r="CC506" i="37"/>
  <c r="CC505" i="37"/>
  <c r="CC504" i="37"/>
  <c r="CC503" i="37"/>
  <c r="CC502" i="37"/>
  <c r="CC501" i="37"/>
  <c r="CC500" i="37"/>
  <c r="CC499" i="37"/>
  <c r="CC498" i="37"/>
  <c r="CC497" i="37"/>
  <c r="CC496" i="37"/>
  <c r="CC495" i="37"/>
  <c r="CC494" i="37"/>
  <c r="CC493" i="37"/>
  <c r="CC492" i="37"/>
  <c r="CC491" i="37"/>
  <c r="CC490" i="37"/>
  <c r="CC489" i="37"/>
  <c r="CC488" i="37"/>
  <c r="CC487" i="37"/>
  <c r="CC486" i="37"/>
  <c r="CC485" i="37"/>
  <c r="CC484" i="37"/>
  <c r="CC483" i="37"/>
  <c r="CC482" i="37"/>
  <c r="CC481" i="37"/>
  <c r="CC480" i="37"/>
  <c r="CC479" i="37"/>
  <c r="CC478" i="37"/>
  <c r="CC600" i="37" s="1"/>
  <c r="CC698" i="37" s="1"/>
  <c r="CB470" i="37"/>
  <c r="CB471" i="37" s="1"/>
  <c r="CA470" i="37"/>
  <c r="CA471" i="37" s="1"/>
  <c r="BZ470" i="37"/>
  <c r="BZ471" i="37" s="1"/>
  <c r="BY470" i="37"/>
  <c r="BY471" i="37" s="1"/>
  <c r="BX470" i="37"/>
  <c r="BX471" i="37" s="1"/>
  <c r="BW470" i="37"/>
  <c r="BV470" i="37"/>
  <c r="BU470" i="37"/>
  <c r="BT470" i="37"/>
  <c r="BT471" i="37" s="1"/>
  <c r="BS470" i="37"/>
  <c r="BS471" i="37" s="1"/>
  <c r="BR470" i="37"/>
  <c r="BQ470" i="37"/>
  <c r="BP470" i="37"/>
  <c r="BP471" i="37" s="1"/>
  <c r="BO470" i="37"/>
  <c r="BO471" i="37" s="1"/>
  <c r="BN470" i="37"/>
  <c r="BN471" i="37" s="1"/>
  <c r="BM470" i="37"/>
  <c r="BM471" i="37" s="1"/>
  <c r="BL470" i="37"/>
  <c r="BL471" i="37" s="1"/>
  <c r="BK470" i="37"/>
  <c r="BJ470" i="37"/>
  <c r="BI470" i="37"/>
  <c r="BH470" i="37"/>
  <c r="BH471" i="37" s="1"/>
  <c r="BG470" i="37"/>
  <c r="BG471" i="37" s="1"/>
  <c r="BF470" i="37"/>
  <c r="BE470" i="37"/>
  <c r="BD470" i="37"/>
  <c r="BD471" i="37" s="1"/>
  <c r="BC470" i="37"/>
  <c r="BC471" i="37" s="1"/>
  <c r="BB470" i="37"/>
  <c r="BB471" i="37" s="1"/>
  <c r="BA470" i="37"/>
  <c r="BA471" i="37" s="1"/>
  <c r="AZ470" i="37"/>
  <c r="AZ471" i="37" s="1"/>
  <c r="AY470" i="37"/>
  <c r="AX470" i="37"/>
  <c r="AW470" i="37"/>
  <c r="AV470" i="37"/>
  <c r="AV471" i="37" s="1"/>
  <c r="AU470" i="37"/>
  <c r="AU471" i="37" s="1"/>
  <c r="AT470" i="37"/>
  <c r="AS470" i="37"/>
  <c r="AR470" i="37"/>
  <c r="AR471" i="37" s="1"/>
  <c r="AQ470" i="37"/>
  <c r="AQ471" i="37" s="1"/>
  <c r="AP470" i="37"/>
  <c r="AP471" i="37" s="1"/>
  <c r="AO470" i="37"/>
  <c r="AO471" i="37" s="1"/>
  <c r="AN470" i="37"/>
  <c r="AN471" i="37" s="1"/>
  <c r="AM470" i="37"/>
  <c r="AL470" i="37"/>
  <c r="AK470" i="37"/>
  <c r="AJ470" i="37"/>
  <c r="AJ471" i="37" s="1"/>
  <c r="AI470" i="37"/>
  <c r="AI471" i="37" s="1"/>
  <c r="AH470" i="37"/>
  <c r="AG470" i="37"/>
  <c r="AF470" i="37"/>
  <c r="AF471" i="37" s="1"/>
  <c r="AE470" i="37"/>
  <c r="AE471" i="37" s="1"/>
  <c r="AD470" i="37"/>
  <c r="AD471" i="37" s="1"/>
  <c r="AC470" i="37"/>
  <c r="AC471" i="37" s="1"/>
  <c r="AB470" i="37"/>
  <c r="AB471" i="37" s="1"/>
  <c r="AA470" i="37"/>
  <c r="Z470" i="37"/>
  <c r="Y470" i="37"/>
  <c r="X470" i="37"/>
  <c r="X471" i="37" s="1"/>
  <c r="W470" i="37"/>
  <c r="W471" i="37" s="1"/>
  <c r="V470" i="37"/>
  <c r="U470" i="37"/>
  <c r="T470" i="37"/>
  <c r="T471" i="37" s="1"/>
  <c r="S470" i="37"/>
  <c r="S471" i="37" s="1"/>
  <c r="R470" i="37"/>
  <c r="R471" i="37" s="1"/>
  <c r="Q470" i="37"/>
  <c r="Q471" i="37" s="1"/>
  <c r="P470" i="37"/>
  <c r="P471" i="37" s="1"/>
  <c r="O470" i="37"/>
  <c r="N470" i="37"/>
  <c r="M470" i="37"/>
  <c r="L470" i="37"/>
  <c r="L471" i="37" s="1"/>
  <c r="K470" i="37"/>
  <c r="K471" i="37" s="1"/>
  <c r="J470" i="37"/>
  <c r="I470" i="37"/>
  <c r="H470" i="37"/>
  <c r="H471" i="37" s="1"/>
  <c r="CC469" i="37"/>
  <c r="CC468" i="37"/>
  <c r="CC467" i="37"/>
  <c r="CC466" i="37"/>
  <c r="CC465" i="37"/>
  <c r="CC464" i="37"/>
  <c r="CC463" i="37"/>
  <c r="CC462" i="37"/>
  <c r="CC470" i="37" s="1"/>
  <c r="CB461" i="37"/>
  <c r="CA461" i="37"/>
  <c r="BZ461" i="37"/>
  <c r="BY461" i="37"/>
  <c r="BX461" i="37"/>
  <c r="BW461" i="37"/>
  <c r="BW471" i="37" s="1"/>
  <c r="BV461" i="37"/>
  <c r="BV471" i="37" s="1"/>
  <c r="BU461" i="37"/>
  <c r="BU471" i="37" s="1"/>
  <c r="BT461" i="37"/>
  <c r="BS461" i="37"/>
  <c r="BR461" i="37"/>
  <c r="BR471" i="37" s="1"/>
  <c r="BQ461" i="37"/>
  <c r="BQ471" i="37" s="1"/>
  <c r="BP461" i="37"/>
  <c r="BO461" i="37"/>
  <c r="BN461" i="37"/>
  <c r="BM461" i="37"/>
  <c r="BL461" i="37"/>
  <c r="BK461" i="37"/>
  <c r="BK471" i="37" s="1"/>
  <c r="BJ461" i="37"/>
  <c r="BJ471" i="37" s="1"/>
  <c r="BI461" i="37"/>
  <c r="BI471" i="37" s="1"/>
  <c r="BH461" i="37"/>
  <c r="BG461" i="37"/>
  <c r="BF461" i="37"/>
  <c r="BF471" i="37" s="1"/>
  <c r="BE461" i="37"/>
  <c r="BE471" i="37" s="1"/>
  <c r="BD461" i="37"/>
  <c r="BC461" i="37"/>
  <c r="BB461" i="37"/>
  <c r="BA461" i="37"/>
  <c r="AZ461" i="37"/>
  <c r="AY461" i="37"/>
  <c r="AY471" i="37" s="1"/>
  <c r="AX461" i="37"/>
  <c r="AX471" i="37" s="1"/>
  <c r="AW461" i="37"/>
  <c r="AW471" i="37" s="1"/>
  <c r="AV461" i="37"/>
  <c r="AU461" i="37"/>
  <c r="AT461" i="37"/>
  <c r="AT471" i="37" s="1"/>
  <c r="AS461" i="37"/>
  <c r="AS471" i="37" s="1"/>
  <c r="AR461" i="37"/>
  <c r="AQ461" i="37"/>
  <c r="AP461" i="37"/>
  <c r="AO461" i="37"/>
  <c r="AN461" i="37"/>
  <c r="AM461" i="37"/>
  <c r="AM471" i="37" s="1"/>
  <c r="AL461" i="37"/>
  <c r="AL471" i="37" s="1"/>
  <c r="AK461" i="37"/>
  <c r="AK471" i="37" s="1"/>
  <c r="AJ461" i="37"/>
  <c r="AI461" i="37"/>
  <c r="AH461" i="37"/>
  <c r="AH471" i="37" s="1"/>
  <c r="AG461" i="37"/>
  <c r="AG471" i="37" s="1"/>
  <c r="AF461" i="37"/>
  <c r="AE461" i="37"/>
  <c r="AD461" i="37"/>
  <c r="AC461" i="37"/>
  <c r="AB461" i="37"/>
  <c r="AA461" i="37"/>
  <c r="AA471" i="37" s="1"/>
  <c r="Z461" i="37"/>
  <c r="Z471" i="37" s="1"/>
  <c r="Y461" i="37"/>
  <c r="Y471" i="37" s="1"/>
  <c r="X461" i="37"/>
  <c r="W461" i="37"/>
  <c r="V461" i="37"/>
  <c r="V471" i="37" s="1"/>
  <c r="U461" i="37"/>
  <c r="U471" i="37" s="1"/>
  <c r="T461" i="37"/>
  <c r="S461" i="37"/>
  <c r="R461" i="37"/>
  <c r="Q461" i="37"/>
  <c r="P461" i="37"/>
  <c r="O461" i="37"/>
  <c r="O471" i="37" s="1"/>
  <c r="N461" i="37"/>
  <c r="N471" i="37" s="1"/>
  <c r="M461" i="37"/>
  <c r="M471" i="37" s="1"/>
  <c r="L461" i="37"/>
  <c r="K461" i="37"/>
  <c r="J461" i="37"/>
  <c r="J471" i="37" s="1"/>
  <c r="I461" i="37"/>
  <c r="I471" i="37" s="1"/>
  <c r="H461" i="37"/>
  <c r="CC460" i="37"/>
  <c r="CC459" i="37"/>
  <c r="CC458" i="37"/>
  <c r="CC457" i="37"/>
  <c r="CC456" i="37"/>
  <c r="CC455" i="37"/>
  <c r="CC454" i="37"/>
  <c r="CC453" i="37"/>
  <c r="CC452" i="37"/>
  <c r="CC451" i="37"/>
  <c r="CC450" i="37"/>
  <c r="CC449" i="37"/>
  <c r="CC448" i="37"/>
  <c r="CC447" i="37"/>
  <c r="CC446" i="37"/>
  <c r="CC445" i="37"/>
  <c r="CC444" i="37"/>
  <c r="CC443" i="37"/>
  <c r="CC442" i="37"/>
  <c r="CC441" i="37"/>
  <c r="CC440" i="37"/>
  <c r="CC439" i="37"/>
  <c r="CC438" i="37"/>
  <c r="CC437" i="37"/>
  <c r="CC436" i="37"/>
  <c r="CC435" i="37"/>
  <c r="CC434" i="37"/>
  <c r="CC433" i="37"/>
  <c r="CC432" i="37"/>
  <c r="CC431" i="37"/>
  <c r="CC430" i="37"/>
  <c r="CC429" i="37"/>
  <c r="CC428" i="37"/>
  <c r="CC427" i="37"/>
  <c r="CC426" i="37"/>
  <c r="CC425" i="37"/>
  <c r="CC424" i="37"/>
  <c r="CC423" i="37"/>
  <c r="CC422" i="37"/>
  <c r="CC421" i="37"/>
  <c r="CC420" i="37"/>
  <c r="CC419" i="37"/>
  <c r="CC418" i="37"/>
  <c r="CC417" i="37"/>
  <c r="CC416" i="37"/>
  <c r="CC415" i="37"/>
  <c r="CC414" i="37"/>
  <c r="CC461" i="37" s="1"/>
  <c r="CC413" i="37"/>
  <c r="CB412" i="37"/>
  <c r="CA412" i="37"/>
  <c r="BZ412" i="37"/>
  <c r="BY412" i="37"/>
  <c r="BX412" i="37"/>
  <c r="BW412" i="37"/>
  <c r="BV412" i="37"/>
  <c r="BU412" i="37"/>
  <c r="BT412" i="37"/>
  <c r="BS412" i="37"/>
  <c r="BR412" i="37"/>
  <c r="BQ412" i="37"/>
  <c r="BP412" i="37"/>
  <c r="BO412" i="37"/>
  <c r="BN412" i="37"/>
  <c r="BM412" i="37"/>
  <c r="BL412" i="37"/>
  <c r="BK412" i="37"/>
  <c r="BJ412" i="37"/>
  <c r="BI412" i="37"/>
  <c r="BH412" i="37"/>
  <c r="BG412" i="37"/>
  <c r="BF412" i="37"/>
  <c r="BE412" i="37"/>
  <c r="BD412" i="37"/>
  <c r="BC412" i="37"/>
  <c r="BB412" i="37"/>
  <c r="BA412" i="37"/>
  <c r="AZ412" i="37"/>
  <c r="AY412" i="37"/>
  <c r="AX412" i="37"/>
  <c r="AW412" i="37"/>
  <c r="AV412" i="37"/>
  <c r="AU412" i="37"/>
  <c r="AT412" i="37"/>
  <c r="AS412" i="37"/>
  <c r="AR412" i="37"/>
  <c r="AQ412" i="37"/>
  <c r="AP412" i="37"/>
  <c r="AO412" i="37"/>
  <c r="AN412" i="37"/>
  <c r="AM412" i="37"/>
  <c r="AL412" i="37"/>
  <c r="AK412" i="37"/>
  <c r="AJ412" i="37"/>
  <c r="AI412" i="37"/>
  <c r="AH412" i="37"/>
  <c r="AG412" i="37"/>
  <c r="AF412" i="37"/>
  <c r="AE412" i="37"/>
  <c r="AD412" i="37"/>
  <c r="AC412" i="37"/>
  <c r="AB412" i="37"/>
  <c r="AA412" i="37"/>
  <c r="Z412" i="37"/>
  <c r="Y412" i="37"/>
  <c r="X412" i="37"/>
  <c r="W412" i="37"/>
  <c r="V412" i="37"/>
  <c r="U412" i="37"/>
  <c r="T412" i="37"/>
  <c r="S412" i="37"/>
  <c r="R412" i="37"/>
  <c r="Q412" i="37"/>
  <c r="P412" i="37"/>
  <c r="O412" i="37"/>
  <c r="N412" i="37"/>
  <c r="M412" i="37"/>
  <c r="L412" i="37"/>
  <c r="K412" i="37"/>
  <c r="J412" i="37"/>
  <c r="I412" i="37"/>
  <c r="H412" i="37"/>
  <c r="CC411" i="37"/>
  <c r="CC410" i="37"/>
  <c r="CC409" i="37"/>
  <c r="CC408" i="37"/>
  <c r="CC407" i="37"/>
  <c r="CC406" i="37"/>
  <c r="CC405" i="37"/>
  <c r="CC404" i="37"/>
  <c r="CC403" i="37"/>
  <c r="CC402" i="37"/>
  <c r="CC401" i="37"/>
  <c r="CC400" i="37"/>
  <c r="CC399" i="37"/>
  <c r="CC398" i="37"/>
  <c r="CC397" i="37"/>
  <c r="CC412" i="37" s="1"/>
  <c r="CB396" i="37"/>
  <c r="CA396" i="37"/>
  <c r="BZ396" i="37"/>
  <c r="BY396" i="37"/>
  <c r="BX396" i="37"/>
  <c r="BW396" i="37"/>
  <c r="BV396" i="37"/>
  <c r="BU396" i="37"/>
  <c r="BT396" i="37"/>
  <c r="BS396" i="37"/>
  <c r="BR396" i="37"/>
  <c r="BQ396" i="37"/>
  <c r="BP396" i="37"/>
  <c r="BO396" i="37"/>
  <c r="BN396" i="37"/>
  <c r="BM396" i="37"/>
  <c r="BL396" i="37"/>
  <c r="BK396" i="37"/>
  <c r="BJ396" i="37"/>
  <c r="BI396" i="37"/>
  <c r="BH396" i="37"/>
  <c r="BG396" i="37"/>
  <c r="BF396" i="37"/>
  <c r="BE396" i="37"/>
  <c r="BD396" i="37"/>
  <c r="BC396" i="37"/>
  <c r="BB396" i="37"/>
  <c r="BA396" i="37"/>
  <c r="AZ396" i="37"/>
  <c r="AY396" i="37"/>
  <c r="AX396" i="37"/>
  <c r="AW396" i="37"/>
  <c r="AV396" i="37"/>
  <c r="AU396" i="37"/>
  <c r="AT396" i="37"/>
  <c r="AS396" i="37"/>
  <c r="AR396" i="37"/>
  <c r="AQ396" i="37"/>
  <c r="AP396" i="37"/>
  <c r="AO396" i="37"/>
  <c r="AN396" i="37"/>
  <c r="AM396" i="37"/>
  <c r="AL396" i="37"/>
  <c r="AK396" i="37"/>
  <c r="AJ396" i="37"/>
  <c r="AI396" i="37"/>
  <c r="AH396" i="37"/>
  <c r="AG396" i="37"/>
  <c r="AF396" i="37"/>
  <c r="AE396" i="37"/>
  <c r="AD396" i="37"/>
  <c r="AC396" i="37"/>
  <c r="AB396" i="37"/>
  <c r="AA396" i="37"/>
  <c r="Z396" i="37"/>
  <c r="Y396" i="37"/>
  <c r="X396" i="37"/>
  <c r="W396" i="37"/>
  <c r="V396" i="37"/>
  <c r="U396" i="37"/>
  <c r="T396" i="37"/>
  <c r="S396" i="37"/>
  <c r="R396" i="37"/>
  <c r="Q396" i="37"/>
  <c r="P396" i="37"/>
  <c r="O396" i="37"/>
  <c r="N396" i="37"/>
  <c r="M396" i="37"/>
  <c r="L396" i="37"/>
  <c r="K396" i="37"/>
  <c r="J396" i="37"/>
  <c r="I396" i="37"/>
  <c r="H396" i="37"/>
  <c r="CC395" i="37"/>
  <c r="CC394" i="37"/>
  <c r="CC393" i="37"/>
  <c r="CC392" i="37"/>
  <c r="CC391" i="37"/>
  <c r="CC390" i="37"/>
  <c r="CC389" i="37"/>
  <c r="CC388" i="37"/>
  <c r="CC387" i="37"/>
  <c r="CC386" i="37"/>
  <c r="CC385" i="37"/>
  <c r="CC384" i="37"/>
  <c r="CC383" i="37"/>
  <c r="CC382" i="37"/>
  <c r="CC381" i="37"/>
  <c r="CC380" i="37"/>
  <c r="CC379" i="37"/>
  <c r="CC378" i="37"/>
  <c r="CC377" i="37"/>
  <c r="CC376" i="37"/>
  <c r="CC375" i="37"/>
  <c r="CC374" i="37"/>
  <c r="CC373" i="37"/>
  <c r="CC372" i="37"/>
  <c r="CC371" i="37"/>
  <c r="CC370" i="37"/>
  <c r="CC369" i="37"/>
  <c r="CC368" i="37"/>
  <c r="CC367" i="37"/>
  <c r="CC366" i="37"/>
  <c r="CC365" i="37"/>
  <c r="CC364" i="37"/>
  <c r="CC363" i="37"/>
  <c r="CC362" i="37"/>
  <c r="CC361" i="37"/>
  <c r="CC360" i="37"/>
  <c r="CC359" i="37"/>
  <c r="CC358" i="37"/>
  <c r="CC357" i="37"/>
  <c r="CC356" i="37"/>
  <c r="CC355" i="37"/>
  <c r="CC354" i="37"/>
  <c r="CC353" i="37"/>
  <c r="CC352" i="37"/>
  <c r="CC351" i="37"/>
  <c r="CC350" i="37"/>
  <c r="CC349" i="37"/>
  <c r="CC396" i="37" s="1"/>
  <c r="CC348" i="37"/>
  <c r="CC347" i="37"/>
  <c r="CC346" i="37"/>
  <c r="CB345" i="37"/>
  <c r="CA345" i="37"/>
  <c r="BZ345" i="37"/>
  <c r="BY345" i="37"/>
  <c r="BX345" i="37"/>
  <c r="BW345" i="37"/>
  <c r="BV345" i="37"/>
  <c r="BU345" i="37"/>
  <c r="BT345" i="37"/>
  <c r="BS345" i="37"/>
  <c r="BR345" i="37"/>
  <c r="BQ345" i="37"/>
  <c r="BP345" i="37"/>
  <c r="BO345" i="37"/>
  <c r="BN345" i="37"/>
  <c r="BM345" i="37"/>
  <c r="BL345" i="37"/>
  <c r="BK345" i="37"/>
  <c r="BJ345" i="37"/>
  <c r="BI345" i="37"/>
  <c r="BH345" i="37"/>
  <c r="BG345" i="37"/>
  <c r="BF345" i="37"/>
  <c r="BE345" i="37"/>
  <c r="BD345" i="37"/>
  <c r="BC345" i="37"/>
  <c r="BB345" i="37"/>
  <c r="BA345" i="37"/>
  <c r="AZ345" i="37"/>
  <c r="AY345" i="37"/>
  <c r="AX345" i="37"/>
  <c r="AW345" i="37"/>
  <c r="AV345" i="37"/>
  <c r="AU345" i="37"/>
  <c r="AT345" i="37"/>
  <c r="AS345" i="37"/>
  <c r="AR345" i="37"/>
  <c r="AQ345" i="37"/>
  <c r="AP345" i="37"/>
  <c r="AO345" i="37"/>
  <c r="AN345" i="37"/>
  <c r="AM345" i="37"/>
  <c r="AL345" i="37"/>
  <c r="AK345" i="37"/>
  <c r="AJ345" i="37"/>
  <c r="AI345" i="37"/>
  <c r="AH345" i="37"/>
  <c r="AG345" i="37"/>
  <c r="AF345" i="37"/>
  <c r="AE345" i="37"/>
  <c r="AD345" i="37"/>
  <c r="AC345" i="37"/>
  <c r="AB345" i="37"/>
  <c r="AA345" i="37"/>
  <c r="Z345" i="37"/>
  <c r="Y345" i="37"/>
  <c r="X345" i="37"/>
  <c r="W345" i="37"/>
  <c r="V345" i="37"/>
  <c r="U345" i="37"/>
  <c r="T345" i="37"/>
  <c r="S345" i="37"/>
  <c r="R345" i="37"/>
  <c r="Q345" i="37"/>
  <c r="P345" i="37"/>
  <c r="O345" i="37"/>
  <c r="N345" i="37"/>
  <c r="M345" i="37"/>
  <c r="L345" i="37"/>
  <c r="K345" i="37"/>
  <c r="J345" i="37"/>
  <c r="I345" i="37"/>
  <c r="H345" i="37"/>
  <c r="CC344" i="37"/>
  <c r="CC343" i="37"/>
  <c r="CC342" i="37"/>
  <c r="CC341" i="37"/>
  <c r="CC340" i="37"/>
  <c r="CC339" i="37"/>
  <c r="CC338" i="37"/>
  <c r="CC337" i="37"/>
  <c r="CC336" i="37"/>
  <c r="CC335" i="37"/>
  <c r="CC334" i="37"/>
  <c r="CC345" i="37" s="1"/>
  <c r="CC333" i="37"/>
  <c r="CC332" i="37"/>
  <c r="CB331" i="37"/>
  <c r="CA331" i="37"/>
  <c r="BZ331" i="37"/>
  <c r="BY331" i="37"/>
  <c r="BX331" i="37"/>
  <c r="BW331" i="37"/>
  <c r="BV331" i="37"/>
  <c r="BU331" i="37"/>
  <c r="BT331" i="37"/>
  <c r="BS331" i="37"/>
  <c r="BR331" i="37"/>
  <c r="BQ331" i="37"/>
  <c r="BP331" i="37"/>
  <c r="BO331" i="37"/>
  <c r="BN331" i="37"/>
  <c r="BM331" i="37"/>
  <c r="BL331" i="37"/>
  <c r="BK331" i="37"/>
  <c r="BJ331" i="37"/>
  <c r="BI331" i="37"/>
  <c r="BH331" i="37"/>
  <c r="BG331" i="37"/>
  <c r="BF331" i="37"/>
  <c r="BE331" i="37"/>
  <c r="BD331" i="37"/>
  <c r="BC331" i="37"/>
  <c r="BB331" i="37"/>
  <c r="BA331" i="37"/>
  <c r="AZ331" i="37"/>
  <c r="AY331" i="37"/>
  <c r="AX331" i="37"/>
  <c r="AW331" i="37"/>
  <c r="AV331" i="37"/>
  <c r="AU331" i="37"/>
  <c r="AT331" i="37"/>
  <c r="AS331" i="37"/>
  <c r="AR331" i="37"/>
  <c r="AQ331" i="37"/>
  <c r="AP331" i="37"/>
  <c r="AO331" i="37"/>
  <c r="AN331" i="37"/>
  <c r="AM331" i="37"/>
  <c r="AL331" i="37"/>
  <c r="AK331" i="37"/>
  <c r="AJ331" i="37"/>
  <c r="AI331" i="37"/>
  <c r="AH331" i="37"/>
  <c r="AG331" i="37"/>
  <c r="AF331" i="37"/>
  <c r="AE331" i="37"/>
  <c r="AD331" i="37"/>
  <c r="AC331" i="37"/>
  <c r="AB331" i="37"/>
  <c r="AA331" i="37"/>
  <c r="Z331" i="37"/>
  <c r="Y331" i="37"/>
  <c r="X331" i="37"/>
  <c r="W331" i="37"/>
  <c r="V331" i="37"/>
  <c r="U331" i="37"/>
  <c r="T331" i="37"/>
  <c r="S331" i="37"/>
  <c r="R331" i="37"/>
  <c r="Q331" i="37"/>
  <c r="P331" i="37"/>
  <c r="O331" i="37"/>
  <c r="N331" i="37"/>
  <c r="M331" i="37"/>
  <c r="L331" i="37"/>
  <c r="K331" i="37"/>
  <c r="J331" i="37"/>
  <c r="I331" i="37"/>
  <c r="H331" i="37"/>
  <c r="CC330" i="37"/>
  <c r="CC329" i="37"/>
  <c r="CC328" i="37"/>
  <c r="CC327" i="37"/>
  <c r="CC326" i="37"/>
  <c r="CC331" i="37" s="1"/>
  <c r="CB325" i="37"/>
  <c r="CA325" i="37"/>
  <c r="BZ325" i="37"/>
  <c r="BY325" i="37"/>
  <c r="BX325" i="37"/>
  <c r="BW325" i="37"/>
  <c r="BV325" i="37"/>
  <c r="BU325" i="37"/>
  <c r="BT325" i="37"/>
  <c r="BS325" i="37"/>
  <c r="BR325" i="37"/>
  <c r="BQ325" i="37"/>
  <c r="BP325" i="37"/>
  <c r="BO325" i="37"/>
  <c r="BN325" i="37"/>
  <c r="BM325" i="37"/>
  <c r="BL325" i="37"/>
  <c r="BK325" i="37"/>
  <c r="BJ325" i="37"/>
  <c r="BI325" i="37"/>
  <c r="BH325" i="37"/>
  <c r="BG325" i="37"/>
  <c r="BF325" i="37"/>
  <c r="BE325" i="37"/>
  <c r="BD325" i="37"/>
  <c r="BC325" i="37"/>
  <c r="BB325" i="37"/>
  <c r="BA325" i="37"/>
  <c r="AZ325" i="37"/>
  <c r="AY325" i="37"/>
  <c r="AX325" i="37"/>
  <c r="AW325" i="37"/>
  <c r="AV325" i="37"/>
  <c r="AU325" i="37"/>
  <c r="AT325" i="37"/>
  <c r="AS325" i="37"/>
  <c r="AR325" i="37"/>
  <c r="AQ325" i="37"/>
  <c r="AP325" i="37"/>
  <c r="AO325" i="37"/>
  <c r="AN325" i="37"/>
  <c r="AM325" i="37"/>
  <c r="AL325" i="37"/>
  <c r="AK325" i="37"/>
  <c r="AJ325" i="37"/>
  <c r="AI325" i="37"/>
  <c r="AH325" i="37"/>
  <c r="AG325" i="37"/>
  <c r="AF325" i="37"/>
  <c r="AE325" i="37"/>
  <c r="AD325" i="37"/>
  <c r="AC325" i="37"/>
  <c r="AB325" i="37"/>
  <c r="AA325" i="37"/>
  <c r="Z325" i="37"/>
  <c r="Y325" i="37"/>
  <c r="X325" i="37"/>
  <c r="W325" i="37"/>
  <c r="V325" i="37"/>
  <c r="U325" i="37"/>
  <c r="T325" i="37"/>
  <c r="S325" i="37"/>
  <c r="R325" i="37"/>
  <c r="Q325" i="37"/>
  <c r="P325" i="37"/>
  <c r="O325" i="37"/>
  <c r="N325" i="37"/>
  <c r="M325" i="37"/>
  <c r="L325" i="37"/>
  <c r="K325" i="37"/>
  <c r="J325" i="37"/>
  <c r="I325" i="37"/>
  <c r="H325" i="37"/>
  <c r="CC324" i="37"/>
  <c r="CC323" i="37"/>
  <c r="CC322" i="37"/>
  <c r="CC321" i="37"/>
  <c r="CC320" i="37"/>
  <c r="CC319" i="37"/>
  <c r="CC318" i="37"/>
  <c r="CC317" i="37"/>
  <c r="CC316" i="37"/>
  <c r="CC315" i="37"/>
  <c r="CC314" i="37"/>
  <c r="CC313" i="37"/>
  <c r="CC312" i="37"/>
  <c r="CC311" i="37"/>
  <c r="CC310" i="37"/>
  <c r="CC309" i="37"/>
  <c r="CC308" i="37"/>
  <c r="CC307" i="37"/>
  <c r="CC306" i="37"/>
  <c r="CC305" i="37"/>
  <c r="CC304" i="37"/>
  <c r="CC303" i="37"/>
  <c r="CC302" i="37"/>
  <c r="CC301" i="37"/>
  <c r="CC300" i="37"/>
  <c r="CC299" i="37"/>
  <c r="CC298" i="37"/>
  <c r="CC297" i="37"/>
  <c r="CC296" i="37"/>
  <c r="CC295" i="37"/>
  <c r="CC294" i="37"/>
  <c r="CC293" i="37"/>
  <c r="CC292" i="37"/>
  <c r="CC291" i="37"/>
  <c r="CC290" i="37"/>
  <c r="CC289" i="37"/>
  <c r="CC288" i="37"/>
  <c r="CC287" i="37"/>
  <c r="CC286" i="37"/>
  <c r="CC285" i="37"/>
  <c r="CC284" i="37"/>
  <c r="CC325" i="37" s="1"/>
  <c r="CB283" i="37"/>
  <c r="CA283" i="37"/>
  <c r="BZ283" i="37"/>
  <c r="BY283" i="37"/>
  <c r="BX283" i="37"/>
  <c r="BW283" i="37"/>
  <c r="BV283" i="37"/>
  <c r="BU283" i="37"/>
  <c r="BT283" i="37"/>
  <c r="BS283" i="37"/>
  <c r="BR283" i="37"/>
  <c r="BQ283" i="37"/>
  <c r="BP283" i="37"/>
  <c r="BO283" i="37"/>
  <c r="BN283" i="37"/>
  <c r="BM283" i="37"/>
  <c r="BL283" i="37"/>
  <c r="BK283" i="37"/>
  <c r="BJ283" i="37"/>
  <c r="BI283" i="37"/>
  <c r="BH283" i="37"/>
  <c r="BG283" i="37"/>
  <c r="BF283" i="37"/>
  <c r="BE283" i="37"/>
  <c r="BD283" i="37"/>
  <c r="BC283" i="37"/>
  <c r="BB283" i="37"/>
  <c r="BA283" i="37"/>
  <c r="AZ283" i="37"/>
  <c r="AY283" i="37"/>
  <c r="AX283" i="37"/>
  <c r="AW283" i="37"/>
  <c r="AV283" i="37"/>
  <c r="AU283" i="37"/>
  <c r="AT283" i="37"/>
  <c r="AS283" i="37"/>
  <c r="AR283" i="37"/>
  <c r="AQ283" i="37"/>
  <c r="AP283" i="37"/>
  <c r="AO283" i="37"/>
  <c r="AN283" i="37"/>
  <c r="AM283" i="37"/>
  <c r="AL283" i="37"/>
  <c r="AK283" i="37"/>
  <c r="AJ283" i="37"/>
  <c r="AI283" i="37"/>
  <c r="AH283" i="37"/>
  <c r="AG283" i="37"/>
  <c r="AF283" i="37"/>
  <c r="AE283" i="37"/>
  <c r="AD283" i="37"/>
  <c r="AC283" i="37"/>
  <c r="AB283" i="37"/>
  <c r="AA283" i="37"/>
  <c r="Z283" i="37"/>
  <c r="Y283" i="37"/>
  <c r="X283" i="37"/>
  <c r="W283" i="37"/>
  <c r="V283" i="37"/>
  <c r="U283" i="37"/>
  <c r="T283" i="37"/>
  <c r="S283" i="37"/>
  <c r="R283" i="37"/>
  <c r="Q283" i="37"/>
  <c r="P283" i="37"/>
  <c r="O283" i="37"/>
  <c r="N283" i="37"/>
  <c r="M283" i="37"/>
  <c r="L283" i="37"/>
  <c r="K283" i="37"/>
  <c r="J283" i="37"/>
  <c r="I283" i="37"/>
  <c r="H283" i="37"/>
  <c r="CC282" i="37"/>
  <c r="CC281" i="37"/>
  <c r="CC280" i="37"/>
  <c r="CC279" i="37"/>
  <c r="CC278" i="37"/>
  <c r="CC277" i="37"/>
  <c r="CC276" i="37"/>
  <c r="CC275" i="37"/>
  <c r="CC274" i="37"/>
  <c r="CC273" i="37"/>
  <c r="CC272" i="37"/>
  <c r="CC271" i="37"/>
  <c r="CC270" i="37"/>
  <c r="CC269" i="37"/>
  <c r="CC268" i="37"/>
  <c r="CC267" i="37"/>
  <c r="CC266" i="37"/>
  <c r="CC265" i="37"/>
  <c r="CC264" i="37"/>
  <c r="CC263" i="37"/>
  <c r="CC262" i="37"/>
  <c r="CC261" i="37"/>
  <c r="CC260" i="37"/>
  <c r="CC259" i="37"/>
  <c r="CC258" i="37"/>
  <c r="CC257" i="37"/>
  <c r="CC256" i="37"/>
  <c r="CC283" i="37" s="1"/>
  <c r="CC255" i="37"/>
  <c r="CC254" i="37"/>
  <c r="CC253" i="37"/>
  <c r="CC252" i="37"/>
  <c r="CB251" i="37"/>
  <c r="CA251" i="37"/>
  <c r="BZ251" i="37"/>
  <c r="BY251" i="37"/>
  <c r="BX251" i="37"/>
  <c r="BW251" i="37"/>
  <c r="BV251" i="37"/>
  <c r="BU251" i="37"/>
  <c r="BT251" i="37"/>
  <c r="BS251" i="37"/>
  <c r="BR251" i="37"/>
  <c r="BQ251" i="37"/>
  <c r="BP251" i="37"/>
  <c r="BO251" i="37"/>
  <c r="BN251" i="37"/>
  <c r="BM251" i="37"/>
  <c r="BL251" i="37"/>
  <c r="BK251" i="37"/>
  <c r="BJ251" i="37"/>
  <c r="BI251" i="37"/>
  <c r="BH251" i="37"/>
  <c r="BG251" i="37"/>
  <c r="BF251" i="37"/>
  <c r="BE251" i="37"/>
  <c r="BD251" i="37"/>
  <c r="BC251" i="37"/>
  <c r="BB251" i="37"/>
  <c r="BA251" i="37"/>
  <c r="AZ251" i="37"/>
  <c r="AY251" i="37"/>
  <c r="AX251" i="37"/>
  <c r="AW251" i="37"/>
  <c r="AV251" i="37"/>
  <c r="AU251" i="37"/>
  <c r="AT251" i="37"/>
  <c r="AS251" i="37"/>
  <c r="AR251" i="37"/>
  <c r="AQ251" i="37"/>
  <c r="AP251" i="37"/>
  <c r="AO251" i="37"/>
  <c r="AN251" i="37"/>
  <c r="AM251" i="37"/>
  <c r="AL251" i="37"/>
  <c r="AK251" i="37"/>
  <c r="AJ251" i="37"/>
  <c r="AI251" i="37"/>
  <c r="AH251" i="37"/>
  <c r="AG251" i="37"/>
  <c r="AF251" i="37"/>
  <c r="AE251" i="37"/>
  <c r="AD251" i="37"/>
  <c r="AC251" i="37"/>
  <c r="AB251" i="37"/>
  <c r="AA251" i="37"/>
  <c r="Z251" i="37"/>
  <c r="Y251" i="37"/>
  <c r="X251" i="37"/>
  <c r="W251" i="37"/>
  <c r="V251" i="37"/>
  <c r="U251" i="37"/>
  <c r="T251" i="37"/>
  <c r="S251" i="37"/>
  <c r="R251" i="37"/>
  <c r="Q251" i="37"/>
  <c r="P251" i="37"/>
  <c r="O251" i="37"/>
  <c r="N251" i="37"/>
  <c r="M251" i="37"/>
  <c r="L251" i="37"/>
  <c r="K251" i="37"/>
  <c r="J251" i="37"/>
  <c r="I251" i="37"/>
  <c r="H251" i="37"/>
  <c r="CC250" i="37"/>
  <c r="CC249" i="37"/>
  <c r="CC248" i="37"/>
  <c r="CC247" i="37"/>
  <c r="CC246" i="37"/>
  <c r="CC245" i="37"/>
  <c r="CC244" i="37"/>
  <c r="CC243" i="37"/>
  <c r="CC242" i="37"/>
  <c r="CC241" i="37"/>
  <c r="CC240" i="37"/>
  <c r="CC239" i="37"/>
  <c r="CC238" i="37"/>
  <c r="CC237" i="37"/>
  <c r="CC236" i="37"/>
  <c r="CC235" i="37"/>
  <c r="CC234" i="37"/>
  <c r="CC233" i="37"/>
  <c r="CC232" i="37"/>
  <c r="CC231" i="37"/>
  <c r="CC230" i="37"/>
  <c r="CC229" i="37"/>
  <c r="CC228" i="37"/>
  <c r="CC227" i="37"/>
  <c r="CC226" i="37"/>
  <c r="CC225" i="37"/>
  <c r="CC251" i="37" s="1"/>
  <c r="CB224" i="37"/>
  <c r="CA224" i="37"/>
  <c r="BZ224" i="37"/>
  <c r="BY224" i="37"/>
  <c r="BX224" i="37"/>
  <c r="BW224" i="37"/>
  <c r="BV224" i="37"/>
  <c r="BU224" i="37"/>
  <c r="BT224" i="37"/>
  <c r="BS224" i="37"/>
  <c r="BR224" i="37"/>
  <c r="BQ224" i="37"/>
  <c r="BP224" i="37"/>
  <c r="BO224" i="37"/>
  <c r="BN224" i="37"/>
  <c r="BM224" i="37"/>
  <c r="BL224" i="37"/>
  <c r="BK224" i="37"/>
  <c r="BJ224" i="37"/>
  <c r="BI224" i="37"/>
  <c r="BH224" i="37"/>
  <c r="BG224" i="37"/>
  <c r="BF224" i="37"/>
  <c r="BE224" i="37"/>
  <c r="BD224" i="37"/>
  <c r="BC224" i="37"/>
  <c r="BB224" i="37"/>
  <c r="BA224" i="37"/>
  <c r="AZ224" i="37"/>
  <c r="AY224" i="37"/>
  <c r="AX224" i="37"/>
  <c r="AW224" i="37"/>
  <c r="AV224" i="37"/>
  <c r="AU224" i="37"/>
  <c r="AT224" i="37"/>
  <c r="AS224" i="37"/>
  <c r="AR224" i="37"/>
  <c r="AQ224" i="37"/>
  <c r="AP224" i="37"/>
  <c r="AO224" i="37"/>
  <c r="AN224" i="37"/>
  <c r="AM224" i="37"/>
  <c r="AL224" i="37"/>
  <c r="AK224" i="37"/>
  <c r="AJ224" i="37"/>
  <c r="AI224" i="37"/>
  <c r="AH224" i="37"/>
  <c r="AG224" i="37"/>
  <c r="AF224" i="37"/>
  <c r="AE224" i="37"/>
  <c r="AD224" i="37"/>
  <c r="AC224" i="37"/>
  <c r="AB224" i="37"/>
  <c r="AA224" i="37"/>
  <c r="Z224" i="37"/>
  <c r="Y224" i="37"/>
  <c r="X224" i="37"/>
  <c r="W224" i="37"/>
  <c r="V224" i="37"/>
  <c r="U224" i="37"/>
  <c r="T224" i="37"/>
  <c r="S224" i="37"/>
  <c r="R224" i="37"/>
  <c r="Q224" i="37"/>
  <c r="P224" i="37"/>
  <c r="O224" i="37"/>
  <c r="N224" i="37"/>
  <c r="M224" i="37"/>
  <c r="L224" i="37"/>
  <c r="K224" i="37"/>
  <c r="J224" i="37"/>
  <c r="I224" i="37"/>
  <c r="H224" i="37"/>
  <c r="CC223" i="37"/>
  <c r="CC222" i="37"/>
  <c r="CC221" i="37"/>
  <c r="CC220" i="37"/>
  <c r="CC219" i="37"/>
  <c r="CC224" i="37" s="1"/>
  <c r="CC218" i="37"/>
  <c r="CB217" i="37"/>
  <c r="CA217" i="37"/>
  <c r="BZ217" i="37"/>
  <c r="BY217" i="37"/>
  <c r="BX217" i="37"/>
  <c r="BW217" i="37"/>
  <c r="BV217" i="37"/>
  <c r="BU217" i="37"/>
  <c r="BT217" i="37"/>
  <c r="BS217" i="37"/>
  <c r="BR217" i="37"/>
  <c r="BQ217" i="37"/>
  <c r="BP217" i="37"/>
  <c r="BO217" i="37"/>
  <c r="BN217" i="37"/>
  <c r="BM217" i="37"/>
  <c r="BL217" i="37"/>
  <c r="BK217" i="37"/>
  <c r="BJ217" i="37"/>
  <c r="BI217" i="37"/>
  <c r="BH217" i="37"/>
  <c r="BG217" i="37"/>
  <c r="BF217" i="37"/>
  <c r="BE217" i="37"/>
  <c r="BD217" i="37"/>
  <c r="BC217" i="37"/>
  <c r="BB217" i="37"/>
  <c r="BA217" i="37"/>
  <c r="AZ217" i="37"/>
  <c r="AY217" i="37"/>
  <c r="AX217" i="37"/>
  <c r="AW217" i="37"/>
  <c r="AV217" i="37"/>
  <c r="AU217" i="37"/>
  <c r="AT217" i="37"/>
  <c r="AS217" i="37"/>
  <c r="AR217" i="37"/>
  <c r="AQ217" i="37"/>
  <c r="AP217" i="37"/>
  <c r="AO217" i="37"/>
  <c r="AN217" i="37"/>
  <c r="AM217" i="37"/>
  <c r="AL217" i="37"/>
  <c r="AK217" i="37"/>
  <c r="AJ217" i="37"/>
  <c r="AI217" i="37"/>
  <c r="AH217" i="37"/>
  <c r="AG217" i="37"/>
  <c r="AF217" i="37"/>
  <c r="AE217" i="37"/>
  <c r="AD217" i="37"/>
  <c r="AC217" i="37"/>
  <c r="AB217" i="37"/>
  <c r="AA217" i="37"/>
  <c r="Z217" i="37"/>
  <c r="Y217" i="37"/>
  <c r="X217" i="37"/>
  <c r="W217" i="37"/>
  <c r="V217" i="37"/>
  <c r="U217" i="37"/>
  <c r="T217" i="37"/>
  <c r="S217" i="37"/>
  <c r="R217" i="37"/>
  <c r="Q217" i="37"/>
  <c r="P217" i="37"/>
  <c r="O217" i="37"/>
  <c r="N217" i="37"/>
  <c r="M217" i="37"/>
  <c r="L217" i="37"/>
  <c r="K217" i="37"/>
  <c r="J217" i="37"/>
  <c r="I217" i="37"/>
  <c r="H217" i="37"/>
  <c r="CC216" i="37"/>
  <c r="CC215" i="37"/>
  <c r="CC214" i="37"/>
  <c r="CC213" i="37"/>
  <c r="CC212" i="37"/>
  <c r="CC211" i="37"/>
  <c r="CC210" i="37"/>
  <c r="CC209" i="37"/>
  <c r="CC208" i="37"/>
  <c r="CC207" i="37"/>
  <c r="CC206" i="37"/>
  <c r="CC205" i="37"/>
  <c r="CC204" i="37"/>
  <c r="CC203" i="37"/>
  <c r="CC202" i="37"/>
  <c r="CC201" i="37"/>
  <c r="CC200" i="37"/>
  <c r="CC199" i="37"/>
  <c r="CC198" i="37"/>
  <c r="CC197" i="37"/>
  <c r="CC196" i="37"/>
  <c r="CC217" i="37" s="1"/>
  <c r="CC195" i="37"/>
  <c r="CB195" i="37"/>
  <c r="CA195" i="37"/>
  <c r="BZ195" i="37"/>
  <c r="BY195" i="37"/>
  <c r="BX195" i="37"/>
  <c r="BW195" i="37"/>
  <c r="BV195" i="37"/>
  <c r="BU195" i="37"/>
  <c r="BT195" i="37"/>
  <c r="BS195" i="37"/>
  <c r="BR195" i="37"/>
  <c r="BQ195" i="37"/>
  <c r="BP195" i="37"/>
  <c r="BO195" i="37"/>
  <c r="BN195" i="37"/>
  <c r="BM195" i="37"/>
  <c r="BL195" i="37"/>
  <c r="BK195" i="37"/>
  <c r="BJ195" i="37"/>
  <c r="BI195" i="37"/>
  <c r="BH195" i="37"/>
  <c r="BG195" i="37"/>
  <c r="BF195" i="37"/>
  <c r="BE195" i="37"/>
  <c r="BD195" i="37"/>
  <c r="BC195" i="37"/>
  <c r="BB195" i="37"/>
  <c r="BA195" i="37"/>
  <c r="AZ195" i="37"/>
  <c r="AY195" i="37"/>
  <c r="AX195" i="37"/>
  <c r="AW195" i="37"/>
  <c r="AV195" i="37"/>
  <c r="AU195" i="37"/>
  <c r="AT195" i="37"/>
  <c r="AS195" i="37"/>
  <c r="AR195" i="37"/>
  <c r="AQ195" i="37"/>
  <c r="AP195" i="37"/>
  <c r="AO195" i="37"/>
  <c r="AN195" i="37"/>
  <c r="AM195" i="37"/>
  <c r="AL195" i="37"/>
  <c r="AK195" i="37"/>
  <c r="AJ195" i="37"/>
  <c r="AI195" i="37"/>
  <c r="AH195" i="37"/>
  <c r="AG195" i="37"/>
  <c r="AF195" i="37"/>
  <c r="AE195" i="37"/>
  <c r="AD195" i="37"/>
  <c r="AC195" i="37"/>
  <c r="AB195" i="37"/>
  <c r="AA195" i="37"/>
  <c r="Z195" i="37"/>
  <c r="Y195" i="37"/>
  <c r="X195" i="37"/>
  <c r="W195" i="37"/>
  <c r="V195" i="37"/>
  <c r="U195" i="37"/>
  <c r="T195" i="37"/>
  <c r="S195" i="37"/>
  <c r="R195" i="37"/>
  <c r="Q195" i="37"/>
  <c r="P195" i="37"/>
  <c r="O195" i="37"/>
  <c r="N195" i="37"/>
  <c r="M195" i="37"/>
  <c r="L195" i="37"/>
  <c r="K195" i="37"/>
  <c r="J195" i="37"/>
  <c r="I195" i="37"/>
  <c r="H195" i="37"/>
  <c r="CC194" i="37"/>
  <c r="CB193" i="37"/>
  <c r="CA193" i="37"/>
  <c r="BZ193" i="37"/>
  <c r="BY193" i="37"/>
  <c r="BX193" i="37"/>
  <c r="BW193" i="37"/>
  <c r="BV193" i="37"/>
  <c r="BU193" i="37"/>
  <c r="BT193" i="37"/>
  <c r="BS193" i="37"/>
  <c r="BR193" i="37"/>
  <c r="BQ193" i="37"/>
  <c r="BP193" i="37"/>
  <c r="BO193" i="37"/>
  <c r="BN193" i="37"/>
  <c r="BM193" i="37"/>
  <c r="BL193" i="37"/>
  <c r="BK193" i="37"/>
  <c r="BJ193" i="37"/>
  <c r="BI193" i="37"/>
  <c r="BH193" i="37"/>
  <c r="BG193" i="37"/>
  <c r="BF193" i="37"/>
  <c r="BE193" i="37"/>
  <c r="BD193" i="37"/>
  <c r="BC193" i="37"/>
  <c r="BB193" i="37"/>
  <c r="BA193" i="37"/>
  <c r="AZ193" i="37"/>
  <c r="AY193" i="37"/>
  <c r="AX193" i="37"/>
  <c r="AW193" i="37"/>
  <c r="AV193" i="37"/>
  <c r="AU193" i="37"/>
  <c r="AT193" i="37"/>
  <c r="AS193" i="37"/>
  <c r="AR193" i="37"/>
  <c r="AQ193" i="37"/>
  <c r="AP193" i="37"/>
  <c r="AO193" i="37"/>
  <c r="AN193" i="37"/>
  <c r="AM193" i="37"/>
  <c r="AL193" i="37"/>
  <c r="AK193" i="37"/>
  <c r="AJ193" i="37"/>
  <c r="AI193" i="37"/>
  <c r="AH193" i="37"/>
  <c r="AG193" i="37"/>
  <c r="AF193" i="37"/>
  <c r="AE193" i="37"/>
  <c r="AD193" i="37"/>
  <c r="AC193" i="37"/>
  <c r="AB193" i="37"/>
  <c r="AA193" i="37"/>
  <c r="Z193" i="37"/>
  <c r="Y193" i="37"/>
  <c r="X193" i="37"/>
  <c r="W193" i="37"/>
  <c r="V193" i="37"/>
  <c r="U193" i="37"/>
  <c r="T193" i="37"/>
  <c r="S193" i="37"/>
  <c r="R193" i="37"/>
  <c r="Q193" i="37"/>
  <c r="P193" i="37"/>
  <c r="O193" i="37"/>
  <c r="N193" i="37"/>
  <c r="M193" i="37"/>
  <c r="L193" i="37"/>
  <c r="K193" i="37"/>
  <c r="J193" i="37"/>
  <c r="I193" i="37"/>
  <c r="H193" i="37"/>
  <c r="CC192" i="37"/>
  <c r="CC193" i="37" s="1"/>
  <c r="CC191" i="37"/>
  <c r="CB191" i="37"/>
  <c r="CA191" i="37"/>
  <c r="BZ191" i="37"/>
  <c r="BY191" i="37"/>
  <c r="BX191" i="37"/>
  <c r="BW191" i="37"/>
  <c r="BV191" i="37"/>
  <c r="BU191" i="37"/>
  <c r="BT191" i="37"/>
  <c r="BS191" i="37"/>
  <c r="BR191" i="37"/>
  <c r="BQ191" i="37"/>
  <c r="BP191" i="37"/>
  <c r="BO191" i="37"/>
  <c r="BN191" i="37"/>
  <c r="BM191" i="37"/>
  <c r="BL191" i="37"/>
  <c r="BK191" i="37"/>
  <c r="BJ191" i="37"/>
  <c r="BI191" i="37"/>
  <c r="BH191" i="37"/>
  <c r="BG191" i="37"/>
  <c r="BF191" i="37"/>
  <c r="BE191" i="37"/>
  <c r="BD191" i="37"/>
  <c r="BC191" i="37"/>
  <c r="BB191" i="37"/>
  <c r="BA191" i="37"/>
  <c r="AZ191" i="37"/>
  <c r="AY191" i="37"/>
  <c r="AX191" i="37"/>
  <c r="AW191" i="37"/>
  <c r="AV191" i="37"/>
  <c r="AU191" i="37"/>
  <c r="AT191" i="37"/>
  <c r="AS191" i="37"/>
  <c r="AR191" i="37"/>
  <c r="AQ191" i="37"/>
  <c r="AP191" i="37"/>
  <c r="AO191" i="37"/>
  <c r="AN191" i="37"/>
  <c r="AM191" i="37"/>
  <c r="AL191" i="37"/>
  <c r="AK191" i="37"/>
  <c r="AJ191" i="37"/>
  <c r="AI191" i="37"/>
  <c r="AH191" i="37"/>
  <c r="AG191" i="37"/>
  <c r="AF191" i="37"/>
  <c r="AE191" i="37"/>
  <c r="AD191" i="37"/>
  <c r="AC191" i="37"/>
  <c r="AB191" i="37"/>
  <c r="AA191" i="37"/>
  <c r="Z191" i="37"/>
  <c r="Y191" i="37"/>
  <c r="X191" i="37"/>
  <c r="W191" i="37"/>
  <c r="V191" i="37"/>
  <c r="U191" i="37"/>
  <c r="T191" i="37"/>
  <c r="S191" i="37"/>
  <c r="R191" i="37"/>
  <c r="Q191" i="37"/>
  <c r="P191" i="37"/>
  <c r="O191" i="37"/>
  <c r="N191" i="37"/>
  <c r="M191" i="37"/>
  <c r="L191" i="37"/>
  <c r="K191" i="37"/>
  <c r="J191" i="37"/>
  <c r="I191" i="37"/>
  <c r="H191" i="37"/>
  <c r="CC190" i="37"/>
  <c r="CC189" i="37"/>
  <c r="CC188" i="37"/>
  <c r="CC187" i="37"/>
  <c r="CB187" i="37"/>
  <c r="CA187" i="37"/>
  <c r="BZ187" i="37"/>
  <c r="BY187" i="37"/>
  <c r="BX187" i="37"/>
  <c r="BW187" i="37"/>
  <c r="BV187" i="37"/>
  <c r="BU187" i="37"/>
  <c r="BT187" i="37"/>
  <c r="BS187" i="37"/>
  <c r="BR187" i="37"/>
  <c r="BQ187" i="37"/>
  <c r="BP187" i="37"/>
  <c r="BO187" i="37"/>
  <c r="BN187" i="37"/>
  <c r="BM187" i="37"/>
  <c r="BL187" i="37"/>
  <c r="BK187" i="37"/>
  <c r="BJ187" i="37"/>
  <c r="BI187" i="37"/>
  <c r="BH187" i="37"/>
  <c r="BG187" i="37"/>
  <c r="BF187" i="37"/>
  <c r="BE187" i="37"/>
  <c r="BD187" i="37"/>
  <c r="BC187" i="37"/>
  <c r="BB187" i="37"/>
  <c r="BA187" i="37"/>
  <c r="AZ187" i="37"/>
  <c r="AY187" i="37"/>
  <c r="AX187" i="37"/>
  <c r="AW187" i="37"/>
  <c r="AV187" i="37"/>
  <c r="AU187" i="37"/>
  <c r="AT187" i="37"/>
  <c r="AS187" i="37"/>
  <c r="AR187" i="37"/>
  <c r="AQ187" i="37"/>
  <c r="AP187" i="37"/>
  <c r="AO187" i="37"/>
  <c r="AN187" i="37"/>
  <c r="AM187" i="37"/>
  <c r="AL187" i="37"/>
  <c r="AK187" i="37"/>
  <c r="AJ187" i="37"/>
  <c r="AI187" i="37"/>
  <c r="AH187" i="37"/>
  <c r="AG187" i="37"/>
  <c r="AF187" i="37"/>
  <c r="AE187" i="37"/>
  <c r="AD187" i="37"/>
  <c r="AC187" i="37"/>
  <c r="AB187" i="37"/>
  <c r="AA187" i="37"/>
  <c r="Z187" i="37"/>
  <c r="Y187" i="37"/>
  <c r="X187" i="37"/>
  <c r="W187" i="37"/>
  <c r="V187" i="37"/>
  <c r="U187" i="37"/>
  <c r="T187" i="37"/>
  <c r="S187" i="37"/>
  <c r="R187" i="37"/>
  <c r="Q187" i="37"/>
  <c r="P187" i="37"/>
  <c r="O187" i="37"/>
  <c r="N187" i="37"/>
  <c r="M187" i="37"/>
  <c r="L187" i="37"/>
  <c r="K187" i="37"/>
  <c r="J187" i="37"/>
  <c r="I187" i="37"/>
  <c r="H187" i="37"/>
  <c r="CC186" i="37"/>
  <c r="BX185" i="37"/>
  <c r="BX472" i="37" s="1"/>
  <c r="BX473" i="37" s="1"/>
  <c r="BL185" i="37"/>
  <c r="BL472" i="37" s="1"/>
  <c r="BL473" i="37" s="1"/>
  <c r="AZ185" i="37"/>
  <c r="AZ472" i="37" s="1"/>
  <c r="AZ473" i="37" s="1"/>
  <c r="AN185" i="37"/>
  <c r="AN472" i="37" s="1"/>
  <c r="AN473" i="37" s="1"/>
  <c r="AB185" i="37"/>
  <c r="AB472" i="37" s="1"/>
  <c r="AB473" i="37" s="1"/>
  <c r="P185" i="37"/>
  <c r="P472" i="37" s="1"/>
  <c r="P473" i="37" s="1"/>
  <c r="CB184" i="37"/>
  <c r="CA184" i="37"/>
  <c r="CA185" i="37" s="1"/>
  <c r="CA472" i="37" s="1"/>
  <c r="CA473" i="37" s="1"/>
  <c r="BZ184" i="37"/>
  <c r="BZ185" i="37" s="1"/>
  <c r="BZ472" i="37" s="1"/>
  <c r="BZ473" i="37" s="1"/>
  <c r="BY184" i="37"/>
  <c r="BX184" i="37"/>
  <c r="BW184" i="37"/>
  <c r="BV184" i="37"/>
  <c r="BU184" i="37"/>
  <c r="BT184" i="37"/>
  <c r="BS184" i="37"/>
  <c r="BR184" i="37"/>
  <c r="BQ184" i="37"/>
  <c r="BP184" i="37"/>
  <c r="BO184" i="37"/>
  <c r="BO185" i="37" s="1"/>
  <c r="BO472" i="37" s="1"/>
  <c r="BO473" i="37" s="1"/>
  <c r="BN184" i="37"/>
  <c r="BN185" i="37" s="1"/>
  <c r="BN472" i="37" s="1"/>
  <c r="BN473" i="37" s="1"/>
  <c r="BM184" i="37"/>
  <c r="BL184" i="37"/>
  <c r="BK184" i="37"/>
  <c r="BJ184" i="37"/>
  <c r="BI184" i="37"/>
  <c r="BH184" i="37"/>
  <c r="BG184" i="37"/>
  <c r="BF184" i="37"/>
  <c r="BE184" i="37"/>
  <c r="BD184" i="37"/>
  <c r="BC184" i="37"/>
  <c r="BC185" i="37" s="1"/>
  <c r="BC472" i="37" s="1"/>
  <c r="BC473" i="37" s="1"/>
  <c r="BB184" i="37"/>
  <c r="BB185" i="37" s="1"/>
  <c r="BB472" i="37" s="1"/>
  <c r="BB473" i="37" s="1"/>
  <c r="BA184" i="37"/>
  <c r="AZ184" i="37"/>
  <c r="AY184" i="37"/>
  <c r="AX184" i="37"/>
  <c r="AW184" i="37"/>
  <c r="AV184" i="37"/>
  <c r="AU184" i="37"/>
  <c r="AT184" i="37"/>
  <c r="AS184" i="37"/>
  <c r="AR184" i="37"/>
  <c r="AQ184" i="37"/>
  <c r="AQ185" i="37" s="1"/>
  <c r="AQ472" i="37" s="1"/>
  <c r="AQ473" i="37" s="1"/>
  <c r="AP184" i="37"/>
  <c r="AP185" i="37" s="1"/>
  <c r="AP472" i="37" s="1"/>
  <c r="AP473" i="37" s="1"/>
  <c r="AO184" i="37"/>
  <c r="AN184" i="37"/>
  <c r="AM184" i="37"/>
  <c r="AL184" i="37"/>
  <c r="AK184" i="37"/>
  <c r="AJ184" i="37"/>
  <c r="AI184" i="37"/>
  <c r="AH184" i="37"/>
  <c r="AG184" i="37"/>
  <c r="AF184" i="37"/>
  <c r="AE184" i="37"/>
  <c r="AE185" i="37" s="1"/>
  <c r="AE472" i="37" s="1"/>
  <c r="AE473" i="37" s="1"/>
  <c r="AD184" i="37"/>
  <c r="AD185" i="37" s="1"/>
  <c r="AD472" i="37" s="1"/>
  <c r="AD473" i="37" s="1"/>
  <c r="AC184" i="37"/>
  <c r="AB184" i="37"/>
  <c r="AA184" i="37"/>
  <c r="Z184" i="37"/>
  <c r="Y184" i="37"/>
  <c r="X184" i="37"/>
  <c r="W184" i="37"/>
  <c r="V184" i="37"/>
  <c r="U184" i="37"/>
  <c r="T184" i="37"/>
  <c r="S184" i="37"/>
  <c r="S185" i="37" s="1"/>
  <c r="S472" i="37" s="1"/>
  <c r="S473" i="37" s="1"/>
  <c r="R184" i="37"/>
  <c r="R185" i="37" s="1"/>
  <c r="R472" i="37" s="1"/>
  <c r="R473" i="37" s="1"/>
  <c r="Q184" i="37"/>
  <c r="P184" i="37"/>
  <c r="O184" i="37"/>
  <c r="N184" i="37"/>
  <c r="M184" i="37"/>
  <c r="L184" i="37"/>
  <c r="K184" i="37"/>
  <c r="J184" i="37"/>
  <c r="I184" i="37"/>
  <c r="H184" i="37"/>
  <c r="CC183" i="37"/>
  <c r="CC182" i="37"/>
  <c r="CC181" i="37"/>
  <c r="CC184" i="37" s="1"/>
  <c r="CC180" i="37"/>
  <c r="CC179" i="37"/>
  <c r="CB178" i="37"/>
  <c r="CB185" i="37" s="1"/>
  <c r="CB472" i="37" s="1"/>
  <c r="CB473" i="37" s="1"/>
  <c r="CA178" i="37"/>
  <c r="BZ178" i="37"/>
  <c r="BY178" i="37"/>
  <c r="BX178" i="37"/>
  <c r="BW178" i="37"/>
  <c r="BV178" i="37"/>
  <c r="BV185" i="37" s="1"/>
  <c r="BV472" i="37" s="1"/>
  <c r="BV473" i="37" s="1"/>
  <c r="BU178" i="37"/>
  <c r="BU185" i="37" s="1"/>
  <c r="BU472" i="37" s="1"/>
  <c r="BU473" i="37" s="1"/>
  <c r="BT178" i="37"/>
  <c r="BT185" i="37" s="1"/>
  <c r="BT472" i="37" s="1"/>
  <c r="BT473" i="37" s="1"/>
  <c r="BS178" i="37"/>
  <c r="BS185" i="37" s="1"/>
  <c r="BS472" i="37" s="1"/>
  <c r="BS473" i="37" s="1"/>
  <c r="BR178" i="37"/>
  <c r="BR185" i="37" s="1"/>
  <c r="BR472" i="37" s="1"/>
  <c r="BR473" i="37" s="1"/>
  <c r="BQ178" i="37"/>
  <c r="BQ185" i="37" s="1"/>
  <c r="BQ472" i="37" s="1"/>
  <c r="BQ473" i="37" s="1"/>
  <c r="BP178" i="37"/>
  <c r="BP185" i="37" s="1"/>
  <c r="BP472" i="37" s="1"/>
  <c r="BP473" i="37" s="1"/>
  <c r="BO178" i="37"/>
  <c r="BN178" i="37"/>
  <c r="BM178" i="37"/>
  <c r="BL178" i="37"/>
  <c r="BK178" i="37"/>
  <c r="BJ178" i="37"/>
  <c r="BJ185" i="37" s="1"/>
  <c r="BJ472" i="37" s="1"/>
  <c r="BJ473" i="37" s="1"/>
  <c r="BI178" i="37"/>
  <c r="BI185" i="37" s="1"/>
  <c r="BI472" i="37" s="1"/>
  <c r="BI473" i="37" s="1"/>
  <c r="BH178" i="37"/>
  <c r="BH185" i="37" s="1"/>
  <c r="BH472" i="37" s="1"/>
  <c r="BH473" i="37" s="1"/>
  <c r="BG178" i="37"/>
  <c r="BG185" i="37" s="1"/>
  <c r="BG472" i="37" s="1"/>
  <c r="BG473" i="37" s="1"/>
  <c r="BF178" i="37"/>
  <c r="BF185" i="37" s="1"/>
  <c r="BF472" i="37" s="1"/>
  <c r="BF473" i="37" s="1"/>
  <c r="BE178" i="37"/>
  <c r="BE185" i="37" s="1"/>
  <c r="BE472" i="37" s="1"/>
  <c r="BE473" i="37" s="1"/>
  <c r="BD178" i="37"/>
  <c r="BD185" i="37" s="1"/>
  <c r="BD472" i="37" s="1"/>
  <c r="BD473" i="37" s="1"/>
  <c r="BC178" i="37"/>
  <c r="BB178" i="37"/>
  <c r="BA178" i="37"/>
  <c r="AZ178" i="37"/>
  <c r="AY178" i="37"/>
  <c r="AX178" i="37"/>
  <c r="AX185" i="37" s="1"/>
  <c r="AX472" i="37" s="1"/>
  <c r="AX473" i="37" s="1"/>
  <c r="AW178" i="37"/>
  <c r="AW185" i="37" s="1"/>
  <c r="AW472" i="37" s="1"/>
  <c r="AW473" i="37" s="1"/>
  <c r="AV178" i="37"/>
  <c r="AV185" i="37" s="1"/>
  <c r="AV472" i="37" s="1"/>
  <c r="AV473" i="37" s="1"/>
  <c r="AU178" i="37"/>
  <c r="AU185" i="37" s="1"/>
  <c r="AU472" i="37" s="1"/>
  <c r="AU473" i="37" s="1"/>
  <c r="AT178" i="37"/>
  <c r="AT185" i="37" s="1"/>
  <c r="AT472" i="37" s="1"/>
  <c r="AT473" i="37" s="1"/>
  <c r="AS178" i="37"/>
  <c r="AS185" i="37" s="1"/>
  <c r="AS472" i="37" s="1"/>
  <c r="AS473" i="37" s="1"/>
  <c r="AR178" i="37"/>
  <c r="AR185" i="37" s="1"/>
  <c r="AR472" i="37" s="1"/>
  <c r="AR473" i="37" s="1"/>
  <c r="AQ178" i="37"/>
  <c r="AP178" i="37"/>
  <c r="AO178" i="37"/>
  <c r="AN178" i="37"/>
  <c r="AM178" i="37"/>
  <c r="AL178" i="37"/>
  <c r="AL185" i="37" s="1"/>
  <c r="AL472" i="37" s="1"/>
  <c r="AL473" i="37" s="1"/>
  <c r="AK178" i="37"/>
  <c r="AK185" i="37" s="1"/>
  <c r="AK472" i="37" s="1"/>
  <c r="AK473" i="37" s="1"/>
  <c r="AJ178" i="37"/>
  <c r="AJ185" i="37" s="1"/>
  <c r="AJ472" i="37" s="1"/>
  <c r="AJ473" i="37" s="1"/>
  <c r="AI178" i="37"/>
  <c r="AI185" i="37" s="1"/>
  <c r="AI472" i="37" s="1"/>
  <c r="AI473" i="37" s="1"/>
  <c r="AH178" i="37"/>
  <c r="AH185" i="37" s="1"/>
  <c r="AH472" i="37" s="1"/>
  <c r="AH473" i="37" s="1"/>
  <c r="AG178" i="37"/>
  <c r="AG185" i="37" s="1"/>
  <c r="AG472" i="37" s="1"/>
  <c r="AG473" i="37" s="1"/>
  <c r="AF178" i="37"/>
  <c r="AF185" i="37" s="1"/>
  <c r="AF472" i="37" s="1"/>
  <c r="AF473" i="37" s="1"/>
  <c r="AE178" i="37"/>
  <c r="AD178" i="37"/>
  <c r="AC178" i="37"/>
  <c r="AB178" i="37"/>
  <c r="AA178" i="37"/>
  <c r="Z178" i="37"/>
  <c r="Z185" i="37" s="1"/>
  <c r="Z472" i="37" s="1"/>
  <c r="Z473" i="37" s="1"/>
  <c r="Y178" i="37"/>
  <c r="Y185" i="37" s="1"/>
  <c r="Y472" i="37" s="1"/>
  <c r="Y473" i="37" s="1"/>
  <c r="X178" i="37"/>
  <c r="X185" i="37" s="1"/>
  <c r="X472" i="37" s="1"/>
  <c r="X473" i="37" s="1"/>
  <c r="W178" i="37"/>
  <c r="W185" i="37" s="1"/>
  <c r="W472" i="37" s="1"/>
  <c r="W473" i="37" s="1"/>
  <c r="V178" i="37"/>
  <c r="V185" i="37" s="1"/>
  <c r="V472" i="37" s="1"/>
  <c r="V473" i="37" s="1"/>
  <c r="U178" i="37"/>
  <c r="U185" i="37" s="1"/>
  <c r="U472" i="37" s="1"/>
  <c r="U473" i="37" s="1"/>
  <c r="T178" i="37"/>
  <c r="T185" i="37" s="1"/>
  <c r="T472" i="37" s="1"/>
  <c r="T473" i="37" s="1"/>
  <c r="S178" i="37"/>
  <c r="R178" i="37"/>
  <c r="Q178" i="37"/>
  <c r="P178" i="37"/>
  <c r="O178" i="37"/>
  <c r="N178" i="37"/>
  <c r="N185" i="37" s="1"/>
  <c r="N472" i="37" s="1"/>
  <c r="N473" i="37" s="1"/>
  <c r="M178" i="37"/>
  <c r="M185" i="37" s="1"/>
  <c r="M472" i="37" s="1"/>
  <c r="M473" i="37" s="1"/>
  <c r="L178" i="37"/>
  <c r="L185" i="37" s="1"/>
  <c r="L472" i="37" s="1"/>
  <c r="L473" i="37" s="1"/>
  <c r="K178" i="37"/>
  <c r="K185" i="37" s="1"/>
  <c r="K472" i="37" s="1"/>
  <c r="K473" i="37" s="1"/>
  <c r="J178" i="37"/>
  <c r="J185" i="37" s="1"/>
  <c r="J472" i="37" s="1"/>
  <c r="J473" i="37" s="1"/>
  <c r="I178" i="37"/>
  <c r="I185" i="37" s="1"/>
  <c r="I472" i="37" s="1"/>
  <c r="I473" i="37" s="1"/>
  <c r="H178" i="37"/>
  <c r="H185" i="37" s="1"/>
  <c r="H472" i="37" s="1"/>
  <c r="H473" i="37" s="1"/>
  <c r="CC177" i="37"/>
  <c r="CC176" i="37"/>
  <c r="CC175" i="37"/>
  <c r="CC174" i="37"/>
  <c r="CC173" i="37"/>
  <c r="CC172" i="37"/>
  <c r="CC171" i="37"/>
  <c r="CC170" i="37"/>
  <c r="CC178" i="37" s="1"/>
  <c r="CB169" i="37"/>
  <c r="CA169" i="37"/>
  <c r="BZ169" i="37"/>
  <c r="BY169" i="37"/>
  <c r="BX169" i="37"/>
  <c r="BW169" i="37"/>
  <c r="BV169" i="37"/>
  <c r="BU169" i="37"/>
  <c r="BT169" i="37"/>
  <c r="BS169" i="37"/>
  <c r="BR169" i="37"/>
  <c r="BQ169" i="37"/>
  <c r="BP169" i="37"/>
  <c r="BO169" i="37"/>
  <c r="BN169" i="37"/>
  <c r="BM169" i="37"/>
  <c r="BL169" i="37"/>
  <c r="BK169" i="37"/>
  <c r="BJ169" i="37"/>
  <c r="BI169" i="37"/>
  <c r="BH169" i="37"/>
  <c r="BG169" i="37"/>
  <c r="BF169" i="37"/>
  <c r="BE169" i="37"/>
  <c r="BD169" i="37"/>
  <c r="BC169" i="37"/>
  <c r="BB169" i="37"/>
  <c r="BA169" i="37"/>
  <c r="AZ169" i="37"/>
  <c r="AY169" i="37"/>
  <c r="AX169" i="37"/>
  <c r="AW169" i="37"/>
  <c r="AV169" i="37"/>
  <c r="AU169" i="37"/>
  <c r="AT169" i="37"/>
  <c r="AS169" i="37"/>
  <c r="AR169" i="37"/>
  <c r="AQ169" i="37"/>
  <c r="AP169" i="37"/>
  <c r="AO169" i="37"/>
  <c r="AN169" i="37"/>
  <c r="AM169" i="37"/>
  <c r="AL169" i="37"/>
  <c r="AK169" i="37"/>
  <c r="AJ169" i="37"/>
  <c r="AI169" i="37"/>
  <c r="AH169" i="37"/>
  <c r="AG169" i="37"/>
  <c r="AF169" i="37"/>
  <c r="AE169" i="37"/>
  <c r="AD169" i="37"/>
  <c r="AC169" i="37"/>
  <c r="AB169" i="37"/>
  <c r="AA169" i="37"/>
  <c r="Z169" i="37"/>
  <c r="Y169" i="37"/>
  <c r="X169" i="37"/>
  <c r="W169" i="37"/>
  <c r="V169" i="37"/>
  <c r="U169" i="37"/>
  <c r="T169" i="37"/>
  <c r="S169" i="37"/>
  <c r="R169" i="37"/>
  <c r="Q169" i="37"/>
  <c r="P169" i="37"/>
  <c r="O169" i="37"/>
  <c r="N169" i="37"/>
  <c r="M169" i="37"/>
  <c r="L169" i="37"/>
  <c r="K169" i="37"/>
  <c r="J169" i="37"/>
  <c r="I169" i="37"/>
  <c r="H169" i="37"/>
  <c r="CC168" i="37"/>
  <c r="CC167" i="37"/>
  <c r="CC166" i="37"/>
  <c r="CC165" i="37"/>
  <c r="CC164" i="37"/>
  <c r="CC163" i="37"/>
  <c r="CC162" i="37"/>
  <c r="CC161" i="37"/>
  <c r="CC160" i="37"/>
  <c r="CC159" i="37"/>
  <c r="CC158" i="37"/>
  <c r="CC157" i="37"/>
  <c r="CC156" i="37"/>
  <c r="CC155" i="37"/>
  <c r="CC154" i="37"/>
  <c r="CC153" i="37"/>
  <c r="CC152" i="37"/>
  <c r="CC151" i="37"/>
  <c r="CC150" i="37"/>
  <c r="CC149" i="37"/>
  <c r="CC148" i="37"/>
  <c r="CC147" i="37"/>
  <c r="CC146" i="37"/>
  <c r="CC145" i="37"/>
  <c r="CC144" i="37"/>
  <c r="CC143" i="37"/>
  <c r="CC142" i="37"/>
  <c r="CC141" i="37"/>
  <c r="CC140" i="37"/>
  <c r="CC139" i="37"/>
  <c r="CC138" i="37"/>
  <c r="CC137" i="37"/>
  <c r="CC136" i="37"/>
  <c r="CC135" i="37"/>
  <c r="CC134" i="37"/>
  <c r="CC133" i="37"/>
  <c r="CC132" i="37"/>
  <c r="CC131" i="37"/>
  <c r="CC130" i="37"/>
  <c r="CC129" i="37"/>
  <c r="CC128" i="37"/>
  <c r="CC127" i="37"/>
  <c r="CC126" i="37"/>
  <c r="CC169" i="37" s="1"/>
  <c r="CC125" i="37"/>
  <c r="CB125" i="37"/>
  <c r="CA125" i="37"/>
  <c r="BZ125" i="37"/>
  <c r="BY125" i="37"/>
  <c r="BX125" i="37"/>
  <c r="BW125" i="37"/>
  <c r="BV125" i="37"/>
  <c r="BU125" i="37"/>
  <c r="BT125" i="37"/>
  <c r="BS125" i="37"/>
  <c r="BR125" i="37"/>
  <c r="BQ125" i="37"/>
  <c r="BP125" i="37"/>
  <c r="BO125" i="37"/>
  <c r="BN125" i="37"/>
  <c r="BM125" i="37"/>
  <c r="BL125" i="37"/>
  <c r="BK125" i="37"/>
  <c r="BJ125" i="37"/>
  <c r="BI125" i="37"/>
  <c r="BH125" i="37"/>
  <c r="BG125" i="37"/>
  <c r="BF125" i="37"/>
  <c r="BE125" i="37"/>
  <c r="BD125" i="37"/>
  <c r="BC125" i="37"/>
  <c r="BB125" i="37"/>
  <c r="BA125" i="37"/>
  <c r="AZ125" i="37"/>
  <c r="AY125" i="37"/>
  <c r="AX125" i="37"/>
  <c r="AW125" i="37"/>
  <c r="AV125" i="37"/>
  <c r="AU125" i="37"/>
  <c r="AT125" i="37"/>
  <c r="AS125" i="37"/>
  <c r="AR125" i="37"/>
  <c r="AQ125" i="37"/>
  <c r="AP125" i="37"/>
  <c r="AO125" i="37"/>
  <c r="AN125" i="37"/>
  <c r="AM125" i="37"/>
  <c r="AL125" i="37"/>
  <c r="AK125" i="37"/>
  <c r="AJ125" i="37"/>
  <c r="AI125" i="37"/>
  <c r="AH125" i="37"/>
  <c r="AG125" i="37"/>
  <c r="AF125" i="37"/>
  <c r="AE125" i="37"/>
  <c r="AD125" i="37"/>
  <c r="AC125" i="37"/>
  <c r="AB125" i="37"/>
  <c r="AA125" i="37"/>
  <c r="Z125" i="37"/>
  <c r="Y125" i="37"/>
  <c r="X125" i="37"/>
  <c r="W125" i="37"/>
  <c r="V125" i="37"/>
  <c r="U125" i="37"/>
  <c r="T125" i="37"/>
  <c r="S125" i="37"/>
  <c r="R125" i="37"/>
  <c r="Q125" i="37"/>
  <c r="P125" i="37"/>
  <c r="O125" i="37"/>
  <c r="N125" i="37"/>
  <c r="M125" i="37"/>
  <c r="L125" i="37"/>
  <c r="K125" i="37"/>
  <c r="J125" i="37"/>
  <c r="I125" i="37"/>
  <c r="H125" i="37"/>
  <c r="CC124" i="37"/>
  <c r="CB123" i="37"/>
  <c r="CA123" i="37"/>
  <c r="BZ123" i="37"/>
  <c r="BY123" i="37"/>
  <c r="BX123" i="37"/>
  <c r="BW123" i="37"/>
  <c r="BV123" i="37"/>
  <c r="BU123" i="37"/>
  <c r="BT123" i="37"/>
  <c r="BS123" i="37"/>
  <c r="BR123" i="37"/>
  <c r="BQ123" i="37"/>
  <c r="BP123" i="37"/>
  <c r="BO123" i="37"/>
  <c r="BN123" i="37"/>
  <c r="BM123" i="37"/>
  <c r="BL123" i="37"/>
  <c r="BK123" i="37"/>
  <c r="BJ123" i="37"/>
  <c r="BI123" i="37"/>
  <c r="BH123" i="37"/>
  <c r="BG123" i="37"/>
  <c r="BF123" i="37"/>
  <c r="BE123" i="37"/>
  <c r="BD123" i="37"/>
  <c r="BC123" i="37"/>
  <c r="BB123" i="37"/>
  <c r="BA123" i="37"/>
  <c r="AZ123" i="37"/>
  <c r="AY123" i="37"/>
  <c r="AX123" i="37"/>
  <c r="AW123" i="37"/>
  <c r="AV123" i="37"/>
  <c r="AU123" i="37"/>
  <c r="AT123" i="37"/>
  <c r="AS123" i="37"/>
  <c r="AR123" i="37"/>
  <c r="AQ123" i="37"/>
  <c r="AP123" i="37"/>
  <c r="AO123" i="37"/>
  <c r="AN123" i="37"/>
  <c r="AM123" i="37"/>
  <c r="AL123" i="37"/>
  <c r="AK123" i="37"/>
  <c r="AJ123" i="37"/>
  <c r="AI123" i="37"/>
  <c r="AH123" i="37"/>
  <c r="AG123" i="37"/>
  <c r="AF123" i="37"/>
  <c r="AE123" i="37"/>
  <c r="AD123" i="37"/>
  <c r="AC123" i="37"/>
  <c r="AB123" i="37"/>
  <c r="AA123" i="37"/>
  <c r="Z123" i="37"/>
  <c r="Y123" i="37"/>
  <c r="X123" i="37"/>
  <c r="W123" i="37"/>
  <c r="V123" i="37"/>
  <c r="U123" i="37"/>
  <c r="T123" i="37"/>
  <c r="S123" i="37"/>
  <c r="R123" i="37"/>
  <c r="Q123" i="37"/>
  <c r="P123" i="37"/>
  <c r="O123" i="37"/>
  <c r="N123" i="37"/>
  <c r="M123" i="37"/>
  <c r="L123" i="37"/>
  <c r="K123" i="37"/>
  <c r="J123" i="37"/>
  <c r="I123" i="37"/>
  <c r="H123" i="37"/>
  <c r="CC122" i="37"/>
  <c r="CC121" i="37"/>
  <c r="CC120" i="37"/>
  <c r="CC119" i="37"/>
  <c r="CC118" i="37"/>
  <c r="CC117" i="37"/>
  <c r="CC116" i="37"/>
  <c r="CC115" i="37"/>
  <c r="CC114" i="37"/>
  <c r="CC113" i="37"/>
  <c r="CC112" i="37"/>
  <c r="CC111" i="37"/>
  <c r="CC110" i="37"/>
  <c r="CC109" i="37"/>
  <c r="CC108" i="37"/>
  <c r="CC107" i="37"/>
  <c r="CC106" i="37"/>
  <c r="CC105" i="37"/>
  <c r="CC104" i="37"/>
  <c r="CC103" i="37"/>
  <c r="CC102" i="37"/>
  <c r="CC101" i="37"/>
  <c r="CC100" i="37"/>
  <c r="CC123" i="37" s="1"/>
  <c r="CB99" i="37"/>
  <c r="CA99" i="37"/>
  <c r="BZ99" i="37"/>
  <c r="BY99" i="37"/>
  <c r="BX99" i="37"/>
  <c r="BW99" i="37"/>
  <c r="BV99" i="37"/>
  <c r="BU99" i="37"/>
  <c r="BT99" i="37"/>
  <c r="BS99" i="37"/>
  <c r="BR99" i="37"/>
  <c r="BQ99" i="37"/>
  <c r="BP99" i="37"/>
  <c r="BO99" i="37"/>
  <c r="BN99" i="37"/>
  <c r="BM99" i="37"/>
  <c r="BL99" i="37"/>
  <c r="BK99" i="37"/>
  <c r="BJ99" i="37"/>
  <c r="BI99" i="37"/>
  <c r="BH99" i="37"/>
  <c r="BG99" i="37"/>
  <c r="BF99" i="37"/>
  <c r="BE99" i="37"/>
  <c r="BD99" i="37"/>
  <c r="BC99" i="37"/>
  <c r="BB99" i="37"/>
  <c r="BA99" i="37"/>
  <c r="AZ99" i="37"/>
  <c r="AY99" i="37"/>
  <c r="AX99" i="37"/>
  <c r="AW99" i="37"/>
  <c r="AV99" i="37"/>
  <c r="AU99" i="37"/>
  <c r="AT99" i="37"/>
  <c r="AS99" i="37"/>
  <c r="AR99" i="37"/>
  <c r="AQ99" i="37"/>
  <c r="AP99" i="37"/>
  <c r="AO99" i="37"/>
  <c r="AN99" i="37"/>
  <c r="AM99" i="37"/>
  <c r="AL99" i="37"/>
  <c r="AK99" i="37"/>
  <c r="AJ99" i="37"/>
  <c r="AI99" i="37"/>
  <c r="AH99" i="37"/>
  <c r="AG99" i="37"/>
  <c r="AF99" i="37"/>
  <c r="AE99" i="37"/>
  <c r="AD99" i="37"/>
  <c r="AC99" i="37"/>
  <c r="AB99" i="37"/>
  <c r="AA99" i="37"/>
  <c r="Z99" i="37"/>
  <c r="Y99" i="37"/>
  <c r="X99" i="37"/>
  <c r="W99" i="37"/>
  <c r="V99" i="37"/>
  <c r="U99" i="37"/>
  <c r="T99" i="37"/>
  <c r="S99" i="37"/>
  <c r="R99" i="37"/>
  <c r="Q99" i="37"/>
  <c r="P99" i="37"/>
  <c r="O99" i="37"/>
  <c r="N99" i="37"/>
  <c r="M99" i="37"/>
  <c r="L99" i="37"/>
  <c r="K99" i="37"/>
  <c r="J99" i="37"/>
  <c r="I99" i="37"/>
  <c r="H99" i="37"/>
  <c r="CC98" i="37"/>
  <c r="CC97" i="37"/>
  <c r="CC96" i="37"/>
  <c r="CC95" i="37"/>
  <c r="CC94" i="37"/>
  <c r="CC93" i="37"/>
  <c r="CC92" i="37"/>
  <c r="CC91" i="37"/>
  <c r="CC90" i="37"/>
  <c r="CC89" i="37"/>
  <c r="CC88" i="37"/>
  <c r="CC87" i="37"/>
  <c r="CC86" i="37"/>
  <c r="CC85" i="37"/>
  <c r="CC84" i="37"/>
  <c r="CC83" i="37"/>
  <c r="CC99" i="37" s="1"/>
  <c r="CB82" i="37"/>
  <c r="CA82" i="37"/>
  <c r="BZ82" i="37"/>
  <c r="BY82" i="37"/>
  <c r="BX82" i="37"/>
  <c r="BW82" i="37"/>
  <c r="BV82" i="37"/>
  <c r="BU82" i="37"/>
  <c r="BT82" i="37"/>
  <c r="BS82" i="37"/>
  <c r="BR82" i="37"/>
  <c r="BQ82" i="37"/>
  <c r="BP82" i="37"/>
  <c r="BO82" i="37"/>
  <c r="BN82" i="37"/>
  <c r="BM82" i="37"/>
  <c r="BL82" i="37"/>
  <c r="BK82" i="37"/>
  <c r="BJ82" i="37"/>
  <c r="BI82" i="37"/>
  <c r="BH82" i="37"/>
  <c r="BG82" i="37"/>
  <c r="BF82" i="37"/>
  <c r="BE82" i="37"/>
  <c r="BD82" i="37"/>
  <c r="BC82" i="37"/>
  <c r="BB82" i="37"/>
  <c r="BA82" i="37"/>
  <c r="AZ82" i="37"/>
  <c r="AY82" i="37"/>
  <c r="AX82" i="37"/>
  <c r="AW82" i="37"/>
  <c r="AV82" i="37"/>
  <c r="AU82" i="37"/>
  <c r="AT82" i="37"/>
  <c r="AS82" i="37"/>
  <c r="AR82" i="37"/>
  <c r="AQ82" i="37"/>
  <c r="AP82" i="37"/>
  <c r="AO82" i="37"/>
  <c r="AN82" i="37"/>
  <c r="AM82" i="37"/>
  <c r="AL82" i="37"/>
  <c r="AK82" i="37"/>
  <c r="AJ82" i="37"/>
  <c r="AI82" i="37"/>
  <c r="AH82" i="37"/>
  <c r="AG82" i="37"/>
  <c r="AF82" i="37"/>
  <c r="AE82" i="37"/>
  <c r="AD82" i="37"/>
  <c r="AC82" i="37"/>
  <c r="AB82" i="37"/>
  <c r="AA82" i="37"/>
  <c r="Z82" i="37"/>
  <c r="Y82" i="37"/>
  <c r="X82" i="37"/>
  <c r="W82" i="37"/>
  <c r="V82" i="37"/>
  <c r="U82" i="37"/>
  <c r="T82" i="37"/>
  <c r="S82" i="37"/>
  <c r="R82" i="37"/>
  <c r="Q82" i="37"/>
  <c r="P82" i="37"/>
  <c r="O82" i="37"/>
  <c r="N82" i="37"/>
  <c r="M82" i="37"/>
  <c r="L82" i="37"/>
  <c r="K82" i="37"/>
  <c r="J82" i="37"/>
  <c r="I82" i="37"/>
  <c r="H82" i="37"/>
  <c r="CC81" i="37"/>
  <c r="CC80" i="37"/>
  <c r="CC79" i="37"/>
  <c r="CC78" i="37"/>
  <c r="CC77" i="37"/>
  <c r="CC76" i="37"/>
  <c r="CC75" i="37"/>
  <c r="CC74" i="37"/>
  <c r="CC73" i="37"/>
  <c r="CC72" i="37"/>
  <c r="CC71" i="37"/>
  <c r="CC70" i="37"/>
  <c r="CC69" i="37"/>
  <c r="CC68" i="37"/>
  <c r="CC67" i="37"/>
  <c r="CC82" i="37" s="1"/>
  <c r="CC66" i="37"/>
  <c r="CC65" i="37"/>
  <c r="CC64" i="37"/>
  <c r="CB64" i="37"/>
  <c r="CA64" i="37"/>
  <c r="BZ64" i="37"/>
  <c r="BY64" i="37"/>
  <c r="BX64" i="37"/>
  <c r="BW64" i="37"/>
  <c r="BV64" i="37"/>
  <c r="BU64" i="37"/>
  <c r="BT64" i="37"/>
  <c r="BS64" i="37"/>
  <c r="BR64" i="37"/>
  <c r="BQ64" i="37"/>
  <c r="BP64" i="37"/>
  <c r="BO64" i="37"/>
  <c r="BN64" i="37"/>
  <c r="BM64" i="37"/>
  <c r="BL64" i="37"/>
  <c r="BK64" i="37"/>
  <c r="BJ64" i="37"/>
  <c r="BI64" i="37"/>
  <c r="BH64" i="37"/>
  <c r="BG64" i="37"/>
  <c r="BF64" i="37"/>
  <c r="BE64" i="37"/>
  <c r="BD64" i="37"/>
  <c r="BC64" i="37"/>
  <c r="BB64" i="37"/>
  <c r="BA64" i="37"/>
  <c r="AZ64" i="37"/>
  <c r="AY64" i="37"/>
  <c r="AX64" i="37"/>
  <c r="AW64" i="37"/>
  <c r="AV64" i="37"/>
  <c r="AU64" i="37"/>
  <c r="AT64" i="37"/>
  <c r="AS64" i="37"/>
  <c r="AR64" i="37"/>
  <c r="AQ64" i="37"/>
  <c r="AP64" i="37"/>
  <c r="AO64" i="37"/>
  <c r="AN64" i="37"/>
  <c r="AM64" i="37"/>
  <c r="AL64" i="37"/>
  <c r="AK64" i="37"/>
  <c r="AJ64" i="37"/>
  <c r="AI64" i="37"/>
  <c r="AH64" i="37"/>
  <c r="AG64" i="37"/>
  <c r="AF64" i="37"/>
  <c r="AE64" i="37"/>
  <c r="AD64" i="37"/>
  <c r="AC64" i="37"/>
  <c r="AB64" i="37"/>
  <c r="AA64" i="37"/>
  <c r="Z64" i="37"/>
  <c r="Y64" i="37"/>
  <c r="X64" i="37"/>
  <c r="W64" i="37"/>
  <c r="V64" i="37"/>
  <c r="U64" i="37"/>
  <c r="T64" i="37"/>
  <c r="S64" i="37"/>
  <c r="R64" i="37"/>
  <c r="Q64" i="37"/>
  <c r="P64" i="37"/>
  <c r="O64" i="37"/>
  <c r="N64" i="37"/>
  <c r="M64" i="37"/>
  <c r="L64" i="37"/>
  <c r="K64" i="37"/>
  <c r="J64" i="37"/>
  <c r="I64" i="37"/>
  <c r="H64" i="37"/>
  <c r="CC63" i="37"/>
  <c r="CC62" i="37"/>
  <c r="CC61" i="37"/>
  <c r="CC60" i="37"/>
  <c r="CC59" i="37"/>
  <c r="CC58" i="37"/>
  <c r="CB58" i="37"/>
  <c r="CA58" i="37"/>
  <c r="BZ58" i="37"/>
  <c r="BY58" i="37"/>
  <c r="BX58" i="37"/>
  <c r="BW58" i="37"/>
  <c r="BV58" i="37"/>
  <c r="BU58" i="37"/>
  <c r="BT58" i="37"/>
  <c r="BS58" i="37"/>
  <c r="BR58" i="37"/>
  <c r="BQ58" i="37"/>
  <c r="BP58" i="37"/>
  <c r="BO58" i="37"/>
  <c r="BN58" i="37"/>
  <c r="BM58" i="37"/>
  <c r="BL58" i="37"/>
  <c r="BK58" i="37"/>
  <c r="BJ58" i="37"/>
  <c r="BI58" i="37"/>
  <c r="BH58" i="37"/>
  <c r="BG58" i="37"/>
  <c r="BF58" i="37"/>
  <c r="BE58" i="37"/>
  <c r="BD58" i="37"/>
  <c r="BC58" i="37"/>
  <c r="BB58" i="37"/>
  <c r="BA58" i="37"/>
  <c r="AZ58" i="37"/>
  <c r="AY58" i="37"/>
  <c r="AX58" i="37"/>
  <c r="AW58" i="37"/>
  <c r="AV58" i="37"/>
  <c r="AU58" i="37"/>
  <c r="AT58" i="37"/>
  <c r="AS58" i="37"/>
  <c r="AR58" i="37"/>
  <c r="AQ58" i="37"/>
  <c r="AP58" i="37"/>
  <c r="AO58" i="37"/>
  <c r="AN58" i="37"/>
  <c r="AM58" i="37"/>
  <c r="AL58" i="37"/>
  <c r="AK58" i="37"/>
  <c r="AJ58" i="37"/>
  <c r="AI58" i="37"/>
  <c r="AH58" i="37"/>
  <c r="AG58" i="37"/>
  <c r="AF58" i="37"/>
  <c r="AE58" i="37"/>
  <c r="AD58" i="37"/>
  <c r="AC58" i="37"/>
  <c r="AB58" i="37"/>
  <c r="AA58" i="37"/>
  <c r="Z58" i="37"/>
  <c r="Y58" i="37"/>
  <c r="X58" i="37"/>
  <c r="W58" i="37"/>
  <c r="V58" i="37"/>
  <c r="U58" i="37"/>
  <c r="T58" i="37"/>
  <c r="S58" i="37"/>
  <c r="R58" i="37"/>
  <c r="Q58" i="37"/>
  <c r="P58" i="37"/>
  <c r="O58" i="37"/>
  <c r="N58" i="37"/>
  <c r="M58" i="37"/>
  <c r="L58" i="37"/>
  <c r="K58" i="37"/>
  <c r="J58" i="37"/>
  <c r="I58" i="37"/>
  <c r="H58" i="37"/>
  <c r="CC57" i="37"/>
  <c r="CC56" i="37"/>
  <c r="CC55" i="37"/>
  <c r="CC54" i="37"/>
  <c r="CC53" i="37"/>
  <c r="CC52" i="37"/>
  <c r="CC51" i="37"/>
  <c r="CC50" i="37"/>
  <c r="CB49" i="37"/>
  <c r="CA49" i="37"/>
  <c r="BZ49" i="37"/>
  <c r="BY49" i="37"/>
  <c r="BX49" i="37"/>
  <c r="BW49" i="37"/>
  <c r="BV49" i="37"/>
  <c r="BU49" i="37"/>
  <c r="BT49" i="37"/>
  <c r="BS49" i="37"/>
  <c r="BR49" i="37"/>
  <c r="BQ49" i="37"/>
  <c r="BP49" i="37"/>
  <c r="BO49" i="37"/>
  <c r="BN49" i="37"/>
  <c r="BM49" i="37"/>
  <c r="BL49" i="37"/>
  <c r="BK49" i="37"/>
  <c r="BJ49" i="37"/>
  <c r="BI49" i="37"/>
  <c r="BH49" i="37"/>
  <c r="BG49" i="37"/>
  <c r="BF49" i="37"/>
  <c r="BE49" i="37"/>
  <c r="BD49" i="37"/>
  <c r="BC49" i="37"/>
  <c r="BB49" i="37"/>
  <c r="BA49" i="37"/>
  <c r="AZ49" i="37"/>
  <c r="AY49" i="37"/>
  <c r="AX49" i="37"/>
  <c r="AW49" i="37"/>
  <c r="AV49" i="37"/>
  <c r="AU49" i="37"/>
  <c r="AT49" i="37"/>
  <c r="AS49" i="37"/>
  <c r="AR49" i="37"/>
  <c r="AQ49" i="37"/>
  <c r="AP49" i="37"/>
  <c r="AO49" i="37"/>
  <c r="AN49" i="37"/>
  <c r="AM49" i="37"/>
  <c r="AL49" i="37"/>
  <c r="AK49" i="37"/>
  <c r="AJ49" i="37"/>
  <c r="AI49" i="37"/>
  <c r="AH49" i="37"/>
  <c r="AG49" i="37"/>
  <c r="AF49" i="37"/>
  <c r="AE49" i="37"/>
  <c r="AD49" i="37"/>
  <c r="AC49" i="37"/>
  <c r="AB49" i="37"/>
  <c r="AA49" i="37"/>
  <c r="Z49" i="37"/>
  <c r="Y49" i="37"/>
  <c r="X49" i="37"/>
  <c r="W49" i="37"/>
  <c r="V49" i="37"/>
  <c r="U49" i="37"/>
  <c r="T49" i="37"/>
  <c r="S49" i="37"/>
  <c r="R49" i="37"/>
  <c r="Q49" i="37"/>
  <c r="P49" i="37"/>
  <c r="O49" i="37"/>
  <c r="N49" i="37"/>
  <c r="M49" i="37"/>
  <c r="L49" i="37"/>
  <c r="K49" i="37"/>
  <c r="J49" i="37"/>
  <c r="I49" i="37"/>
  <c r="H49" i="37"/>
  <c r="CC48" i="37"/>
  <c r="CC47" i="37"/>
  <c r="CC46" i="37"/>
  <c r="CC45" i="37"/>
  <c r="CC44" i="37"/>
  <c r="CC43" i="37"/>
  <c r="CC49" i="37" s="1"/>
  <c r="CC42" i="37"/>
  <c r="CB42" i="37"/>
  <c r="CA42" i="37"/>
  <c r="BZ42" i="37"/>
  <c r="BY42" i="37"/>
  <c r="BX42" i="37"/>
  <c r="BW42" i="37"/>
  <c r="BW185" i="37" s="1"/>
  <c r="BW472" i="37" s="1"/>
  <c r="BW473" i="37" s="1"/>
  <c r="BV42" i="37"/>
  <c r="BU42" i="37"/>
  <c r="BT42" i="37"/>
  <c r="BS42" i="37"/>
  <c r="BR42" i="37"/>
  <c r="BQ42" i="37"/>
  <c r="BP42" i="37"/>
  <c r="BO42" i="37"/>
  <c r="BN42" i="37"/>
  <c r="BM42" i="37"/>
  <c r="BL42" i="37"/>
  <c r="BK42" i="37"/>
  <c r="BK185" i="37" s="1"/>
  <c r="BK472" i="37" s="1"/>
  <c r="BK473" i="37" s="1"/>
  <c r="BJ42" i="37"/>
  <c r="BI42" i="37"/>
  <c r="BH42" i="37"/>
  <c r="BG42" i="37"/>
  <c r="BF42" i="37"/>
  <c r="BE42" i="37"/>
  <c r="BD42" i="37"/>
  <c r="BC42" i="37"/>
  <c r="BB42" i="37"/>
  <c r="BA42" i="37"/>
  <c r="AZ42" i="37"/>
  <c r="AY42" i="37"/>
  <c r="AY185" i="37" s="1"/>
  <c r="AY472" i="37" s="1"/>
  <c r="AY473" i="37" s="1"/>
  <c r="AX42" i="37"/>
  <c r="AW42" i="37"/>
  <c r="AV42" i="37"/>
  <c r="AU42" i="37"/>
  <c r="AT42" i="37"/>
  <c r="AS42" i="37"/>
  <c r="AR42" i="37"/>
  <c r="AQ42" i="37"/>
  <c r="AP42" i="37"/>
  <c r="AO42" i="37"/>
  <c r="AN42" i="37"/>
  <c r="AM42" i="37"/>
  <c r="AM185" i="37" s="1"/>
  <c r="AM472" i="37" s="1"/>
  <c r="AM473" i="37" s="1"/>
  <c r="AL42" i="37"/>
  <c r="AK42" i="37"/>
  <c r="AJ42" i="37"/>
  <c r="AI42" i="37"/>
  <c r="AH42" i="37"/>
  <c r="AG42" i="37"/>
  <c r="AF42" i="37"/>
  <c r="AE42" i="37"/>
  <c r="AD42" i="37"/>
  <c r="AC42" i="37"/>
  <c r="AB42" i="37"/>
  <c r="AA42" i="37"/>
  <c r="AA185" i="37" s="1"/>
  <c r="AA472" i="37" s="1"/>
  <c r="AA473" i="37" s="1"/>
  <c r="Z42" i="37"/>
  <c r="Y42" i="37"/>
  <c r="X42" i="37"/>
  <c r="W42" i="37"/>
  <c r="V42" i="37"/>
  <c r="U42" i="37"/>
  <c r="T42" i="37"/>
  <c r="S42" i="37"/>
  <c r="R42" i="37"/>
  <c r="Q42" i="37"/>
  <c r="P42" i="37"/>
  <c r="O42" i="37"/>
  <c r="O185" i="37" s="1"/>
  <c r="O472" i="37" s="1"/>
  <c r="O473" i="37" s="1"/>
  <c r="N42" i="37"/>
  <c r="M42" i="37"/>
  <c r="L42" i="37"/>
  <c r="K42" i="37"/>
  <c r="J42" i="37"/>
  <c r="I42" i="37"/>
  <c r="H42" i="37"/>
  <c r="CC41" i="37"/>
  <c r="CB40" i="37"/>
  <c r="CA40" i="37"/>
  <c r="BZ40" i="37"/>
  <c r="BY40" i="37"/>
  <c r="BY185" i="37" s="1"/>
  <c r="BY472" i="37" s="1"/>
  <c r="BY473" i="37" s="1"/>
  <c r="BX40" i="37"/>
  <c r="BW40" i="37"/>
  <c r="BV40" i="37"/>
  <c r="BU40" i="37"/>
  <c r="BT40" i="37"/>
  <c r="BS40" i="37"/>
  <c r="BR40" i="37"/>
  <c r="BQ40" i="37"/>
  <c r="BP40" i="37"/>
  <c r="BO40" i="37"/>
  <c r="BN40" i="37"/>
  <c r="BM40" i="37"/>
  <c r="BM185" i="37" s="1"/>
  <c r="BM472" i="37" s="1"/>
  <c r="BM473" i="37" s="1"/>
  <c r="BL40" i="37"/>
  <c r="BK40" i="37"/>
  <c r="BJ40" i="37"/>
  <c r="BI40" i="37"/>
  <c r="BH40" i="37"/>
  <c r="BG40" i="37"/>
  <c r="BF40" i="37"/>
  <c r="BE40" i="37"/>
  <c r="BD40" i="37"/>
  <c r="BC40" i="37"/>
  <c r="BB40" i="37"/>
  <c r="BA40" i="37"/>
  <c r="BA185" i="37" s="1"/>
  <c r="BA472" i="37" s="1"/>
  <c r="BA473" i="37" s="1"/>
  <c r="AZ40" i="37"/>
  <c r="AY40" i="37"/>
  <c r="AX40" i="37"/>
  <c r="AW40" i="37"/>
  <c r="AV40" i="37"/>
  <c r="AU40" i="37"/>
  <c r="AT40" i="37"/>
  <c r="AS40" i="37"/>
  <c r="AR40" i="37"/>
  <c r="AQ40" i="37"/>
  <c r="AP40" i="37"/>
  <c r="AO40" i="37"/>
  <c r="AO185" i="37" s="1"/>
  <c r="AO472" i="37" s="1"/>
  <c r="AO473" i="37" s="1"/>
  <c r="AN40" i="37"/>
  <c r="AM40" i="37"/>
  <c r="AL40" i="37"/>
  <c r="AK40" i="37"/>
  <c r="AJ40" i="37"/>
  <c r="AI40" i="37"/>
  <c r="AH40" i="37"/>
  <c r="AG40" i="37"/>
  <c r="AF40" i="37"/>
  <c r="AE40" i="37"/>
  <c r="AD40" i="37"/>
  <c r="AC40" i="37"/>
  <c r="AC185" i="37" s="1"/>
  <c r="AC472" i="37" s="1"/>
  <c r="AC473" i="37" s="1"/>
  <c r="AB40" i="37"/>
  <c r="AA40" i="37"/>
  <c r="Z40" i="37"/>
  <c r="Y40" i="37"/>
  <c r="X40" i="37"/>
  <c r="W40" i="37"/>
  <c r="V40" i="37"/>
  <c r="U40" i="37"/>
  <c r="T40" i="37"/>
  <c r="S40" i="37"/>
  <c r="R40" i="37"/>
  <c r="Q40" i="37"/>
  <c r="Q185" i="37" s="1"/>
  <c r="Q472" i="37" s="1"/>
  <c r="Q473" i="37" s="1"/>
  <c r="P40" i="37"/>
  <c r="O40" i="37"/>
  <c r="N40" i="37"/>
  <c r="M40" i="37"/>
  <c r="L40" i="37"/>
  <c r="K40" i="37"/>
  <c r="J40" i="37"/>
  <c r="I40" i="37"/>
  <c r="H40" i="37"/>
  <c r="CC39" i="37"/>
  <c r="CC38" i="37"/>
  <c r="CC37" i="37"/>
  <c r="CC36" i="37"/>
  <c r="CC35" i="37"/>
  <c r="CC34" i="37"/>
  <c r="CC33" i="37"/>
  <c r="CC32" i="37"/>
  <c r="CC31" i="37"/>
  <c r="CC30" i="37"/>
  <c r="CC29" i="37"/>
  <c r="CC28" i="37"/>
  <c r="CC27" i="37"/>
  <c r="CC26" i="37"/>
  <c r="CC25" i="37"/>
  <c r="CC24" i="37"/>
  <c r="CC23" i="37"/>
  <c r="CC22" i="37"/>
  <c r="CC21" i="37"/>
  <c r="CC20" i="37"/>
  <c r="CC19" i="37"/>
  <c r="CC18" i="37"/>
  <c r="CC17" i="37"/>
  <c r="CC16" i="37"/>
  <c r="CC15" i="37"/>
  <c r="CC14" i="37"/>
  <c r="CC13" i="37"/>
  <c r="CC12" i="37"/>
  <c r="CC11" i="37"/>
  <c r="CC10" i="37"/>
  <c r="CC9" i="37"/>
  <c r="CC8" i="37"/>
  <c r="CC7" i="37"/>
  <c r="CC40" i="37" s="1"/>
  <c r="CC6" i="37"/>
  <c r="CC803" i="37" l="1"/>
  <c r="CC185" i="37"/>
  <c r="CC471" i="37"/>
  <c r="H804" i="37"/>
  <c r="T804" i="37"/>
  <c r="AF804" i="37"/>
  <c r="AR804" i="37"/>
  <c r="BD804" i="37"/>
  <c r="BP804" i="37"/>
  <c r="CB804" i="37"/>
  <c r="U804" i="37"/>
  <c r="AS804" i="37"/>
  <c r="BQ804" i="37"/>
  <c r="AG804" i="37"/>
  <c r="J804" i="37"/>
  <c r="V804" i="37"/>
  <c r="AH804" i="37"/>
  <c r="AT804" i="37"/>
  <c r="BF804" i="37"/>
  <c r="BR804" i="37"/>
  <c r="BE804" i="37"/>
  <c r="AI804" i="37"/>
  <c r="BG804" i="37"/>
  <c r="N804" i="37"/>
  <c r="Z804" i="37"/>
  <c r="AL804" i="37"/>
  <c r="AX804" i="37"/>
  <c r="BJ804" i="37"/>
  <c r="BV804" i="37"/>
  <c r="BS804" i="37"/>
  <c r="CC699" i="37"/>
  <c r="CC712" i="37" s="1"/>
  <c r="CC804" i="37" s="1"/>
  <c r="I803" i="37"/>
  <c r="I804" i="37" s="1"/>
  <c r="I11" i="1"/>
  <c r="CC472" i="37" l="1"/>
  <c r="CC473" i="37" s="1"/>
  <c r="C52" i="12"/>
  <c r="D52" i="12" s="1"/>
  <c r="D54" i="9"/>
  <c r="D53" i="9"/>
  <c r="D52" i="9"/>
  <c r="D51" i="9"/>
  <c r="D54" i="8"/>
  <c r="D53" i="8"/>
  <c r="D52" i="8"/>
  <c r="D51" i="8"/>
  <c r="D54" i="7"/>
  <c r="D53" i="7"/>
  <c r="D52" i="7"/>
  <c r="D51" i="7"/>
  <c r="D54" i="6"/>
  <c r="D53" i="6"/>
  <c r="D52" i="6"/>
  <c r="D51" i="6"/>
  <c r="D54" i="5"/>
  <c r="D53" i="5"/>
  <c r="D52" i="5"/>
  <c r="D51" i="5"/>
  <c r="D54" i="4"/>
  <c r="D53" i="4"/>
  <c r="D52" i="4"/>
  <c r="D51" i="4"/>
  <c r="D54" i="3"/>
  <c r="D53" i="3"/>
  <c r="D52" i="3"/>
  <c r="D51" i="3"/>
  <c r="D54" i="2"/>
  <c r="D53" i="2"/>
  <c r="D52" i="2"/>
  <c r="D51" i="2"/>
  <c r="I41" i="9" l="1"/>
  <c r="I40" i="9"/>
  <c r="I39" i="9"/>
  <c r="I38" i="9"/>
  <c r="I37" i="9"/>
  <c r="I36" i="9"/>
  <c r="I35" i="9"/>
  <c r="I34" i="9"/>
  <c r="I33" i="9"/>
  <c r="I32" i="9"/>
  <c r="I31" i="9"/>
  <c r="I30" i="9"/>
  <c r="I29" i="9"/>
  <c r="I28" i="9"/>
  <c r="I27" i="9"/>
  <c r="I41" i="8"/>
  <c r="I40" i="8"/>
  <c r="I39" i="8"/>
  <c r="I38" i="8"/>
  <c r="I37" i="8"/>
  <c r="I36" i="8"/>
  <c r="I35" i="8"/>
  <c r="I34" i="8"/>
  <c r="I33" i="8"/>
  <c r="I32" i="8"/>
  <c r="I31" i="8"/>
  <c r="I30" i="8"/>
  <c r="I29" i="8"/>
  <c r="I28" i="8"/>
  <c r="I27" i="8"/>
  <c r="I41" i="7"/>
  <c r="I40" i="7"/>
  <c r="I39" i="7"/>
  <c r="I38" i="7"/>
  <c r="I37" i="7"/>
  <c r="I36" i="7"/>
  <c r="I35" i="7"/>
  <c r="I34" i="7"/>
  <c r="I33" i="7"/>
  <c r="I32" i="7"/>
  <c r="I31" i="7"/>
  <c r="I30" i="7"/>
  <c r="I29" i="7"/>
  <c r="I28" i="7"/>
  <c r="I27" i="7"/>
  <c r="I41" i="6"/>
  <c r="I40" i="6"/>
  <c r="I39" i="6"/>
  <c r="I38" i="6"/>
  <c r="I37" i="6"/>
  <c r="I36" i="6"/>
  <c r="I35" i="6"/>
  <c r="I34" i="6"/>
  <c r="I33" i="6"/>
  <c r="I32" i="6"/>
  <c r="I31" i="6"/>
  <c r="I30" i="6"/>
  <c r="I29" i="6"/>
  <c r="I28" i="6"/>
  <c r="I27" i="6"/>
  <c r="I41" i="5"/>
  <c r="I40" i="5"/>
  <c r="I39" i="5"/>
  <c r="I38" i="5"/>
  <c r="I37" i="5"/>
  <c r="I36" i="5"/>
  <c r="I35" i="5"/>
  <c r="I34" i="5"/>
  <c r="I33" i="5"/>
  <c r="I32" i="5"/>
  <c r="I31" i="5"/>
  <c r="I30" i="5"/>
  <c r="I29" i="5"/>
  <c r="I28" i="5"/>
  <c r="I27" i="5"/>
  <c r="I41" i="4"/>
  <c r="I40" i="4"/>
  <c r="I39" i="4"/>
  <c r="I38" i="4"/>
  <c r="I37" i="4"/>
  <c r="I36" i="4"/>
  <c r="I35" i="4"/>
  <c r="I34" i="4"/>
  <c r="I33" i="4"/>
  <c r="I32" i="4"/>
  <c r="I31" i="4"/>
  <c r="I30" i="4"/>
  <c r="I29" i="4"/>
  <c r="I28" i="4"/>
  <c r="I27" i="4"/>
  <c r="I41" i="3"/>
  <c r="I40" i="3"/>
  <c r="I39" i="3"/>
  <c r="I38" i="3"/>
  <c r="I37" i="3"/>
  <c r="I36" i="3"/>
  <c r="I35" i="3"/>
  <c r="I34" i="3"/>
  <c r="I33" i="3"/>
  <c r="I32" i="3"/>
  <c r="I31" i="3"/>
  <c r="I30" i="3"/>
  <c r="I29" i="3"/>
  <c r="I28" i="3"/>
  <c r="I27" i="3"/>
  <c r="I41" i="2"/>
  <c r="I40" i="2"/>
  <c r="I39" i="2"/>
  <c r="I38" i="2"/>
  <c r="I37" i="2"/>
  <c r="I36" i="2"/>
  <c r="I35" i="2"/>
  <c r="I34" i="2"/>
  <c r="I33" i="2"/>
  <c r="I32" i="2"/>
  <c r="I31" i="2"/>
  <c r="I30" i="2"/>
  <c r="I29" i="2"/>
  <c r="I28" i="2"/>
  <c r="I27" i="2"/>
  <c r="I22" i="9"/>
  <c r="I21" i="9"/>
  <c r="I20" i="9"/>
  <c r="I19" i="9"/>
  <c r="I18" i="9"/>
  <c r="I17" i="9"/>
  <c r="I16" i="9"/>
  <c r="I15" i="9"/>
  <c r="I14" i="9"/>
  <c r="I13" i="9"/>
  <c r="I12" i="9"/>
  <c r="I11" i="9"/>
  <c r="I22" i="8"/>
  <c r="I21" i="8"/>
  <c r="I20" i="8"/>
  <c r="I19" i="8"/>
  <c r="I18" i="8"/>
  <c r="I17" i="8"/>
  <c r="I16" i="8"/>
  <c r="I15" i="8"/>
  <c r="I14" i="8"/>
  <c r="I13" i="8"/>
  <c r="I12" i="8"/>
  <c r="I11" i="8"/>
  <c r="I22" i="7"/>
  <c r="I21" i="7"/>
  <c r="I20" i="7"/>
  <c r="I19" i="7"/>
  <c r="I18" i="7"/>
  <c r="I17" i="7"/>
  <c r="I16" i="7"/>
  <c r="I15" i="7"/>
  <c r="I14" i="7"/>
  <c r="I13" i="7"/>
  <c r="I12" i="7"/>
  <c r="I11" i="7"/>
  <c r="I22" i="6"/>
  <c r="I21" i="6"/>
  <c r="I20" i="6"/>
  <c r="I19" i="6"/>
  <c r="I18" i="6"/>
  <c r="I17" i="6"/>
  <c r="I16" i="6"/>
  <c r="I15" i="6"/>
  <c r="I14" i="6"/>
  <c r="I13" i="6"/>
  <c r="I12" i="6"/>
  <c r="I11" i="6"/>
  <c r="I22" i="5"/>
  <c r="I21" i="5"/>
  <c r="I20" i="5"/>
  <c r="I19" i="5"/>
  <c r="I18" i="5"/>
  <c r="I17" i="5"/>
  <c r="I16" i="5"/>
  <c r="I15" i="5"/>
  <c r="I14" i="5"/>
  <c r="I13" i="5"/>
  <c r="I12" i="5"/>
  <c r="I11" i="5"/>
  <c r="I22" i="4"/>
  <c r="I21" i="4"/>
  <c r="I20" i="4"/>
  <c r="I19" i="4"/>
  <c r="I18" i="4"/>
  <c r="I17" i="4"/>
  <c r="I16" i="4"/>
  <c r="I15" i="4"/>
  <c r="I14" i="4"/>
  <c r="I13" i="4"/>
  <c r="I12" i="4"/>
  <c r="I11" i="4"/>
  <c r="I22" i="3"/>
  <c r="I21" i="3"/>
  <c r="I20" i="3"/>
  <c r="I19" i="3"/>
  <c r="I18" i="3"/>
  <c r="I17" i="3"/>
  <c r="I16" i="3"/>
  <c r="I15" i="3"/>
  <c r="I14" i="3"/>
  <c r="I13" i="3"/>
  <c r="I12" i="3"/>
  <c r="I11" i="3"/>
  <c r="I22" i="2"/>
  <c r="I21" i="2"/>
  <c r="I20" i="2"/>
  <c r="I19" i="2"/>
  <c r="I18" i="2"/>
  <c r="I17" i="2"/>
  <c r="I16" i="2"/>
  <c r="I15" i="2"/>
  <c r="I14" i="2"/>
  <c r="I13" i="2"/>
  <c r="I12" i="2"/>
  <c r="I11" i="2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2" i="1"/>
  <c r="I21" i="1"/>
  <c r="I20" i="1"/>
  <c r="I19" i="1"/>
  <c r="I18" i="1"/>
  <c r="I17" i="1"/>
  <c r="I16" i="1"/>
  <c r="I15" i="1"/>
  <c r="I14" i="1"/>
  <c r="I13" i="1"/>
  <c r="I12" i="1"/>
  <c r="C99" i="12"/>
  <c r="C134" i="1"/>
  <c r="C107" i="1"/>
  <c r="C93" i="1"/>
  <c r="C70" i="1"/>
  <c r="D54" i="1"/>
  <c r="C37" i="11" l="1"/>
  <c r="J28" i="9" l="1"/>
  <c r="J29" i="9"/>
  <c r="J30" i="9"/>
  <c r="J31" i="9"/>
  <c r="J32" i="9"/>
  <c r="J33" i="9"/>
  <c r="J34" i="9"/>
  <c r="J35" i="9"/>
  <c r="J36" i="9"/>
  <c r="J37" i="9"/>
  <c r="J38" i="9"/>
  <c r="J39" i="9"/>
  <c r="J40" i="9"/>
  <c r="J41" i="9"/>
  <c r="J28" i="8"/>
  <c r="J29" i="8"/>
  <c r="J30" i="8"/>
  <c r="J31" i="8"/>
  <c r="J32" i="8"/>
  <c r="J33" i="8"/>
  <c r="J34" i="8"/>
  <c r="J35" i="8"/>
  <c r="J36" i="8"/>
  <c r="J37" i="8"/>
  <c r="J38" i="8"/>
  <c r="J39" i="8"/>
  <c r="J40" i="8"/>
  <c r="J41" i="8"/>
  <c r="J28" i="7"/>
  <c r="J29" i="7"/>
  <c r="J30" i="7"/>
  <c r="J31" i="7"/>
  <c r="J32" i="7"/>
  <c r="J33" i="7"/>
  <c r="J34" i="7"/>
  <c r="J35" i="7"/>
  <c r="J36" i="7"/>
  <c r="J37" i="7"/>
  <c r="J38" i="7"/>
  <c r="J39" i="7"/>
  <c r="J40" i="7"/>
  <c r="J41" i="7"/>
  <c r="J28" i="6"/>
  <c r="J29" i="6"/>
  <c r="J30" i="6"/>
  <c r="J31" i="6"/>
  <c r="J32" i="6"/>
  <c r="J33" i="6"/>
  <c r="J34" i="6"/>
  <c r="J35" i="6"/>
  <c r="J36" i="6"/>
  <c r="J37" i="6"/>
  <c r="J38" i="6"/>
  <c r="J39" i="6"/>
  <c r="J40" i="6"/>
  <c r="J41" i="6"/>
  <c r="J28" i="5"/>
  <c r="J29" i="5"/>
  <c r="J30" i="5"/>
  <c r="J31" i="5"/>
  <c r="J32" i="5"/>
  <c r="J33" i="5"/>
  <c r="J34" i="5"/>
  <c r="J35" i="5"/>
  <c r="J36" i="5"/>
  <c r="J37" i="5"/>
  <c r="J38" i="5"/>
  <c r="J39" i="5"/>
  <c r="J40" i="5"/>
  <c r="J41" i="5"/>
  <c r="J28" i="4"/>
  <c r="J29" i="4"/>
  <c r="J30" i="4"/>
  <c r="J31" i="4"/>
  <c r="J32" i="4"/>
  <c r="J33" i="4"/>
  <c r="J34" i="4"/>
  <c r="J35" i="4"/>
  <c r="J36" i="4"/>
  <c r="J37" i="4"/>
  <c r="J38" i="4"/>
  <c r="J39" i="4"/>
  <c r="J40" i="4"/>
  <c r="J41" i="4"/>
  <c r="J28" i="3"/>
  <c r="J29" i="3"/>
  <c r="J30" i="3"/>
  <c r="J31" i="3"/>
  <c r="J32" i="3"/>
  <c r="J33" i="3"/>
  <c r="J34" i="3"/>
  <c r="J35" i="3"/>
  <c r="J36" i="3"/>
  <c r="J37" i="3"/>
  <c r="J38" i="3"/>
  <c r="J39" i="3"/>
  <c r="J40" i="3"/>
  <c r="J41" i="3"/>
  <c r="J41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39" i="1"/>
  <c r="J40" i="1"/>
  <c r="J41" i="1"/>
  <c r="C42" i="1" l="1"/>
  <c r="C117" i="12" l="1"/>
  <c r="C118" i="12"/>
  <c r="C119" i="12"/>
  <c r="C116" i="12"/>
  <c r="C107" i="12"/>
  <c r="C108" i="12"/>
  <c r="C109" i="12"/>
  <c r="C110" i="12"/>
  <c r="C111" i="12"/>
  <c r="C112" i="12"/>
  <c r="C106" i="12"/>
  <c r="C93" i="12"/>
  <c r="C94" i="12"/>
  <c r="C95" i="12"/>
  <c r="C96" i="12"/>
  <c r="C97" i="12"/>
  <c r="C98" i="12"/>
  <c r="C92" i="12"/>
  <c r="C74" i="12"/>
  <c r="C75" i="12"/>
  <c r="C76" i="12"/>
  <c r="C77" i="12"/>
  <c r="C78" i="12"/>
  <c r="C79" i="12"/>
  <c r="C80" i="12"/>
  <c r="C81" i="12"/>
  <c r="C82" i="12"/>
  <c r="C83" i="12"/>
  <c r="C73" i="12"/>
  <c r="C66" i="12"/>
  <c r="C67" i="12"/>
  <c r="C65" i="12"/>
  <c r="D27" i="12"/>
  <c r="F27" i="12" s="1"/>
  <c r="D28" i="12"/>
  <c r="F28" i="12" s="1"/>
  <c r="D29" i="12"/>
  <c r="F29" i="12" s="1"/>
  <c r="D30" i="12"/>
  <c r="F30" i="12" s="1"/>
  <c r="D31" i="12"/>
  <c r="F31" i="12" s="1"/>
  <c r="D32" i="12"/>
  <c r="F32" i="12" s="1"/>
  <c r="D33" i="12"/>
  <c r="F33" i="12" s="1"/>
  <c r="D34" i="12"/>
  <c r="F34" i="12" s="1"/>
  <c r="D35" i="12"/>
  <c r="F35" i="12" s="1"/>
  <c r="D36" i="12"/>
  <c r="F36" i="12" s="1"/>
  <c r="D37" i="12"/>
  <c r="F37" i="12" s="1"/>
  <c r="D38" i="12"/>
  <c r="F38" i="12" s="1"/>
  <c r="D40" i="12"/>
  <c r="F40" i="12" s="1"/>
  <c r="D39" i="12"/>
  <c r="F39" i="12" s="1"/>
  <c r="C27" i="12"/>
  <c r="C28" i="12"/>
  <c r="C29" i="12"/>
  <c r="C30" i="12"/>
  <c r="C31" i="12"/>
  <c r="C32" i="12"/>
  <c r="C33" i="12"/>
  <c r="C34" i="12"/>
  <c r="C35" i="12"/>
  <c r="C36" i="12"/>
  <c r="C37" i="12"/>
  <c r="C38" i="12"/>
  <c r="C40" i="12"/>
  <c r="C39" i="12"/>
  <c r="D12" i="12"/>
  <c r="F12" i="12" s="1"/>
  <c r="D13" i="12"/>
  <c r="F13" i="12" s="1"/>
  <c r="D14" i="12"/>
  <c r="F14" i="12" s="1"/>
  <c r="D15" i="12"/>
  <c r="F15" i="12" s="1"/>
  <c r="D16" i="12"/>
  <c r="F16" i="12" s="1"/>
  <c r="D17" i="12"/>
  <c r="F17" i="12" s="1"/>
  <c r="D18" i="12"/>
  <c r="F18" i="12" s="1"/>
  <c r="D19" i="12"/>
  <c r="F19" i="12" s="1"/>
  <c r="D20" i="12"/>
  <c r="F20" i="12" s="1"/>
  <c r="D21" i="12"/>
  <c r="F21" i="12" s="1"/>
  <c r="D22" i="12"/>
  <c r="F22" i="12" s="1"/>
  <c r="C12" i="12"/>
  <c r="C13" i="12"/>
  <c r="C14" i="12"/>
  <c r="C15" i="12"/>
  <c r="C16" i="12"/>
  <c r="C17" i="12"/>
  <c r="C18" i="12"/>
  <c r="C19" i="12"/>
  <c r="C20" i="12"/>
  <c r="C21" i="12"/>
  <c r="C22" i="12"/>
  <c r="C42" i="7"/>
  <c r="C23" i="2"/>
  <c r="C46" i="2" s="1"/>
  <c r="C42" i="2"/>
  <c r="C121" i="12" l="1"/>
  <c r="C85" i="12"/>
  <c r="C91" i="12"/>
  <c r="C51" i="12"/>
  <c r="D51" i="12" s="1"/>
  <c r="C50" i="12"/>
  <c r="D50" i="12" s="1"/>
  <c r="C49" i="12"/>
  <c r="D49" i="12" s="1"/>
  <c r="D53" i="1"/>
  <c r="D52" i="1"/>
  <c r="D51" i="1"/>
  <c r="D42" i="9"/>
  <c r="I42" i="9" s="1"/>
  <c r="C42" i="9"/>
  <c r="D42" i="8"/>
  <c r="I42" i="8" s="1"/>
  <c r="C42" i="8"/>
  <c r="D42" i="7"/>
  <c r="I42" i="7" s="1"/>
  <c r="D42" i="6"/>
  <c r="I42" i="6" s="1"/>
  <c r="C42" i="6"/>
  <c r="D42" i="5"/>
  <c r="I42" i="5" s="1"/>
  <c r="C42" i="5"/>
  <c r="D42" i="4"/>
  <c r="I42" i="4" s="1"/>
  <c r="C42" i="4"/>
  <c r="D42" i="3"/>
  <c r="I42" i="3" s="1"/>
  <c r="C42" i="3"/>
  <c r="D42" i="2"/>
  <c r="I42" i="2" s="1"/>
  <c r="D26" i="12" l="1"/>
  <c r="C26" i="12"/>
  <c r="C41" i="12" s="1"/>
  <c r="D11" i="12"/>
  <c r="F11" i="12" s="1"/>
  <c r="C11" i="12"/>
  <c r="C23" i="12" s="1"/>
  <c r="M40" i="9"/>
  <c r="J21" i="9"/>
  <c r="L21" i="9" s="1"/>
  <c r="M40" i="8"/>
  <c r="J21" i="8"/>
  <c r="M21" i="8" s="1"/>
  <c r="M40" i="7"/>
  <c r="J21" i="7"/>
  <c r="M21" i="7" s="1"/>
  <c r="M40" i="6"/>
  <c r="J21" i="6"/>
  <c r="M21" i="6" s="1"/>
  <c r="M40" i="5"/>
  <c r="J21" i="5"/>
  <c r="M21" i="5" s="1"/>
  <c r="C23" i="5"/>
  <c r="C46" i="5" s="1"/>
  <c r="M40" i="4"/>
  <c r="J21" i="4"/>
  <c r="M21" i="4" s="1"/>
  <c r="C23" i="4"/>
  <c r="C46" i="4" s="1"/>
  <c r="C23" i="3"/>
  <c r="C46" i="3" s="1"/>
  <c r="M40" i="3"/>
  <c r="J21" i="3"/>
  <c r="M41" i="2"/>
  <c r="J20" i="1"/>
  <c r="J21" i="1"/>
  <c r="M21" i="1" s="1"/>
  <c r="J22" i="1"/>
  <c r="J21" i="2"/>
  <c r="M21" i="2" s="1"/>
  <c r="J22" i="2"/>
  <c r="D23" i="2"/>
  <c r="D46" i="2" s="1"/>
  <c r="E46" i="2" s="1"/>
  <c r="C24" i="2"/>
  <c r="D23" i="1"/>
  <c r="D46" i="1" s="1"/>
  <c r="C23" i="1"/>
  <c r="C46" i="1" s="1"/>
  <c r="C43" i="1"/>
  <c r="C44" i="1" s="1"/>
  <c r="E40" i="9"/>
  <c r="E40" i="8"/>
  <c r="E40" i="7"/>
  <c r="E40" i="6"/>
  <c r="E40" i="5"/>
  <c r="E40" i="4"/>
  <c r="E40" i="3"/>
  <c r="E41" i="2"/>
  <c r="E21" i="9"/>
  <c r="E21" i="8"/>
  <c r="E21" i="7"/>
  <c r="E21" i="6"/>
  <c r="E21" i="5"/>
  <c r="E21" i="4"/>
  <c r="E21" i="3"/>
  <c r="E21" i="2"/>
  <c r="D42" i="1"/>
  <c r="I42" i="1" s="1"/>
  <c r="M40" i="1"/>
  <c r="E40" i="1"/>
  <c r="E21" i="1"/>
  <c r="D37" i="11"/>
  <c r="E37" i="11"/>
  <c r="F37" i="11"/>
  <c r="G37" i="11"/>
  <c r="H37" i="11"/>
  <c r="I37" i="11"/>
  <c r="J37" i="11"/>
  <c r="K37" i="11"/>
  <c r="L36" i="11"/>
  <c r="G40" i="12" s="1"/>
  <c r="L16" i="11"/>
  <c r="G21" i="12" s="1"/>
  <c r="E46" i="1" l="1"/>
  <c r="C25" i="2"/>
  <c r="I23" i="2"/>
  <c r="I46" i="2" s="1"/>
  <c r="C44" i="12"/>
  <c r="I23" i="1"/>
  <c r="I46" i="1" s="1"/>
  <c r="D24" i="2"/>
  <c r="D41" i="12"/>
  <c r="F41" i="12" s="1"/>
  <c r="F26" i="12"/>
  <c r="C40" i="11"/>
  <c r="C41" i="11" s="1"/>
  <c r="D43" i="1"/>
  <c r="K40" i="3"/>
  <c r="K41" i="2"/>
  <c r="E39" i="12"/>
  <c r="K21" i="3"/>
  <c r="L21" i="3"/>
  <c r="E21" i="12"/>
  <c r="J21" i="12"/>
  <c r="M21" i="9"/>
  <c r="K40" i="9"/>
  <c r="L40" i="9"/>
  <c r="K40" i="8"/>
  <c r="L40" i="8"/>
  <c r="K40" i="7"/>
  <c r="L40" i="7"/>
  <c r="L40" i="6"/>
  <c r="K40" i="6"/>
  <c r="K40" i="5"/>
  <c r="L40" i="5"/>
  <c r="K40" i="4"/>
  <c r="L40" i="4"/>
  <c r="M21" i="3"/>
  <c r="L40" i="3"/>
  <c r="L41" i="2"/>
  <c r="H21" i="12"/>
  <c r="I21" i="12"/>
  <c r="K21" i="9"/>
  <c r="K21" i="8"/>
  <c r="L21" i="8"/>
  <c r="K21" i="7"/>
  <c r="L21" i="7"/>
  <c r="K21" i="6"/>
  <c r="L21" i="6"/>
  <c r="K21" i="5"/>
  <c r="L21" i="5"/>
  <c r="K21" i="4"/>
  <c r="L21" i="4"/>
  <c r="K21" i="2"/>
  <c r="L21" i="2"/>
  <c r="K40" i="1"/>
  <c r="L40" i="1"/>
  <c r="K21" i="1"/>
  <c r="L21" i="1"/>
  <c r="I24" i="2" l="1"/>
  <c r="D25" i="2"/>
  <c r="I43" i="1"/>
  <c r="I44" i="1" s="1"/>
  <c r="D44" i="1"/>
  <c r="E44" i="1" s="1"/>
  <c r="C105" i="12"/>
  <c r="C68" i="12"/>
  <c r="E25" i="2" l="1"/>
  <c r="I25" i="2"/>
  <c r="D18" i="11"/>
  <c r="E18" i="11"/>
  <c r="F18" i="11"/>
  <c r="G18" i="11"/>
  <c r="H18" i="11"/>
  <c r="I18" i="11"/>
  <c r="J18" i="11"/>
  <c r="K18" i="11"/>
  <c r="D23" i="12" l="1"/>
  <c r="F23" i="12" l="1"/>
  <c r="D46" i="12"/>
  <c r="C46" i="12" s="1"/>
  <c r="D44" i="12"/>
  <c r="D45" i="12" s="1"/>
  <c r="C45" i="12" s="1"/>
  <c r="D24" i="12"/>
  <c r="F24" i="12" s="1"/>
  <c r="D47" i="12" l="1"/>
  <c r="D48" i="12"/>
  <c r="C48" i="12" s="1"/>
  <c r="J24" i="1"/>
  <c r="C24" i="4"/>
  <c r="C23" i="9"/>
  <c r="C46" i="9" s="1"/>
  <c r="D23" i="9"/>
  <c r="D46" i="9" s="1"/>
  <c r="C43" i="9"/>
  <c r="C44" i="9" s="1"/>
  <c r="E46" i="9" l="1"/>
  <c r="C25" i="4"/>
  <c r="J25" i="1"/>
  <c r="I23" i="9"/>
  <c r="I46" i="9" s="1"/>
  <c r="C24" i="9"/>
  <c r="D24" i="9"/>
  <c r="D43" i="9"/>
  <c r="E42" i="9"/>
  <c r="I43" i="9" l="1"/>
  <c r="I44" i="9" s="1"/>
  <c r="D44" i="9"/>
  <c r="E44" i="9" s="1"/>
  <c r="C47" i="9"/>
  <c r="C25" i="9"/>
  <c r="C48" i="9" s="1"/>
  <c r="I24" i="9"/>
  <c r="D47" i="9"/>
  <c r="D25" i="9"/>
  <c r="E24" i="9"/>
  <c r="E43" i="9"/>
  <c r="H19" i="11"/>
  <c r="F38" i="11"/>
  <c r="J43" i="4" s="1"/>
  <c r="J44" i="4" s="1"/>
  <c r="J24" i="6" l="1"/>
  <c r="H20" i="11"/>
  <c r="D50" i="9"/>
  <c r="C50" i="9" s="1"/>
  <c r="E47" i="9"/>
  <c r="D49" i="9"/>
  <c r="C49" i="9" s="1"/>
  <c r="J25" i="6"/>
  <c r="E25" i="9"/>
  <c r="D48" i="9"/>
  <c r="E48" i="9" s="1"/>
  <c r="I47" i="9"/>
  <c r="I25" i="9"/>
  <c r="I48" i="9" s="1"/>
  <c r="C42" i="12"/>
  <c r="C43" i="8"/>
  <c r="C44" i="8" s="1"/>
  <c r="C43" i="7"/>
  <c r="C44" i="7" s="1"/>
  <c r="C43" i="6"/>
  <c r="C44" i="6" s="1"/>
  <c r="C43" i="5"/>
  <c r="C44" i="5" s="1"/>
  <c r="C43" i="4"/>
  <c r="C43" i="3"/>
  <c r="C44" i="3" s="1"/>
  <c r="C43" i="2"/>
  <c r="C24" i="12"/>
  <c r="D23" i="8"/>
  <c r="D46" i="8" s="1"/>
  <c r="C23" i="8"/>
  <c r="C46" i="8" s="1"/>
  <c r="D23" i="7"/>
  <c r="D46" i="7" s="1"/>
  <c r="C23" i="7"/>
  <c r="C46" i="7" s="1"/>
  <c r="D23" i="6"/>
  <c r="D46" i="6" s="1"/>
  <c r="C23" i="6"/>
  <c r="C46" i="6" s="1"/>
  <c r="D23" i="5"/>
  <c r="D46" i="5" s="1"/>
  <c r="E46" i="5" s="1"/>
  <c r="C24" i="5"/>
  <c r="D23" i="4"/>
  <c r="D46" i="4" s="1"/>
  <c r="E46" i="4" s="1"/>
  <c r="D23" i="3"/>
  <c r="D46" i="3" s="1"/>
  <c r="E46" i="3" s="1"/>
  <c r="C24" i="3"/>
  <c r="E46" i="8" l="1"/>
  <c r="C25" i="3"/>
  <c r="C48" i="3" s="1"/>
  <c r="C47" i="3"/>
  <c r="C44" i="2"/>
  <c r="C48" i="2" s="1"/>
  <c r="C47" i="2"/>
  <c r="C44" i="4"/>
  <c r="C48" i="4" s="1"/>
  <c r="C47" i="4"/>
  <c r="C47" i="5"/>
  <c r="C25" i="5"/>
  <c r="C48" i="5" s="1"/>
  <c r="E46" i="6"/>
  <c r="E46" i="7"/>
  <c r="C24" i="8"/>
  <c r="I23" i="8"/>
  <c r="I46" i="8" s="1"/>
  <c r="I23" i="7"/>
  <c r="I46" i="7" s="1"/>
  <c r="C24" i="7"/>
  <c r="C24" i="6"/>
  <c r="I23" i="6"/>
  <c r="I46" i="6" s="1"/>
  <c r="I23" i="5"/>
  <c r="I46" i="5" s="1"/>
  <c r="I23" i="4"/>
  <c r="I46" i="4" s="1"/>
  <c r="I23" i="3"/>
  <c r="I46" i="3" s="1"/>
  <c r="D43" i="2"/>
  <c r="D24" i="8"/>
  <c r="D43" i="8"/>
  <c r="D24" i="7"/>
  <c r="D43" i="7"/>
  <c r="D24" i="6"/>
  <c r="D43" i="6"/>
  <c r="D24" i="5"/>
  <c r="D43" i="5"/>
  <c r="D24" i="4"/>
  <c r="D43" i="4"/>
  <c r="D24" i="3"/>
  <c r="D43" i="3"/>
  <c r="E43" i="2"/>
  <c r="C24" i="1"/>
  <c r="E23" i="1"/>
  <c r="D24" i="1"/>
  <c r="D47" i="1" s="1"/>
  <c r="L49" i="11"/>
  <c r="I24" i="3" l="1"/>
  <c r="D25" i="3"/>
  <c r="D47" i="3"/>
  <c r="I43" i="3"/>
  <c r="I44" i="3" s="1"/>
  <c r="D44" i="3"/>
  <c r="E44" i="3" s="1"/>
  <c r="I43" i="2"/>
  <c r="D44" i="2"/>
  <c r="D47" i="2"/>
  <c r="I43" i="5"/>
  <c r="I44" i="5" s="1"/>
  <c r="D44" i="5"/>
  <c r="E44" i="5" s="1"/>
  <c r="C47" i="6"/>
  <c r="C25" i="6"/>
  <c r="C48" i="6" s="1"/>
  <c r="I24" i="6"/>
  <c r="D25" i="6"/>
  <c r="D47" i="6"/>
  <c r="I43" i="4"/>
  <c r="I44" i="4" s="1"/>
  <c r="D44" i="4"/>
  <c r="I24" i="4"/>
  <c r="D25" i="4"/>
  <c r="D47" i="4"/>
  <c r="I43" i="6"/>
  <c r="I44" i="6" s="1"/>
  <c r="D44" i="6"/>
  <c r="E44" i="6" s="1"/>
  <c r="I43" i="7"/>
  <c r="I44" i="7" s="1"/>
  <c r="D44" i="7"/>
  <c r="E44" i="7" s="1"/>
  <c r="I24" i="5"/>
  <c r="D47" i="5"/>
  <c r="D25" i="5"/>
  <c r="C25" i="7"/>
  <c r="C48" i="7" s="1"/>
  <c r="C47" i="7"/>
  <c r="D49" i="1"/>
  <c r="C49" i="1" s="1"/>
  <c r="D50" i="1"/>
  <c r="C50" i="1" s="1"/>
  <c r="I24" i="7"/>
  <c r="D25" i="7"/>
  <c r="D47" i="7"/>
  <c r="C25" i="8"/>
  <c r="C48" i="8" s="1"/>
  <c r="C47" i="8"/>
  <c r="I24" i="8"/>
  <c r="D25" i="8"/>
  <c r="D47" i="8"/>
  <c r="C25" i="1"/>
  <c r="C48" i="1" s="1"/>
  <c r="C47" i="1"/>
  <c r="E47" i="1" s="1"/>
  <c r="I43" i="8"/>
  <c r="I44" i="8" s="1"/>
  <c r="D44" i="8"/>
  <c r="E44" i="8" s="1"/>
  <c r="I24" i="1"/>
  <c r="D25" i="1"/>
  <c r="D48" i="1" s="1"/>
  <c r="E48" i="1" s="1"/>
  <c r="E43" i="5"/>
  <c r="E43" i="8"/>
  <c r="E24" i="8"/>
  <c r="E43" i="7"/>
  <c r="E24" i="7"/>
  <c r="E24" i="6"/>
  <c r="M24" i="6"/>
  <c r="E43" i="6"/>
  <c r="E24" i="5"/>
  <c r="M43" i="4"/>
  <c r="E43" i="4"/>
  <c r="E24" i="4"/>
  <c r="E43" i="3"/>
  <c r="E24" i="3"/>
  <c r="E24" i="2"/>
  <c r="E24" i="1"/>
  <c r="M24" i="1"/>
  <c r="J12" i="1"/>
  <c r="J13" i="1"/>
  <c r="J14" i="1"/>
  <c r="J15" i="1"/>
  <c r="J16" i="1"/>
  <c r="J17" i="1"/>
  <c r="J18" i="1"/>
  <c r="J19" i="1"/>
  <c r="J11" i="1"/>
  <c r="E44" i="2" l="1"/>
  <c r="D48" i="2"/>
  <c r="E48" i="2" s="1"/>
  <c r="E25" i="7"/>
  <c r="D48" i="7"/>
  <c r="E48" i="7" s="1"/>
  <c r="E25" i="5"/>
  <c r="D48" i="5"/>
  <c r="E48" i="5" s="1"/>
  <c r="D50" i="6"/>
  <c r="C50" i="6" s="1"/>
  <c r="D49" i="6"/>
  <c r="C49" i="6" s="1"/>
  <c r="E47" i="6"/>
  <c r="I25" i="1"/>
  <c r="I47" i="1"/>
  <c r="E44" i="4"/>
  <c r="M44" i="4"/>
  <c r="I47" i="8"/>
  <c r="I25" i="8"/>
  <c r="I48" i="8" s="1"/>
  <c r="D50" i="5"/>
  <c r="C50" i="5" s="1"/>
  <c r="D49" i="5"/>
  <c r="C49" i="5" s="1"/>
  <c r="E47" i="5"/>
  <c r="E25" i="6"/>
  <c r="D48" i="6"/>
  <c r="E48" i="6" s="1"/>
  <c r="M25" i="6"/>
  <c r="D50" i="3"/>
  <c r="C50" i="3" s="1"/>
  <c r="E47" i="3"/>
  <c r="D49" i="3"/>
  <c r="C49" i="3" s="1"/>
  <c r="D50" i="7"/>
  <c r="C50" i="7" s="1"/>
  <c r="D49" i="7"/>
  <c r="C49" i="7" s="1"/>
  <c r="E47" i="7"/>
  <c r="I47" i="7"/>
  <c r="I25" i="7"/>
  <c r="I48" i="7" s="1"/>
  <c r="D50" i="4"/>
  <c r="C50" i="4" s="1"/>
  <c r="D49" i="4"/>
  <c r="C49" i="4" s="1"/>
  <c r="E25" i="4"/>
  <c r="D48" i="4"/>
  <c r="E48" i="4" s="1"/>
  <c r="I47" i="4"/>
  <c r="I25" i="4"/>
  <c r="I48" i="4" s="1"/>
  <c r="D50" i="8"/>
  <c r="C50" i="8" s="1"/>
  <c r="D49" i="8"/>
  <c r="C49" i="8" s="1"/>
  <c r="E47" i="8"/>
  <c r="E25" i="8"/>
  <c r="D48" i="8"/>
  <c r="E48" i="8" s="1"/>
  <c r="I47" i="5"/>
  <c r="I25" i="5"/>
  <c r="I48" i="5" s="1"/>
  <c r="I47" i="6"/>
  <c r="I25" i="6"/>
  <c r="E25" i="3"/>
  <c r="D48" i="3"/>
  <c r="E48" i="3" s="1"/>
  <c r="D50" i="2"/>
  <c r="C50" i="2" s="1"/>
  <c r="D49" i="2"/>
  <c r="C49" i="2" s="1"/>
  <c r="E47" i="2"/>
  <c r="I44" i="2"/>
  <c r="I48" i="2" s="1"/>
  <c r="I47" i="2"/>
  <c r="E47" i="4"/>
  <c r="K44" i="4"/>
  <c r="L44" i="4"/>
  <c r="I47" i="3"/>
  <c r="I25" i="3"/>
  <c r="I48" i="3" s="1"/>
  <c r="E25" i="1"/>
  <c r="M25" i="1"/>
  <c r="M11" i="1"/>
  <c r="L11" i="1"/>
  <c r="K24" i="6"/>
  <c r="K25" i="6" s="1"/>
  <c r="L24" i="6"/>
  <c r="K43" i="4"/>
  <c r="L43" i="4"/>
  <c r="L24" i="1"/>
  <c r="K24" i="1"/>
  <c r="K25" i="1" s="1"/>
  <c r="D19" i="11"/>
  <c r="J24" i="2" l="1"/>
  <c r="D20" i="11"/>
  <c r="L25" i="1"/>
  <c r="I48" i="1"/>
  <c r="J25" i="2"/>
  <c r="M25" i="2" s="1"/>
  <c r="I48" i="6"/>
  <c r="L25" i="6"/>
  <c r="L25" i="2"/>
  <c r="K24" i="2"/>
  <c r="K25" i="2" s="1"/>
  <c r="M24" i="2"/>
  <c r="L24" i="2"/>
  <c r="E11" i="1" l="1"/>
  <c r="J22" i="9" l="1"/>
  <c r="J20" i="9"/>
  <c r="J19" i="9"/>
  <c r="J18" i="9"/>
  <c r="J17" i="9"/>
  <c r="J16" i="9"/>
  <c r="J15" i="9"/>
  <c r="J14" i="9"/>
  <c r="J13" i="9"/>
  <c r="J12" i="9"/>
  <c r="J22" i="8"/>
  <c r="J20" i="8"/>
  <c r="J19" i="8"/>
  <c r="J18" i="8"/>
  <c r="J17" i="8"/>
  <c r="J16" i="8"/>
  <c r="J15" i="8"/>
  <c r="J14" i="8"/>
  <c r="J13" i="8"/>
  <c r="J12" i="8"/>
  <c r="J22" i="7"/>
  <c r="J20" i="7"/>
  <c r="J19" i="7"/>
  <c r="J18" i="7"/>
  <c r="J17" i="7"/>
  <c r="J16" i="7"/>
  <c r="J15" i="7"/>
  <c r="J14" i="7"/>
  <c r="J13" i="7"/>
  <c r="J12" i="7"/>
  <c r="J22" i="5"/>
  <c r="J20" i="5"/>
  <c r="J19" i="5"/>
  <c r="J18" i="5"/>
  <c r="J17" i="5"/>
  <c r="J16" i="5"/>
  <c r="J15" i="5"/>
  <c r="J14" i="5"/>
  <c r="J13" i="5"/>
  <c r="J12" i="5"/>
  <c r="J22" i="4"/>
  <c r="J20" i="4"/>
  <c r="J19" i="4"/>
  <c r="J18" i="4"/>
  <c r="J17" i="4"/>
  <c r="J16" i="4"/>
  <c r="J15" i="4"/>
  <c r="J14" i="4"/>
  <c r="J13" i="4"/>
  <c r="J12" i="4"/>
  <c r="J22" i="3"/>
  <c r="J20" i="3"/>
  <c r="J19" i="3"/>
  <c r="J18" i="3"/>
  <c r="J17" i="3"/>
  <c r="J16" i="3"/>
  <c r="J15" i="3"/>
  <c r="J14" i="3"/>
  <c r="J13" i="3"/>
  <c r="J12" i="3"/>
  <c r="J20" i="2"/>
  <c r="J19" i="2"/>
  <c r="J18" i="2"/>
  <c r="J17" i="2"/>
  <c r="J16" i="2"/>
  <c r="J15" i="2"/>
  <c r="J14" i="2"/>
  <c r="J13" i="2"/>
  <c r="J12" i="2"/>
  <c r="J27" i="9"/>
  <c r="J11" i="9"/>
  <c r="J27" i="8"/>
  <c r="J11" i="8"/>
  <c r="J27" i="7"/>
  <c r="J11" i="7"/>
  <c r="J27" i="5"/>
  <c r="J11" i="5"/>
  <c r="J27" i="4"/>
  <c r="J11" i="4"/>
  <c r="J27" i="3"/>
  <c r="J11" i="3"/>
  <c r="J27" i="2"/>
  <c r="J11" i="2"/>
  <c r="J38" i="1"/>
  <c r="J37" i="1"/>
  <c r="J36" i="1"/>
  <c r="J35" i="1"/>
  <c r="J34" i="1"/>
  <c r="J33" i="1"/>
  <c r="J32" i="1"/>
  <c r="J31" i="1"/>
  <c r="J30" i="1"/>
  <c r="J29" i="1"/>
  <c r="J28" i="1"/>
  <c r="J27" i="1"/>
  <c r="L27" i="1" s="1"/>
  <c r="L41" i="9" l="1"/>
  <c r="E41" i="9"/>
  <c r="L39" i="9"/>
  <c r="E39" i="9"/>
  <c r="L38" i="9"/>
  <c r="E38" i="9"/>
  <c r="L37" i="9"/>
  <c r="E37" i="9"/>
  <c r="L36" i="9"/>
  <c r="E36" i="9"/>
  <c r="L35" i="9"/>
  <c r="E35" i="9"/>
  <c r="L34" i="9"/>
  <c r="E34" i="9"/>
  <c r="L33" i="9"/>
  <c r="E33" i="9"/>
  <c r="L32" i="9"/>
  <c r="E32" i="9"/>
  <c r="L31" i="9"/>
  <c r="E31" i="9"/>
  <c r="L30" i="9"/>
  <c r="E30" i="9"/>
  <c r="L29" i="9"/>
  <c r="E29" i="9"/>
  <c r="L28" i="9"/>
  <c r="E28" i="9"/>
  <c r="L27" i="9"/>
  <c r="E27" i="9"/>
  <c r="E42" i="8"/>
  <c r="L41" i="8"/>
  <c r="E41" i="8"/>
  <c r="L39" i="8"/>
  <c r="E39" i="8"/>
  <c r="L38" i="8"/>
  <c r="E38" i="8"/>
  <c r="L37" i="8"/>
  <c r="E37" i="8"/>
  <c r="L36" i="8"/>
  <c r="E36" i="8"/>
  <c r="L35" i="8"/>
  <c r="E35" i="8"/>
  <c r="L34" i="8"/>
  <c r="E34" i="8"/>
  <c r="L33" i="8"/>
  <c r="E33" i="8"/>
  <c r="L32" i="8"/>
  <c r="E32" i="8"/>
  <c r="L31" i="8"/>
  <c r="E31" i="8"/>
  <c r="L30" i="8"/>
  <c r="E30" i="8"/>
  <c r="L29" i="8"/>
  <c r="E29" i="8"/>
  <c r="L28" i="8"/>
  <c r="E28" i="8"/>
  <c r="L27" i="8"/>
  <c r="E27" i="8"/>
  <c r="E42" i="7"/>
  <c r="M41" i="7"/>
  <c r="L41" i="7"/>
  <c r="K41" i="7"/>
  <c r="E41" i="7"/>
  <c r="M39" i="7"/>
  <c r="L39" i="7"/>
  <c r="K39" i="7"/>
  <c r="E39" i="7"/>
  <c r="M38" i="7"/>
  <c r="L38" i="7"/>
  <c r="K38" i="7"/>
  <c r="E38" i="7"/>
  <c r="M37" i="7"/>
  <c r="L37" i="7"/>
  <c r="K37" i="7"/>
  <c r="E37" i="7"/>
  <c r="M36" i="7"/>
  <c r="L36" i="7"/>
  <c r="K36" i="7"/>
  <c r="E36" i="7"/>
  <c r="M35" i="7"/>
  <c r="L35" i="7"/>
  <c r="K35" i="7"/>
  <c r="E35" i="7"/>
  <c r="M34" i="7"/>
  <c r="L34" i="7"/>
  <c r="K34" i="7"/>
  <c r="E34" i="7"/>
  <c r="M33" i="7"/>
  <c r="L33" i="7"/>
  <c r="K33" i="7"/>
  <c r="E33" i="7"/>
  <c r="M32" i="7"/>
  <c r="L32" i="7"/>
  <c r="K32" i="7"/>
  <c r="E32" i="7"/>
  <c r="M31" i="7"/>
  <c r="L31" i="7"/>
  <c r="K31" i="7"/>
  <c r="E31" i="7"/>
  <c r="M30" i="7"/>
  <c r="L30" i="7"/>
  <c r="K30" i="7"/>
  <c r="E30" i="7"/>
  <c r="M29" i="7"/>
  <c r="L29" i="7"/>
  <c r="K29" i="7"/>
  <c r="E29" i="7"/>
  <c r="M28" i="7"/>
  <c r="L28" i="7"/>
  <c r="K28" i="7"/>
  <c r="E28" i="7"/>
  <c r="M27" i="7"/>
  <c r="L27" i="7"/>
  <c r="K27" i="7"/>
  <c r="E27" i="7"/>
  <c r="E42" i="5"/>
  <c r="L41" i="5"/>
  <c r="E41" i="5"/>
  <c r="L39" i="5"/>
  <c r="E39" i="5"/>
  <c r="L38" i="5"/>
  <c r="E38" i="5"/>
  <c r="L37" i="5"/>
  <c r="E37" i="5"/>
  <c r="L36" i="5"/>
  <c r="E36" i="5"/>
  <c r="L35" i="5"/>
  <c r="E35" i="5"/>
  <c r="L34" i="5"/>
  <c r="E34" i="5"/>
  <c r="L33" i="5"/>
  <c r="E33" i="5"/>
  <c r="L32" i="5"/>
  <c r="E32" i="5"/>
  <c r="L31" i="5"/>
  <c r="E31" i="5"/>
  <c r="L30" i="5"/>
  <c r="E30" i="5"/>
  <c r="L29" i="5"/>
  <c r="E29" i="5"/>
  <c r="L28" i="5"/>
  <c r="E28" i="5"/>
  <c r="L27" i="5"/>
  <c r="E27" i="5"/>
  <c r="E42" i="4"/>
  <c r="L41" i="4"/>
  <c r="E41" i="4"/>
  <c r="L39" i="4"/>
  <c r="E39" i="4"/>
  <c r="L38" i="4"/>
  <c r="E38" i="4"/>
  <c r="L37" i="4"/>
  <c r="E37" i="4"/>
  <c r="L36" i="4"/>
  <c r="E36" i="4"/>
  <c r="L35" i="4"/>
  <c r="E35" i="4"/>
  <c r="L34" i="4"/>
  <c r="E34" i="4"/>
  <c r="L33" i="4"/>
  <c r="E33" i="4"/>
  <c r="L32" i="4"/>
  <c r="E32" i="4"/>
  <c r="L31" i="4"/>
  <c r="E31" i="4"/>
  <c r="L30" i="4"/>
  <c r="E30" i="4"/>
  <c r="L29" i="4"/>
  <c r="E29" i="4"/>
  <c r="L28" i="4"/>
  <c r="E28" i="4"/>
  <c r="L27" i="4"/>
  <c r="E27" i="4"/>
  <c r="E42" i="3"/>
  <c r="L41" i="3"/>
  <c r="K41" i="3"/>
  <c r="E41" i="3"/>
  <c r="M39" i="3"/>
  <c r="L39" i="3"/>
  <c r="K39" i="3"/>
  <c r="E39" i="3"/>
  <c r="L38" i="3"/>
  <c r="E38" i="3"/>
  <c r="L37" i="3"/>
  <c r="E37" i="3"/>
  <c r="L36" i="3"/>
  <c r="E36" i="3"/>
  <c r="L35" i="3"/>
  <c r="K35" i="3"/>
  <c r="E35" i="3"/>
  <c r="L34" i="3"/>
  <c r="K34" i="3"/>
  <c r="E34" i="3"/>
  <c r="L33" i="3"/>
  <c r="E33" i="3"/>
  <c r="L32" i="3"/>
  <c r="E32" i="3"/>
  <c r="L31" i="3"/>
  <c r="K31" i="3"/>
  <c r="E31" i="3"/>
  <c r="L30" i="3"/>
  <c r="E30" i="3"/>
  <c r="L29" i="3"/>
  <c r="K29" i="3"/>
  <c r="E29" i="3"/>
  <c r="M28" i="3"/>
  <c r="L28" i="3"/>
  <c r="K28" i="3"/>
  <c r="E28" i="3"/>
  <c r="M27" i="3"/>
  <c r="L27" i="3"/>
  <c r="K27" i="3"/>
  <c r="E27" i="3"/>
  <c r="E42" i="2"/>
  <c r="L40" i="2"/>
  <c r="E40" i="2"/>
  <c r="L39" i="2"/>
  <c r="E39" i="2"/>
  <c r="L38" i="2"/>
  <c r="E38" i="2"/>
  <c r="L37" i="2"/>
  <c r="E37" i="2"/>
  <c r="L36" i="2"/>
  <c r="E36" i="2"/>
  <c r="L35" i="2"/>
  <c r="E35" i="2"/>
  <c r="L34" i="2"/>
  <c r="E34" i="2"/>
  <c r="L33" i="2"/>
  <c r="E33" i="2"/>
  <c r="L32" i="2"/>
  <c r="E32" i="2"/>
  <c r="L31" i="2"/>
  <c r="E31" i="2"/>
  <c r="L30" i="2"/>
  <c r="E30" i="2"/>
  <c r="L29" i="2"/>
  <c r="E29" i="2"/>
  <c r="L28" i="2"/>
  <c r="E28" i="2"/>
  <c r="L27" i="2"/>
  <c r="E27" i="2"/>
  <c r="L41" i="1"/>
  <c r="L39" i="1"/>
  <c r="E39" i="1"/>
  <c r="L38" i="1"/>
  <c r="E38" i="1"/>
  <c r="L37" i="1"/>
  <c r="E37" i="1"/>
  <c r="L36" i="1"/>
  <c r="E36" i="1"/>
  <c r="L35" i="1"/>
  <c r="E35" i="1"/>
  <c r="L34" i="1"/>
  <c r="E34" i="1"/>
  <c r="L33" i="1"/>
  <c r="E33" i="1"/>
  <c r="L32" i="1"/>
  <c r="E32" i="1"/>
  <c r="L31" i="1"/>
  <c r="E31" i="1"/>
  <c r="L30" i="1"/>
  <c r="E30" i="1"/>
  <c r="L29" i="1"/>
  <c r="E29" i="1"/>
  <c r="L28" i="1"/>
  <c r="E28" i="1"/>
  <c r="E27" i="1"/>
  <c r="E23" i="9"/>
  <c r="M22" i="9"/>
  <c r="E22" i="9"/>
  <c r="M20" i="9"/>
  <c r="E20" i="9"/>
  <c r="M19" i="9"/>
  <c r="E19" i="9"/>
  <c r="M18" i="9"/>
  <c r="E18" i="9"/>
  <c r="M17" i="9"/>
  <c r="E17" i="9"/>
  <c r="M16" i="9"/>
  <c r="E16" i="9"/>
  <c r="M15" i="9"/>
  <c r="E15" i="9"/>
  <c r="M14" i="9"/>
  <c r="E14" i="9"/>
  <c r="M13" i="9"/>
  <c r="E13" i="9"/>
  <c r="M12" i="9"/>
  <c r="E12" i="9"/>
  <c r="M11" i="9"/>
  <c r="E11" i="9"/>
  <c r="E23" i="8"/>
  <c r="L22" i="8"/>
  <c r="E22" i="8"/>
  <c r="L20" i="8"/>
  <c r="E20" i="8"/>
  <c r="L19" i="8"/>
  <c r="E19" i="8"/>
  <c r="L18" i="8"/>
  <c r="E18" i="8"/>
  <c r="L17" i="8"/>
  <c r="E17" i="8"/>
  <c r="L16" i="8"/>
  <c r="E16" i="8"/>
  <c r="L15" i="8"/>
  <c r="E15" i="8"/>
  <c r="L14" i="8"/>
  <c r="E14" i="8"/>
  <c r="L13" i="8"/>
  <c r="E13" i="8"/>
  <c r="L12" i="8"/>
  <c r="E12" i="8"/>
  <c r="L11" i="8"/>
  <c r="E11" i="8"/>
  <c r="E23" i="7"/>
  <c r="L22" i="7"/>
  <c r="E22" i="7"/>
  <c r="L20" i="7"/>
  <c r="E20" i="7"/>
  <c r="L19" i="7"/>
  <c r="E19" i="7"/>
  <c r="L18" i="7"/>
  <c r="E18" i="7"/>
  <c r="L17" i="7"/>
  <c r="E17" i="7"/>
  <c r="L16" i="7"/>
  <c r="E16" i="7"/>
  <c r="L15" i="7"/>
  <c r="E15" i="7"/>
  <c r="L14" i="7"/>
  <c r="E14" i="7"/>
  <c r="L13" i="7"/>
  <c r="E13" i="7"/>
  <c r="L12" i="7"/>
  <c r="E12" i="7"/>
  <c r="L11" i="7"/>
  <c r="E11" i="7"/>
  <c r="E23" i="5"/>
  <c r="M22" i="5"/>
  <c r="E22" i="5"/>
  <c r="M20" i="5"/>
  <c r="E20" i="5"/>
  <c r="M19" i="5"/>
  <c r="E19" i="5"/>
  <c r="M18" i="5"/>
  <c r="E18" i="5"/>
  <c r="M17" i="5"/>
  <c r="E17" i="5"/>
  <c r="M16" i="5"/>
  <c r="E16" i="5"/>
  <c r="M15" i="5"/>
  <c r="E15" i="5"/>
  <c r="M14" i="5"/>
  <c r="E14" i="5"/>
  <c r="M13" i="5"/>
  <c r="E13" i="5"/>
  <c r="M12" i="5"/>
  <c r="E12" i="5"/>
  <c r="M11" i="5"/>
  <c r="E11" i="5"/>
  <c r="E23" i="4"/>
  <c r="L22" i="4"/>
  <c r="E22" i="4"/>
  <c r="L20" i="4"/>
  <c r="E20" i="4"/>
  <c r="L19" i="4"/>
  <c r="E19" i="4"/>
  <c r="L18" i="4"/>
  <c r="E18" i="4"/>
  <c r="K17" i="4"/>
  <c r="L17" i="4"/>
  <c r="E17" i="4"/>
  <c r="L16" i="4"/>
  <c r="E16" i="4"/>
  <c r="L15" i="4"/>
  <c r="E15" i="4"/>
  <c r="L14" i="4"/>
  <c r="E14" i="4"/>
  <c r="L13" i="4"/>
  <c r="E13" i="4"/>
  <c r="L12" i="4"/>
  <c r="E12" i="4"/>
  <c r="L11" i="4"/>
  <c r="E11" i="4"/>
  <c r="E23" i="3"/>
  <c r="L22" i="3"/>
  <c r="E22" i="3"/>
  <c r="L20" i="3"/>
  <c r="E20" i="3"/>
  <c r="L19" i="3"/>
  <c r="E19" i="3"/>
  <c r="L18" i="3"/>
  <c r="E18" i="3"/>
  <c r="L17" i="3"/>
  <c r="E17" i="3"/>
  <c r="L16" i="3"/>
  <c r="E16" i="3"/>
  <c r="L15" i="3"/>
  <c r="E15" i="3"/>
  <c r="L14" i="3"/>
  <c r="E14" i="3"/>
  <c r="L13" i="3"/>
  <c r="E13" i="3"/>
  <c r="L12" i="3"/>
  <c r="E12" i="3"/>
  <c r="M11" i="3"/>
  <c r="L11" i="3"/>
  <c r="K11" i="3"/>
  <c r="E11" i="3"/>
  <c r="E23" i="2"/>
  <c r="L22" i="2"/>
  <c r="E22" i="2"/>
  <c r="L20" i="2"/>
  <c r="E20" i="2"/>
  <c r="L19" i="2"/>
  <c r="E19" i="2"/>
  <c r="L18" i="2"/>
  <c r="E18" i="2"/>
  <c r="L17" i="2"/>
  <c r="E17" i="2"/>
  <c r="L16" i="2"/>
  <c r="E16" i="2"/>
  <c r="L15" i="2"/>
  <c r="E15" i="2"/>
  <c r="L14" i="2"/>
  <c r="E14" i="2"/>
  <c r="L13" i="2"/>
  <c r="E13" i="2"/>
  <c r="L12" i="2"/>
  <c r="E12" i="2"/>
  <c r="L11" i="2"/>
  <c r="E11" i="2"/>
  <c r="L22" i="1"/>
  <c r="E22" i="1"/>
  <c r="L20" i="1"/>
  <c r="E20" i="1"/>
  <c r="L19" i="1"/>
  <c r="E19" i="1"/>
  <c r="L18" i="1"/>
  <c r="E18" i="1"/>
  <c r="L17" i="1"/>
  <c r="E17" i="1"/>
  <c r="L16" i="1"/>
  <c r="E16" i="1"/>
  <c r="L15" i="1"/>
  <c r="E15" i="1"/>
  <c r="L14" i="1"/>
  <c r="E14" i="1"/>
  <c r="L13" i="1"/>
  <c r="E13" i="1"/>
  <c r="L12" i="1"/>
  <c r="E12" i="1"/>
  <c r="E23" i="12" l="1"/>
  <c r="E11" i="12"/>
  <c r="M29" i="3"/>
  <c r="K30" i="3"/>
  <c r="M30" i="3"/>
  <c r="M31" i="3"/>
  <c r="K32" i="3"/>
  <c r="M32" i="3"/>
  <c r="K33" i="3"/>
  <c r="M33" i="3"/>
  <c r="M34" i="3"/>
  <c r="M35" i="3"/>
  <c r="K36" i="3"/>
  <c r="M36" i="3"/>
  <c r="K37" i="3"/>
  <c r="M37" i="3"/>
  <c r="K38" i="3"/>
  <c r="M41" i="3"/>
  <c r="M38" i="3"/>
  <c r="K12" i="3"/>
  <c r="K27" i="9"/>
  <c r="M27" i="9"/>
  <c r="K28" i="9"/>
  <c r="M28" i="9"/>
  <c r="K29" i="9"/>
  <c r="M29" i="9"/>
  <c r="K30" i="9"/>
  <c r="M30" i="9"/>
  <c r="K31" i="9"/>
  <c r="M31" i="9"/>
  <c r="K32" i="9"/>
  <c r="M32" i="9"/>
  <c r="K33" i="9"/>
  <c r="M33" i="9"/>
  <c r="K34" i="9"/>
  <c r="M34" i="9"/>
  <c r="K35" i="9"/>
  <c r="M35" i="9"/>
  <c r="K36" i="9"/>
  <c r="M36" i="9"/>
  <c r="K37" i="9"/>
  <c r="M37" i="9"/>
  <c r="K38" i="9"/>
  <c r="M38" i="9"/>
  <c r="K39" i="9"/>
  <c r="M39" i="9"/>
  <c r="K41" i="9"/>
  <c r="M41" i="9"/>
  <c r="K11" i="2"/>
  <c r="M11" i="2"/>
  <c r="K12" i="2"/>
  <c r="M12" i="2"/>
  <c r="K13" i="2"/>
  <c r="K22" i="2"/>
  <c r="K11" i="7"/>
  <c r="M11" i="7"/>
  <c r="K12" i="7"/>
  <c r="M12" i="7"/>
  <c r="K13" i="7"/>
  <c r="M13" i="7"/>
  <c r="K14" i="7"/>
  <c r="M14" i="7"/>
  <c r="K15" i="7"/>
  <c r="M15" i="7"/>
  <c r="K16" i="7"/>
  <c r="M16" i="7"/>
  <c r="K17" i="7"/>
  <c r="M17" i="7"/>
  <c r="K18" i="7"/>
  <c r="M18" i="7"/>
  <c r="K19" i="7"/>
  <c r="M19" i="7"/>
  <c r="K20" i="7"/>
  <c r="M20" i="7"/>
  <c r="K22" i="7"/>
  <c r="M22" i="7"/>
  <c r="K11" i="8"/>
  <c r="M11" i="8"/>
  <c r="K12" i="8"/>
  <c r="M12" i="8"/>
  <c r="K13" i="8"/>
  <c r="M13" i="8"/>
  <c r="K14" i="8"/>
  <c r="M14" i="8"/>
  <c r="K15" i="8"/>
  <c r="M15" i="8"/>
  <c r="K16" i="8"/>
  <c r="M16" i="8"/>
  <c r="K17" i="8"/>
  <c r="M17" i="8"/>
  <c r="K18" i="8"/>
  <c r="M18" i="8"/>
  <c r="K19" i="8"/>
  <c r="M19" i="8"/>
  <c r="K20" i="8"/>
  <c r="M20" i="8"/>
  <c r="K22" i="8"/>
  <c r="M22" i="8"/>
  <c r="K27" i="8"/>
  <c r="M27" i="8"/>
  <c r="K28" i="8"/>
  <c r="M28" i="8"/>
  <c r="K29" i="8"/>
  <c r="M29" i="8"/>
  <c r="K30" i="8"/>
  <c r="M30" i="8"/>
  <c r="K31" i="8"/>
  <c r="M31" i="8"/>
  <c r="K32" i="8"/>
  <c r="M32" i="8"/>
  <c r="K33" i="8"/>
  <c r="M33" i="8"/>
  <c r="K34" i="8"/>
  <c r="M34" i="8"/>
  <c r="K35" i="8"/>
  <c r="M35" i="8"/>
  <c r="K36" i="8"/>
  <c r="M36" i="8"/>
  <c r="K37" i="8"/>
  <c r="M37" i="8"/>
  <c r="K38" i="8"/>
  <c r="M38" i="8"/>
  <c r="K39" i="8"/>
  <c r="M39" i="8"/>
  <c r="K41" i="8"/>
  <c r="M41" i="8"/>
  <c r="K27" i="5"/>
  <c r="M27" i="5"/>
  <c r="K28" i="5"/>
  <c r="M28" i="5"/>
  <c r="K29" i="5"/>
  <c r="M29" i="5"/>
  <c r="K30" i="5"/>
  <c r="M30" i="5"/>
  <c r="K31" i="5"/>
  <c r="M31" i="5"/>
  <c r="K32" i="5"/>
  <c r="M32" i="5"/>
  <c r="K33" i="5"/>
  <c r="M33" i="5"/>
  <c r="K34" i="5"/>
  <c r="M34" i="5"/>
  <c r="K35" i="5"/>
  <c r="M35" i="5"/>
  <c r="K36" i="5"/>
  <c r="M36" i="5"/>
  <c r="K37" i="5"/>
  <c r="M37" i="5"/>
  <c r="K38" i="5"/>
  <c r="M38" i="5"/>
  <c r="K39" i="5"/>
  <c r="M39" i="5"/>
  <c r="K41" i="5"/>
  <c r="M41" i="5"/>
  <c r="M17" i="4"/>
  <c r="K18" i="4"/>
  <c r="M18" i="4"/>
  <c r="K19" i="4"/>
  <c r="M19" i="4"/>
  <c r="K20" i="4"/>
  <c r="M20" i="4"/>
  <c r="K22" i="4"/>
  <c r="M22" i="4"/>
  <c r="K27" i="4"/>
  <c r="M27" i="4"/>
  <c r="K28" i="4"/>
  <c r="M28" i="4"/>
  <c r="K29" i="4"/>
  <c r="M29" i="4"/>
  <c r="K30" i="4"/>
  <c r="M30" i="4"/>
  <c r="K31" i="4"/>
  <c r="M31" i="4"/>
  <c r="K32" i="4"/>
  <c r="M32" i="4"/>
  <c r="K33" i="4"/>
  <c r="M33" i="4"/>
  <c r="K34" i="4"/>
  <c r="M34" i="4"/>
  <c r="K35" i="4"/>
  <c r="M35" i="4"/>
  <c r="K36" i="4"/>
  <c r="M36" i="4"/>
  <c r="K37" i="4"/>
  <c r="M37" i="4"/>
  <c r="K38" i="4"/>
  <c r="M38" i="4"/>
  <c r="K39" i="4"/>
  <c r="M39" i="4"/>
  <c r="K41" i="4"/>
  <c r="M41" i="4"/>
  <c r="K11" i="4"/>
  <c r="M11" i="4"/>
  <c r="K12" i="4"/>
  <c r="M12" i="4"/>
  <c r="K13" i="4"/>
  <c r="M13" i="4"/>
  <c r="K14" i="4"/>
  <c r="M14" i="4"/>
  <c r="K15" i="4"/>
  <c r="M15" i="4"/>
  <c r="K16" i="4"/>
  <c r="M16" i="4"/>
  <c r="E27" i="12"/>
  <c r="E44" i="12" s="1"/>
  <c r="E29" i="12"/>
  <c r="E33" i="12"/>
  <c r="E35" i="12"/>
  <c r="M12" i="3"/>
  <c r="K13" i="3"/>
  <c r="M13" i="3"/>
  <c r="K14" i="3"/>
  <c r="M14" i="3"/>
  <c r="K15" i="3"/>
  <c r="M15" i="3"/>
  <c r="K16" i="3"/>
  <c r="M16" i="3"/>
  <c r="K17" i="3"/>
  <c r="M17" i="3"/>
  <c r="K18" i="3"/>
  <c r="M18" i="3"/>
  <c r="K19" i="3"/>
  <c r="M19" i="3"/>
  <c r="K20" i="3"/>
  <c r="M20" i="3"/>
  <c r="K22" i="3"/>
  <c r="M22" i="3"/>
  <c r="K27" i="2"/>
  <c r="M27" i="2"/>
  <c r="K28" i="2"/>
  <c r="M28" i="2"/>
  <c r="K29" i="2"/>
  <c r="M29" i="2"/>
  <c r="K30" i="2"/>
  <c r="M30" i="2"/>
  <c r="K31" i="2"/>
  <c r="M31" i="2"/>
  <c r="K32" i="2"/>
  <c r="M32" i="2"/>
  <c r="K33" i="2"/>
  <c r="M33" i="2"/>
  <c r="K34" i="2"/>
  <c r="M34" i="2"/>
  <c r="K35" i="2"/>
  <c r="M35" i="2"/>
  <c r="K36" i="2"/>
  <c r="M36" i="2"/>
  <c r="K37" i="2"/>
  <c r="M37" i="2"/>
  <c r="K38" i="2"/>
  <c r="M38" i="2"/>
  <c r="K39" i="2"/>
  <c r="M39" i="2"/>
  <c r="K40" i="2"/>
  <c r="M40" i="2"/>
  <c r="E31" i="12"/>
  <c r="M13" i="2"/>
  <c r="K14" i="2"/>
  <c r="M14" i="2"/>
  <c r="K15" i="2"/>
  <c r="M15" i="2"/>
  <c r="K16" i="2"/>
  <c r="M16" i="2"/>
  <c r="K17" i="2"/>
  <c r="M17" i="2"/>
  <c r="K18" i="2"/>
  <c r="M18" i="2"/>
  <c r="K19" i="2"/>
  <c r="M19" i="2"/>
  <c r="K20" i="2"/>
  <c r="M20" i="2"/>
  <c r="M22" i="2"/>
  <c r="E37" i="12"/>
  <c r="E40" i="12"/>
  <c r="K11" i="1"/>
  <c r="K12" i="1"/>
  <c r="M12" i="1"/>
  <c r="K13" i="1"/>
  <c r="M13" i="1"/>
  <c r="K14" i="1"/>
  <c r="M14" i="1"/>
  <c r="K15" i="1"/>
  <c r="M15" i="1"/>
  <c r="K16" i="1"/>
  <c r="M16" i="1"/>
  <c r="K17" i="1"/>
  <c r="M17" i="1"/>
  <c r="K18" i="1"/>
  <c r="M18" i="1"/>
  <c r="K19" i="1"/>
  <c r="M19" i="1"/>
  <c r="K20" i="1"/>
  <c r="M20" i="1"/>
  <c r="K22" i="1"/>
  <c r="M22" i="1"/>
  <c r="K27" i="1"/>
  <c r="M27" i="1"/>
  <c r="K28" i="1"/>
  <c r="M28" i="1"/>
  <c r="K29" i="1"/>
  <c r="M29" i="1"/>
  <c r="K30" i="1"/>
  <c r="M30" i="1"/>
  <c r="K31" i="1"/>
  <c r="M31" i="1"/>
  <c r="K32" i="1"/>
  <c r="M32" i="1"/>
  <c r="K33" i="1"/>
  <c r="M33" i="1"/>
  <c r="K34" i="1"/>
  <c r="M34" i="1"/>
  <c r="K35" i="1"/>
  <c r="M35" i="1"/>
  <c r="K36" i="1"/>
  <c r="M36" i="1"/>
  <c r="K37" i="1"/>
  <c r="M37" i="1"/>
  <c r="K38" i="1"/>
  <c r="M38" i="1"/>
  <c r="K39" i="1"/>
  <c r="M39" i="1"/>
  <c r="K41" i="1"/>
  <c r="M41" i="1"/>
  <c r="E12" i="12"/>
  <c r="E13" i="12"/>
  <c r="E14" i="12"/>
  <c r="E15" i="12"/>
  <c r="E16" i="12"/>
  <c r="E17" i="12"/>
  <c r="E18" i="12"/>
  <c r="E19" i="12"/>
  <c r="E20" i="12"/>
  <c r="E22" i="12"/>
  <c r="E26" i="12"/>
  <c r="E28" i="12"/>
  <c r="E30" i="12"/>
  <c r="E32" i="12"/>
  <c r="E34" i="12"/>
  <c r="E36" i="12"/>
  <c r="E38" i="12"/>
  <c r="L11" i="9"/>
  <c r="L12" i="9"/>
  <c r="L13" i="9"/>
  <c r="L14" i="9"/>
  <c r="L15" i="9"/>
  <c r="L16" i="9"/>
  <c r="L17" i="9"/>
  <c r="L18" i="9"/>
  <c r="L19" i="9"/>
  <c r="L20" i="9"/>
  <c r="L22" i="9"/>
  <c r="K11" i="9"/>
  <c r="K12" i="9"/>
  <c r="K13" i="9"/>
  <c r="K14" i="9"/>
  <c r="K15" i="9"/>
  <c r="K16" i="9"/>
  <c r="K17" i="9"/>
  <c r="K18" i="9"/>
  <c r="K19" i="9"/>
  <c r="K20" i="9"/>
  <c r="K22" i="9"/>
  <c r="L11" i="5"/>
  <c r="L12" i="5"/>
  <c r="L13" i="5"/>
  <c r="L14" i="5"/>
  <c r="L15" i="5"/>
  <c r="L16" i="5"/>
  <c r="L17" i="5"/>
  <c r="L18" i="5"/>
  <c r="L19" i="5"/>
  <c r="L20" i="5"/>
  <c r="L22" i="5"/>
  <c r="K11" i="5"/>
  <c r="K12" i="5"/>
  <c r="K13" i="5"/>
  <c r="K14" i="5"/>
  <c r="K15" i="5"/>
  <c r="K16" i="5"/>
  <c r="K17" i="5"/>
  <c r="K18" i="5"/>
  <c r="K19" i="5"/>
  <c r="K20" i="5"/>
  <c r="K22" i="5"/>
  <c r="E41" i="12" l="1"/>
  <c r="D42" i="12"/>
  <c r="F42" i="12" s="1"/>
  <c r="F44" i="12"/>
  <c r="E45" i="12"/>
  <c r="E11" i="6"/>
  <c r="E42" i="12" l="1"/>
  <c r="E24" i="12"/>
  <c r="F45" i="12"/>
  <c r="J27" i="6"/>
  <c r="J12" i="6"/>
  <c r="J13" i="6"/>
  <c r="J14" i="6"/>
  <c r="J15" i="6"/>
  <c r="J16" i="6"/>
  <c r="J17" i="6"/>
  <c r="J18" i="6"/>
  <c r="J19" i="6"/>
  <c r="J20" i="6"/>
  <c r="J22" i="6"/>
  <c r="J11" i="6"/>
  <c r="L48" i="11"/>
  <c r="L46" i="11"/>
  <c r="L35" i="11"/>
  <c r="G39" i="12" s="1"/>
  <c r="L34" i="11"/>
  <c r="G38" i="12" s="1"/>
  <c r="L33" i="11"/>
  <c r="G37" i="12" s="1"/>
  <c r="L32" i="11"/>
  <c r="G36" i="12" s="1"/>
  <c r="L31" i="11"/>
  <c r="G35" i="12" s="1"/>
  <c r="L30" i="11"/>
  <c r="G34" i="12" s="1"/>
  <c r="L29" i="11"/>
  <c r="G33" i="12" s="1"/>
  <c r="L28" i="11"/>
  <c r="G32" i="12" s="1"/>
  <c r="L27" i="11"/>
  <c r="G31" i="12" s="1"/>
  <c r="L26" i="11"/>
  <c r="G30" i="12" s="1"/>
  <c r="L25" i="11"/>
  <c r="G29" i="12" s="1"/>
  <c r="L24" i="11"/>
  <c r="G28" i="12" s="1"/>
  <c r="L23" i="11"/>
  <c r="G27" i="12" s="1"/>
  <c r="H38" i="11"/>
  <c r="J43" i="6" s="1"/>
  <c r="J42" i="4"/>
  <c r="L17" i="11"/>
  <c r="G22" i="12" s="1"/>
  <c r="L15" i="11"/>
  <c r="G20" i="12" s="1"/>
  <c r="L14" i="11"/>
  <c r="G19" i="12" s="1"/>
  <c r="L13" i="11"/>
  <c r="G18" i="12" s="1"/>
  <c r="L12" i="11"/>
  <c r="G17" i="12" s="1"/>
  <c r="L11" i="11"/>
  <c r="G16" i="12" s="1"/>
  <c r="L10" i="11"/>
  <c r="G15" i="12" s="1"/>
  <c r="L9" i="11"/>
  <c r="G14" i="12" s="1"/>
  <c r="L8" i="11"/>
  <c r="G13" i="12" s="1"/>
  <c r="L7" i="11"/>
  <c r="F19" i="11"/>
  <c r="J23" i="1"/>
  <c r="J24" i="4" l="1"/>
  <c r="F20" i="11"/>
  <c r="J25" i="4"/>
  <c r="J48" i="4" s="1"/>
  <c r="J47" i="4"/>
  <c r="J44" i="6"/>
  <c r="J48" i="6" s="1"/>
  <c r="J47" i="6"/>
  <c r="M44" i="6"/>
  <c r="K44" i="6"/>
  <c r="L44" i="6"/>
  <c r="M25" i="4"/>
  <c r="L25" i="4"/>
  <c r="I39" i="12"/>
  <c r="J39" i="12"/>
  <c r="H39" i="12"/>
  <c r="M43" i="6"/>
  <c r="L43" i="6"/>
  <c r="K43" i="6"/>
  <c r="J42" i="8"/>
  <c r="J38" i="11"/>
  <c r="J43" i="8" s="1"/>
  <c r="J44" i="8" s="1"/>
  <c r="J42" i="2"/>
  <c r="L42" i="2" s="1"/>
  <c r="D38" i="11"/>
  <c r="J43" i="2" s="1"/>
  <c r="J43" i="1"/>
  <c r="J47" i="1" s="1"/>
  <c r="J42" i="3"/>
  <c r="L42" i="3" s="1"/>
  <c r="E38" i="11"/>
  <c r="J43" i="3" s="1"/>
  <c r="J44" i="3" s="1"/>
  <c r="J42" i="5"/>
  <c r="G38" i="11"/>
  <c r="J43" i="5" s="1"/>
  <c r="J44" i="5" s="1"/>
  <c r="J42" i="7"/>
  <c r="I38" i="11"/>
  <c r="J43" i="7" s="1"/>
  <c r="J44" i="7" s="1"/>
  <c r="K38" i="11"/>
  <c r="J43" i="9" s="1"/>
  <c r="J44" i="9" s="1"/>
  <c r="J42" i="9"/>
  <c r="M24" i="4"/>
  <c r="K24" i="4"/>
  <c r="K25" i="4" s="1"/>
  <c r="L24" i="4"/>
  <c r="J23" i="7"/>
  <c r="J46" i="7" s="1"/>
  <c r="I19" i="11"/>
  <c r="J23" i="9"/>
  <c r="K19" i="11"/>
  <c r="J23" i="3"/>
  <c r="E19" i="11"/>
  <c r="J23" i="5"/>
  <c r="G19" i="11"/>
  <c r="J19" i="11"/>
  <c r="J23" i="8"/>
  <c r="J46" i="8" s="1"/>
  <c r="G12" i="12"/>
  <c r="J12" i="12" s="1"/>
  <c r="J42" i="1"/>
  <c r="J46" i="1" s="1"/>
  <c r="J27" i="12"/>
  <c r="I27" i="12"/>
  <c r="H27" i="12"/>
  <c r="J29" i="12"/>
  <c r="I29" i="12"/>
  <c r="H29" i="12"/>
  <c r="J31" i="12"/>
  <c r="H31" i="12"/>
  <c r="I31" i="12"/>
  <c r="J33" i="12"/>
  <c r="I33" i="12"/>
  <c r="H33" i="12"/>
  <c r="J35" i="12"/>
  <c r="I35" i="12"/>
  <c r="H35" i="12"/>
  <c r="J37" i="12"/>
  <c r="I37" i="12"/>
  <c r="H37" i="12"/>
  <c r="J40" i="12"/>
  <c r="I40" i="12"/>
  <c r="H40" i="12"/>
  <c r="J28" i="12"/>
  <c r="I28" i="12"/>
  <c r="H28" i="12"/>
  <c r="H30" i="12"/>
  <c r="J30" i="12"/>
  <c r="I30" i="12"/>
  <c r="J32" i="12"/>
  <c r="I32" i="12"/>
  <c r="H32" i="12"/>
  <c r="I34" i="12"/>
  <c r="J34" i="12"/>
  <c r="H34" i="12"/>
  <c r="J36" i="12"/>
  <c r="H36" i="12"/>
  <c r="I36" i="12"/>
  <c r="H38" i="12"/>
  <c r="J38" i="12"/>
  <c r="I38" i="12"/>
  <c r="J13" i="12"/>
  <c r="H13" i="12"/>
  <c r="I13" i="12"/>
  <c r="J15" i="12"/>
  <c r="H15" i="12"/>
  <c r="I15" i="12"/>
  <c r="J17" i="12"/>
  <c r="I17" i="12"/>
  <c r="H17" i="12"/>
  <c r="J19" i="12"/>
  <c r="H19" i="12"/>
  <c r="I19" i="12"/>
  <c r="J22" i="12"/>
  <c r="H22" i="12"/>
  <c r="I22" i="12"/>
  <c r="D40" i="11"/>
  <c r="D41" i="11" s="1"/>
  <c r="J23" i="2"/>
  <c r="F40" i="11"/>
  <c r="F41" i="11" s="1"/>
  <c r="J23" i="4"/>
  <c r="J46" i="4" s="1"/>
  <c r="J40" i="11"/>
  <c r="J41" i="11" s="1"/>
  <c r="J14" i="12"/>
  <c r="H14" i="12"/>
  <c r="I14" i="12"/>
  <c r="J16" i="12"/>
  <c r="I16" i="12"/>
  <c r="H16" i="12"/>
  <c r="J18" i="12"/>
  <c r="H18" i="12"/>
  <c r="I18" i="12"/>
  <c r="J20" i="12"/>
  <c r="H20" i="12"/>
  <c r="I20" i="12"/>
  <c r="J42" i="6"/>
  <c r="H40" i="11"/>
  <c r="H41" i="11" s="1"/>
  <c r="J23" i="6"/>
  <c r="J46" i="6" s="1"/>
  <c r="L47" i="11"/>
  <c r="L11" i="6"/>
  <c r="M11" i="6"/>
  <c r="E40" i="11"/>
  <c r="E41" i="11" s="1"/>
  <c r="G40" i="11"/>
  <c r="G41" i="11" s="1"/>
  <c r="I40" i="11"/>
  <c r="I41" i="11" s="1"/>
  <c r="K40" i="11"/>
  <c r="K41" i="11" s="1"/>
  <c r="L6" i="11"/>
  <c r="L18" i="11" s="1"/>
  <c r="L22" i="11"/>
  <c r="L37" i="11" s="1"/>
  <c r="J24" i="7" l="1"/>
  <c r="I20" i="11"/>
  <c r="J24" i="8"/>
  <c r="J47" i="8" s="1"/>
  <c r="J20" i="11"/>
  <c r="J24" i="5"/>
  <c r="J47" i="5" s="1"/>
  <c r="G20" i="11"/>
  <c r="J24" i="3"/>
  <c r="M24" i="3" s="1"/>
  <c r="E20" i="11"/>
  <c r="J24" i="9"/>
  <c r="L24" i="9" s="1"/>
  <c r="K20" i="11"/>
  <c r="M46" i="1"/>
  <c r="L46" i="1"/>
  <c r="K46" i="1"/>
  <c r="J44" i="2"/>
  <c r="J48" i="2" s="1"/>
  <c r="J47" i="2"/>
  <c r="K23" i="9"/>
  <c r="J46" i="9"/>
  <c r="M46" i="7"/>
  <c r="K46" i="7"/>
  <c r="L46" i="7"/>
  <c r="M46" i="4"/>
  <c r="L46" i="4"/>
  <c r="K46" i="4"/>
  <c r="J25" i="8"/>
  <c r="J48" i="8" s="1"/>
  <c r="M46" i="6"/>
  <c r="K46" i="6"/>
  <c r="L46" i="6"/>
  <c r="J25" i="7"/>
  <c r="J48" i="7" s="1"/>
  <c r="J47" i="7"/>
  <c r="M47" i="1"/>
  <c r="K47" i="1"/>
  <c r="L47" i="1"/>
  <c r="M23" i="2"/>
  <c r="J46" i="2"/>
  <c r="J25" i="5"/>
  <c r="J48" i="5" s="1"/>
  <c r="M47" i="6"/>
  <c r="K47" i="6"/>
  <c r="L47" i="6"/>
  <c r="J46" i="5"/>
  <c r="M48" i="6"/>
  <c r="L48" i="6"/>
  <c r="M46" i="8"/>
  <c r="K46" i="8"/>
  <c r="L46" i="8"/>
  <c r="J25" i="3"/>
  <c r="J48" i="3" s="1"/>
  <c r="J47" i="3"/>
  <c r="M47" i="4"/>
  <c r="L47" i="4"/>
  <c r="K47" i="4"/>
  <c r="M23" i="3"/>
  <c r="J46" i="3"/>
  <c r="M48" i="4"/>
  <c r="L48" i="4"/>
  <c r="M44" i="9"/>
  <c r="L44" i="9"/>
  <c r="K44" i="9"/>
  <c r="M44" i="8"/>
  <c r="L44" i="8"/>
  <c r="K44" i="8"/>
  <c r="M44" i="7"/>
  <c r="L44" i="7"/>
  <c r="K44" i="7"/>
  <c r="M44" i="5"/>
  <c r="L44" i="5"/>
  <c r="K44" i="5"/>
  <c r="M44" i="3"/>
  <c r="L44" i="3"/>
  <c r="K44" i="3"/>
  <c r="M44" i="2"/>
  <c r="L44" i="2"/>
  <c r="K44" i="2"/>
  <c r="K43" i="1"/>
  <c r="J44" i="1"/>
  <c r="J48" i="1" s="1"/>
  <c r="H12" i="12"/>
  <c r="I12" i="12"/>
  <c r="M43" i="9"/>
  <c r="K43" i="9"/>
  <c r="L43" i="9"/>
  <c r="M42" i="9"/>
  <c r="K42" i="9"/>
  <c r="L42" i="9"/>
  <c r="M43" i="7"/>
  <c r="K43" i="7"/>
  <c r="L43" i="7"/>
  <c r="M43" i="5"/>
  <c r="L43" i="5"/>
  <c r="K43" i="5"/>
  <c r="K43" i="3"/>
  <c r="M43" i="3"/>
  <c r="L43" i="3"/>
  <c r="M43" i="2"/>
  <c r="K43" i="2"/>
  <c r="L43" i="2"/>
  <c r="M43" i="8"/>
  <c r="K43" i="8"/>
  <c r="L43" i="8"/>
  <c r="K24" i="7"/>
  <c r="K25" i="7" s="1"/>
  <c r="L24" i="7"/>
  <c r="M24" i="7"/>
  <c r="G26" i="12"/>
  <c r="G11" i="12"/>
  <c r="L42" i="1"/>
  <c r="M42" i="1"/>
  <c r="K42" i="1"/>
  <c r="L42" i="4"/>
  <c r="K42" i="4"/>
  <c r="M42" i="4"/>
  <c r="L42" i="8"/>
  <c r="K42" i="8"/>
  <c r="M42" i="8"/>
  <c r="L42" i="5"/>
  <c r="K42" i="5"/>
  <c r="M42" i="5"/>
  <c r="M42" i="3"/>
  <c r="K42" i="3"/>
  <c r="L42" i="7"/>
  <c r="M42" i="7"/>
  <c r="K42" i="7"/>
  <c r="K42" i="2"/>
  <c r="M42" i="2"/>
  <c r="L23" i="7"/>
  <c r="M23" i="7"/>
  <c r="K23" i="7"/>
  <c r="L23" i="2"/>
  <c r="K23" i="2"/>
  <c r="M23" i="5"/>
  <c r="L23" i="5"/>
  <c r="K23" i="5"/>
  <c r="K48" i="5" s="1"/>
  <c r="L23" i="3"/>
  <c r="K23" i="3"/>
  <c r="L23" i="1"/>
  <c r="K23" i="1"/>
  <c r="M23" i="1"/>
  <c r="L23" i="4"/>
  <c r="K23" i="4"/>
  <c r="M23" i="4"/>
  <c r="L23" i="8"/>
  <c r="K23" i="8"/>
  <c r="M23" i="8"/>
  <c r="M23" i="9"/>
  <c r="L23" i="9"/>
  <c r="L24" i="8" l="1"/>
  <c r="M24" i="8"/>
  <c r="K24" i="3"/>
  <c r="K25" i="3" s="1"/>
  <c r="L24" i="3"/>
  <c r="K24" i="8"/>
  <c r="K25" i="8" s="1"/>
  <c r="M25" i="7"/>
  <c r="M24" i="5"/>
  <c r="L24" i="5"/>
  <c r="L25" i="3"/>
  <c r="K48" i="8"/>
  <c r="M25" i="3"/>
  <c r="J47" i="9"/>
  <c r="K47" i="9" s="1"/>
  <c r="J25" i="9"/>
  <c r="M25" i="8"/>
  <c r="K24" i="9"/>
  <c r="K25" i="9" s="1"/>
  <c r="M24" i="9"/>
  <c r="L25" i="8"/>
  <c r="K24" i="5"/>
  <c r="K25" i="5" s="1"/>
  <c r="K48" i="2"/>
  <c r="L25" i="5"/>
  <c r="K48" i="4"/>
  <c r="K48" i="7"/>
  <c r="M25" i="5"/>
  <c r="M47" i="7"/>
  <c r="K47" i="7"/>
  <c r="L47" i="7"/>
  <c r="M46" i="3"/>
  <c r="L46" i="3"/>
  <c r="K46" i="3"/>
  <c r="M48" i="1"/>
  <c r="L48" i="1"/>
  <c r="M46" i="5"/>
  <c r="L46" i="5"/>
  <c r="K46" i="5"/>
  <c r="M48" i="7"/>
  <c r="L48" i="7"/>
  <c r="M46" i="9"/>
  <c r="K46" i="9"/>
  <c r="L46" i="9"/>
  <c r="K48" i="9"/>
  <c r="M47" i="2"/>
  <c r="L47" i="2"/>
  <c r="K47" i="2"/>
  <c r="M48" i="2"/>
  <c r="L48" i="2"/>
  <c r="M47" i="5"/>
  <c r="L47" i="5"/>
  <c r="K47" i="5"/>
  <c r="M47" i="8"/>
  <c r="L47" i="8"/>
  <c r="K47" i="8"/>
  <c r="K48" i="3"/>
  <c r="M47" i="3"/>
  <c r="L47" i="3"/>
  <c r="K47" i="3"/>
  <c r="M48" i="5"/>
  <c r="L48" i="5"/>
  <c r="M48" i="8"/>
  <c r="L48" i="8"/>
  <c r="K48" i="1"/>
  <c r="L25" i="7"/>
  <c r="M48" i="3"/>
  <c r="L48" i="3"/>
  <c r="M46" i="2"/>
  <c r="L46" i="2"/>
  <c r="K46" i="2"/>
  <c r="M44" i="1"/>
  <c r="L44" i="1"/>
  <c r="K44" i="1"/>
  <c r="I11" i="12"/>
  <c r="J11" i="12"/>
  <c r="G41" i="12"/>
  <c r="H41" i="12" s="1"/>
  <c r="L38" i="11"/>
  <c r="G42" i="12" s="1"/>
  <c r="L19" i="11"/>
  <c r="G24" i="12" s="1"/>
  <c r="G23" i="12"/>
  <c r="M43" i="1"/>
  <c r="L43" i="1"/>
  <c r="L40" i="11"/>
  <c r="L41" i="11" s="1"/>
  <c r="H11" i="12"/>
  <c r="H26" i="12"/>
  <c r="J26" i="12"/>
  <c r="I26" i="12"/>
  <c r="K11" i="6"/>
  <c r="K42" i="6"/>
  <c r="K38" i="6"/>
  <c r="L23" i="6"/>
  <c r="K22" i="6"/>
  <c r="E23" i="6"/>
  <c r="M42" i="6"/>
  <c r="L42" i="6"/>
  <c r="E42" i="6"/>
  <c r="M41" i="6"/>
  <c r="K41" i="6"/>
  <c r="E41" i="6"/>
  <c r="M39" i="6"/>
  <c r="L39" i="6"/>
  <c r="K39" i="6"/>
  <c r="E39" i="6"/>
  <c r="M38" i="6"/>
  <c r="L38" i="6"/>
  <c r="E38" i="6"/>
  <c r="M37" i="6"/>
  <c r="L37" i="6"/>
  <c r="K37" i="6"/>
  <c r="E37" i="6"/>
  <c r="M36" i="6"/>
  <c r="K36" i="6"/>
  <c r="E36" i="6"/>
  <c r="M35" i="6"/>
  <c r="L35" i="6"/>
  <c r="K35" i="6"/>
  <c r="E35" i="6"/>
  <c r="M34" i="6"/>
  <c r="K34" i="6"/>
  <c r="E34" i="6"/>
  <c r="M33" i="6"/>
  <c r="L33" i="6"/>
  <c r="K33" i="6"/>
  <c r="E33" i="6"/>
  <c r="M32" i="6"/>
  <c r="K32" i="6"/>
  <c r="E32" i="6"/>
  <c r="M31" i="6"/>
  <c r="L31" i="6"/>
  <c r="K31" i="6"/>
  <c r="E31" i="6"/>
  <c r="M30" i="6"/>
  <c r="K30" i="6"/>
  <c r="E30" i="6"/>
  <c r="M29" i="6"/>
  <c r="L29" i="6"/>
  <c r="K29" i="6"/>
  <c r="E29" i="6"/>
  <c r="M28" i="6"/>
  <c r="K28" i="6"/>
  <c r="E28" i="6"/>
  <c r="M27" i="6"/>
  <c r="K27" i="6"/>
  <c r="E27" i="6"/>
  <c r="M23" i="6"/>
  <c r="M22" i="6"/>
  <c r="E22" i="6"/>
  <c r="M20" i="6"/>
  <c r="E20" i="6"/>
  <c r="M19" i="6"/>
  <c r="E19" i="6"/>
  <c r="M18" i="6"/>
  <c r="E18" i="6"/>
  <c r="M17" i="6"/>
  <c r="E17" i="6"/>
  <c r="M16" i="6"/>
  <c r="E16" i="6"/>
  <c r="M15" i="6"/>
  <c r="E15" i="6"/>
  <c r="M14" i="6"/>
  <c r="E14" i="6"/>
  <c r="M13" i="6"/>
  <c r="E13" i="6"/>
  <c r="M12" i="6"/>
  <c r="E12" i="6"/>
  <c r="L47" i="9" l="1"/>
  <c r="M47" i="9"/>
  <c r="J48" i="9"/>
  <c r="M25" i="9"/>
  <c r="L25" i="9"/>
  <c r="H23" i="12"/>
  <c r="G44" i="12"/>
  <c r="G45" i="12" s="1"/>
  <c r="I41" i="12"/>
  <c r="J41" i="12"/>
  <c r="I23" i="12"/>
  <c r="J42" i="12"/>
  <c r="H42" i="12"/>
  <c r="I42" i="12"/>
  <c r="H24" i="12"/>
  <c r="J24" i="12"/>
  <c r="I24" i="12"/>
  <c r="J23" i="12"/>
  <c r="L12" i="6"/>
  <c r="K12" i="6"/>
  <c r="L28" i="6"/>
  <c r="L30" i="6"/>
  <c r="L32" i="6"/>
  <c r="L34" i="6"/>
  <c r="L36" i="6"/>
  <c r="L41" i="6"/>
  <c r="L27" i="6"/>
  <c r="L13" i="6"/>
  <c r="L14" i="6"/>
  <c r="L15" i="6"/>
  <c r="L16" i="6"/>
  <c r="L17" i="6"/>
  <c r="L18" i="6"/>
  <c r="L19" i="6"/>
  <c r="L20" i="6"/>
  <c r="L22" i="6"/>
  <c r="K13" i="6"/>
  <c r="K14" i="6"/>
  <c r="K15" i="6"/>
  <c r="K16" i="6"/>
  <c r="K17" i="6"/>
  <c r="K18" i="6"/>
  <c r="K19" i="6"/>
  <c r="K20" i="6"/>
  <c r="K23" i="6"/>
  <c r="K48" i="6" s="1"/>
  <c r="L48" i="9" l="1"/>
  <c r="M48" i="9"/>
  <c r="J44" i="12"/>
  <c r="I45" i="12"/>
  <c r="H45" i="12"/>
  <c r="J45" i="12"/>
  <c r="I44" i="12"/>
  <c r="H44" i="12"/>
  <c r="E41" i="1" l="1"/>
  <c r="E42" i="1"/>
  <c r="E43" i="1" l="1"/>
</calcChain>
</file>

<file path=xl/sharedStrings.xml><?xml version="1.0" encoding="utf-8"?>
<sst xmlns="http://schemas.openxmlformats.org/spreadsheetml/2006/main" count="5748" uniqueCount="1880">
  <si>
    <t>รพท.สมเด็จพระยุพราชสระแก้ว</t>
  </si>
  <si>
    <t>รหัสรายการ</t>
  </si>
  <si>
    <t>รายการ</t>
  </si>
  <si>
    <t>(ข้อมูล กปภ.)</t>
  </si>
  <si>
    <t>(ข้อมูลหน่วยบริการ)</t>
  </si>
  <si>
    <t>รายได้</t>
  </si>
  <si>
    <t>P04</t>
  </si>
  <si>
    <t>รายได้ UC</t>
  </si>
  <si>
    <t>P05</t>
  </si>
  <si>
    <t>รายได้จาก EMS</t>
  </si>
  <si>
    <t>P06</t>
  </si>
  <si>
    <t>รายได้ค่ารักษาเบิกต้นสังกัด</t>
  </si>
  <si>
    <t>P061</t>
  </si>
  <si>
    <t>รายได้ค่ารักษา อปท.</t>
  </si>
  <si>
    <t>P07</t>
  </si>
  <si>
    <t>รายได้ค่ารักษาเบิกจ่ายตรงกรมบัญชีกลาง</t>
  </si>
  <si>
    <t>P08</t>
  </si>
  <si>
    <t>รายได้ประกันสังคม</t>
  </si>
  <si>
    <t>P09</t>
  </si>
  <si>
    <t>รายได้แรงงานต่างด้าว</t>
  </si>
  <si>
    <t>P10</t>
  </si>
  <si>
    <t>รายได้ค่ารักษาและบริการอื่น ๆ</t>
  </si>
  <si>
    <t>P11</t>
  </si>
  <si>
    <t>รายได้งบประมาณส่วนบุคลากร</t>
  </si>
  <si>
    <t>P12</t>
  </si>
  <si>
    <t>รายได้อื่น</t>
  </si>
  <si>
    <t>P13</t>
  </si>
  <si>
    <t>รายได้งบลงทุน</t>
  </si>
  <si>
    <t>P13S</t>
  </si>
  <si>
    <t>รวมรายได้</t>
  </si>
  <si>
    <t>ค่าใช้จ่าย</t>
  </si>
  <si>
    <t>P14</t>
  </si>
  <si>
    <t>ต้นทุนยา</t>
  </si>
  <si>
    <t>P15</t>
  </si>
  <si>
    <t>ต้นทุนเวชภัณฑ์มิใช่ยาและวัสดุการแพทย์</t>
  </si>
  <si>
    <t>P151</t>
  </si>
  <si>
    <t>ต้นทุนวัสดุทันตกรรม</t>
  </si>
  <si>
    <t>P16</t>
  </si>
  <si>
    <t>ต้นทุนวัสดุวิทยาศาสตร์การแพทย์</t>
  </si>
  <si>
    <t>P17</t>
  </si>
  <si>
    <t>เงินเดือนและค่าจ้างประจำ</t>
  </si>
  <si>
    <t>P18</t>
  </si>
  <si>
    <t>ค่าจ้างชั่วคราว</t>
  </si>
  <si>
    <t>P19</t>
  </si>
  <si>
    <t>ค่าตอบแทน</t>
  </si>
  <si>
    <t>P20</t>
  </si>
  <si>
    <t>ค่าใช้จ่ายบุคลากรอื่น</t>
  </si>
  <si>
    <t>P21</t>
  </si>
  <si>
    <t>ค่าใช้สอย</t>
  </si>
  <si>
    <t>P22</t>
  </si>
  <si>
    <t>ค่าสาธารณูปโภค</t>
  </si>
  <si>
    <t>P23</t>
  </si>
  <si>
    <t>วัสดุใช้ไป</t>
  </si>
  <si>
    <t>P24</t>
  </si>
  <si>
    <t>ค่าเสื่อมราคาและค่าตัดจำหน่าย</t>
  </si>
  <si>
    <t>P241</t>
  </si>
  <si>
    <t>หนี้สูญและสงสัยจะสูญ</t>
  </si>
  <si>
    <t>P25</t>
  </si>
  <si>
    <t>ค่าใช้จ่ายอื่น</t>
  </si>
  <si>
    <t>P26S</t>
  </si>
  <si>
    <t>รวมค่าใช้จ่าย</t>
  </si>
  <si>
    <t>P27S</t>
  </si>
  <si>
    <t>ส่วนต่างรายได้หักค่าใช้จ่าย(NI)</t>
  </si>
  <si>
    <t>P28</t>
  </si>
  <si>
    <t>สรุปแผนประมาณการ</t>
  </si>
  <si>
    <t>P29</t>
  </si>
  <si>
    <t>EBITDA - รายได้หักค่าใช้จ่าย(ไม่รวมค่าเสื่อม)</t>
  </si>
  <si>
    <t>วงเงินที่ลงทุนได้(ร้อยละ 20%ของ EBITDA)</t>
  </si>
  <si>
    <t>งบลงทุน (เงินบำรุง) เปรียบเทียบกับ EBITDA &gt;20%</t>
  </si>
  <si>
    <t>P40</t>
  </si>
  <si>
    <t>P50</t>
  </si>
  <si>
    <t>P60</t>
  </si>
  <si>
    <t>2. แผนจัดซื้อยา เวชภัณฑ์ วัสดุการแพทย์ วัสดุวิทยาศาสตร์การแพทย์</t>
  </si>
  <si>
    <t>ยา (รวมสนับสนุน รพ.สต.)</t>
  </si>
  <si>
    <t>เวชภัณฑ์มิใช่ยาและวัสดุการแพทย์ (รวมสนับสนุน รพ.สต.)</t>
  </si>
  <si>
    <t>วัสดุวิทยาศาสตร์และการแพทย์ (รวมสนับสนุน รพ.สต.)</t>
  </si>
  <si>
    <t>3. แผนจัดซื้อวัสดุอื่น</t>
  </si>
  <si>
    <t>วัสดุสำนักงาน</t>
  </si>
  <si>
    <t>วัสดุยานพาหนะและขนส่ง</t>
  </si>
  <si>
    <t>วัสดุเชื้อเพลิงและหล่อลื่น</t>
  </si>
  <si>
    <t>วัสดุไฟฟ้าและวิทยุ</t>
  </si>
  <si>
    <t>วัสดุโฆษณาและเผยแพร่</t>
  </si>
  <si>
    <t>วัสดุคอมพิวเตอร์</t>
  </si>
  <si>
    <t>วัสดุงานบ้านงานครัว</t>
  </si>
  <si>
    <t>วัสดุบริโภค</t>
  </si>
  <si>
    <t>วัสดุเครื่องแต่งกาย</t>
  </si>
  <si>
    <t>วัสดุก่อสร้าง</t>
  </si>
  <si>
    <t>วัสดุอื่น</t>
  </si>
  <si>
    <t>4. แผนบริหารจัดการเจ้าหนี้</t>
  </si>
  <si>
    <t>จำนวนเงิน</t>
  </si>
  <si>
    <t>   เจ้าหนี้ยา</t>
  </si>
  <si>
    <t>   เจ้าหนี้ วชภ.</t>
  </si>
  <si>
    <t>   เจ้าหนี้ lab</t>
  </si>
  <si>
    <t>   เจ้าหนี้ตามจ่าย</t>
  </si>
  <si>
    <t>   เจ้าหนี้ค่าแรงค้างจ่าย</t>
  </si>
  <si>
    <t>   เจ้าหนี้ค่าครุภัณฑ์ สิ่งก่อสร้างฯ</t>
  </si>
  <si>
    <t>   เจ้าหนี้วัสดุอื่น</t>
  </si>
  <si>
    <t>   เจ้าหนี้อื่นๆ</t>
  </si>
  <si>
    <t>5. แผนบริหารจัดการลูกหนี้</t>
  </si>
  <si>
    <t>   ลูกหนี้ UC</t>
  </si>
  <si>
    <t>   ลูกหนี้ ประกันสังคม</t>
  </si>
  <si>
    <t>   ลูกหนี้ กรมบัญชีกลาง</t>
  </si>
  <si>
    <t>   ลูกหนี้ แรงงานต่างด้าว</t>
  </si>
  <si>
    <t>   ลูกหนี้ อปท</t>
  </si>
  <si>
    <t>   ลูกหนี้ อื่น ๆ</t>
  </si>
  <si>
    <t>6. แผนการลงทุนเพิ่ม</t>
  </si>
  <si>
    <t>7. แผนสนับสนุน รพ.สต.</t>
  </si>
  <si>
    <t>มูลค่า</t>
  </si>
  <si>
    <t>ระดับหน่วยบริการ</t>
  </si>
  <si>
    <t>ระดับสสจ.</t>
  </si>
  <si>
    <t>ระดับเขต</t>
  </si>
  <si>
    <t>(ผู้จัดทำ)</t>
  </si>
  <si>
    <t>(ผู้ตรวจสอบและอนุมัติ)</t>
  </si>
  <si>
    <t>(เห็นชอบ)</t>
  </si>
  <si>
    <t>รพช.คลองหาด</t>
  </si>
  <si>
    <t>รพช.ตาพระยา</t>
  </si>
  <si>
    <t>รพช.วังน้ำเย็น</t>
  </si>
  <si>
    <t>รพช.วัฒนานคร</t>
  </si>
  <si>
    <t>รพช.อรัญประเทศ</t>
  </si>
  <si>
    <t>รพช.เขาฉกรรจ์</t>
  </si>
  <si>
    <t>รพช.วังสมบูรณ์</t>
  </si>
  <si>
    <t>รพช.โคกสูง</t>
  </si>
  <si>
    <t>รหัส</t>
  </si>
  <si>
    <t>ส่วนต่าง</t>
  </si>
  <si>
    <t xml:space="preserve">แผน </t>
  </si>
  <si>
    <t>แผนการดำเนินงาน</t>
  </si>
  <si>
    <t>ผลการดำเนินงาน</t>
  </si>
  <si>
    <t>คิดเป็นร้อยละ</t>
  </si>
  <si>
    <t xml:space="preserve">planfin </t>
  </si>
  <si>
    <t>จากแผน</t>
  </si>
  <si>
    <t>จากผล</t>
  </si>
  <si>
    <t>การดำเนินงาน</t>
  </si>
  <si>
    <t>(1)</t>
  </si>
  <si>
    <t>(2)</t>
  </si>
  <si>
    <t>(3)</t>
  </si>
  <si>
    <t>(4)</t>
  </si>
  <si>
    <t>(5)</t>
  </si>
  <si>
    <t>(6)=(5-4)</t>
  </si>
  <si>
    <t>(7)=(5)*100/(4)-100</t>
  </si>
  <si>
    <t>(8)=(5)*100/(2)</t>
  </si>
  <si>
    <t xml:space="preserve">รายงานผลการดำเนินงานรายได้และค่าใช้จ่าย (Planfin) </t>
  </si>
  <si>
    <t>รพท.สมเด็จพระยุพราช สระแก้ว</t>
  </si>
  <si>
    <t>รพท.อรัญประเทศ</t>
  </si>
  <si>
    <t>สระแก้ว</t>
  </si>
  <si>
    <t>ส่วนต่างรายได้หักค่าใช้จ่าย (NI)</t>
  </si>
  <si>
    <t>สรุปแผนประมาณการ (P28 = P27S-P13+P24)</t>
  </si>
  <si>
    <t>ข้อมูลคาดการณ์เพิ่มเติมเพื่อประกอบการจัดทำแผน</t>
  </si>
  <si>
    <t>จังหวัดสระแก้ว</t>
  </si>
  <si>
    <t>ทุนสำรองสุทธิ (Networking Capital) ณ สิ้นเดือน</t>
  </si>
  <si>
    <t>เงินบำรุงคงเหลือ ณ สิ้นเดือน</t>
  </si>
  <si>
    <t>หนี้สินและภาระผูกพัน ณ สิ้นเดือน</t>
  </si>
  <si>
    <t>SD</t>
  </si>
  <si>
    <t>Mean</t>
  </si>
  <si>
    <t>(มูลค่า)</t>
  </si>
  <si>
    <t>เงินบำรุงคงเหลือ (หักภาระผูกพัน) ณ สิ้นเดือน</t>
  </si>
  <si>
    <t>หมายเหตุ : 1. เทียบค่ากลาง: (0=น้อยกว่าหรือเท่ากับMean, 1=มากกว่าMean, 2=มากกว่าMean+1SD, 3=มากกว่าMean+2SD, 4=มากกว่าMean+3SD )</t>
  </si>
  <si>
    <t>รวมรายได้ (ไม่รวมงบลงทุน)</t>
  </si>
  <si>
    <t>รวมค่าใช้จ่าย (ไม่รวมค่าเสื่อมราคาและค่าตัดจำหน่าย)</t>
  </si>
  <si>
    <t xml:space="preserve">นายสุเทพ  เพชรมาก </t>
  </si>
  <si>
    <t>ผู้อำนวยการโรงพยาบาลสมเด็จพระยุพราชสระแก้ว</t>
  </si>
  <si>
    <t>นายแพทย์สาธารณสุขจังหวัดสระแก้ว</t>
  </si>
  <si>
    <t>ผู้ตรวจราชการกระทรวงสาธารณสุข เขตสุขภาพที่ 6</t>
  </si>
  <si>
    <t>รวม</t>
  </si>
  <si>
    <t>Fixed Cost ตามประกาศ (สธ0204/22819 ลว.15 กค.60)</t>
  </si>
  <si>
    <t>ผู้อำนวยการโรงพยาบาลคลองหาด</t>
  </si>
  <si>
    <t>ผู้อำนวยการโรงพยาบาลตาพระยา</t>
  </si>
  <si>
    <t>ผู้อำนวยการโรงพยาบาลวัฒนานคร</t>
  </si>
  <si>
    <t>ผู้อำนวยการโรงพยาบาลอรัญประเทศ</t>
  </si>
  <si>
    <t>ผู้อำนวยการโรงพยาบาลเขาฉกรรจ์</t>
  </si>
  <si>
    <t>ผู้อำนวยการโรงพยาบาลวังสมบูรณ์</t>
  </si>
  <si>
    <t>ผู้อำนวยการโรงพยาบาลโคกสูง</t>
  </si>
  <si>
    <t>รพช.F3 15,000-25,000</t>
  </si>
  <si>
    <t>รพช.F2 30,000-=60,000</t>
  </si>
  <si>
    <t>รพช.F2 60,000-90,000</t>
  </si>
  <si>
    <t>รพช.F3 &gt;=25,000</t>
  </si>
  <si>
    <t>ServBed =77 เตียงตามจริง</t>
  </si>
  <si>
    <t>ServBed =51 เตียงตามจริง</t>
  </si>
  <si>
    <t>ServBed =  10 เตียงตามกรอบ</t>
  </si>
  <si>
    <t>ServBed = 10 เตียงตามกรอบ</t>
  </si>
  <si>
    <t>ServBed = 388 เตียงตามกรอบ</t>
  </si>
  <si>
    <t>ServBed =  60 เตียงตามกรอบ</t>
  </si>
  <si>
    <t>ServBed =  30 เตียงตามกรอบ</t>
  </si>
  <si>
    <t>ServBed = 60 เตียงตามกรอบ</t>
  </si>
  <si>
    <t>ServBed = 30 เตียงตามกรอบ</t>
  </si>
  <si>
    <t>รพช.F2 &lt;=30,000</t>
  </si>
  <si>
    <t>รพท.M1 &lt;=200</t>
  </si>
  <si>
    <t>รหัสExp&amp;Rev</t>
  </si>
  <si>
    <t>ชื่อExp&amp;Rev</t>
  </si>
  <si>
    <t>ชื่อบัญชี60</t>
  </si>
  <si>
    <t>สมุทรปราการ</t>
  </si>
  <si>
    <t>ชลบุรี</t>
  </si>
  <si>
    <t>ระยอง</t>
  </si>
  <si>
    <t>จันทบุรี</t>
  </si>
  <si>
    <t>ตราด</t>
  </si>
  <si>
    <t>ฉะเชิงเทรา</t>
  </si>
  <si>
    <t>ปราจีนบุรี</t>
  </si>
  <si>
    <t>เขต 6</t>
  </si>
  <si>
    <t>สมุทรปราการ,รพท.</t>
  </si>
  <si>
    <t>บางบ่อ,รพช.</t>
  </si>
  <si>
    <t>บางพลี,รพท.</t>
  </si>
  <si>
    <t>บางจาก,รพช.</t>
  </si>
  <si>
    <t>พระสมุทรเจดีย์,รพช.</t>
  </si>
  <si>
    <t>บางเสาธง,รพช.</t>
  </si>
  <si>
    <t>ชลบุรี,รพศ.</t>
  </si>
  <si>
    <t>บ้านบึง,รพช.</t>
  </si>
  <si>
    <t>หนองใหญ่,รพช.</t>
  </si>
  <si>
    <t>บางละมุง,รพท.</t>
  </si>
  <si>
    <t>วัดญาณสังวราราม,รพช.</t>
  </si>
  <si>
    <t>พานทอง,รพช.</t>
  </si>
  <si>
    <t>พนัสนิคม,รพช.</t>
  </si>
  <si>
    <t>แหลมฉบัง,รพช.</t>
  </si>
  <si>
    <t>เกาะสีชัง,รพช.</t>
  </si>
  <si>
    <t>สัตหีบกม10,รพช.</t>
  </si>
  <si>
    <t>บ่อทอง,รพช.</t>
  </si>
  <si>
    <t>เกาะจันทร์,รพช.</t>
  </si>
  <si>
    <t>ระยอง,รพศ.</t>
  </si>
  <si>
    <t>เฉลิมพระเกียรติสมเด็จพระเทพรัตนราชสุดาฯ สยามบรมราชกุมารี ระยอง,รพท.</t>
  </si>
  <si>
    <t>บ้านฉาง,รพช.</t>
  </si>
  <si>
    <t>แกลง,รพท.</t>
  </si>
  <si>
    <t>วังจันทร์,รพช.</t>
  </si>
  <si>
    <t>บ้านค่าย,รพช.</t>
  </si>
  <si>
    <t>ปลวกแดง,รพช.</t>
  </si>
  <si>
    <t>เขาชะเมา เฉลิมพระเกียรติ 80 พรรษา,รพช.</t>
  </si>
  <si>
    <t>นิคมพัฒนา,รพช.</t>
  </si>
  <si>
    <t>พระปกเกล้า,รพศ.</t>
  </si>
  <si>
    <t>ขลุง,รพช.</t>
  </si>
  <si>
    <t>ท่าใหม่,รพช.</t>
  </si>
  <si>
    <t>เขาสุกิม,รพช.</t>
  </si>
  <si>
    <t>สองพี่น้อง,รพช.</t>
  </si>
  <si>
    <t>โป่งน้ำร้อน,รพช.</t>
  </si>
  <si>
    <t>มะขาม,รพช.</t>
  </si>
  <si>
    <t>แหลมสิงห์,รพช.</t>
  </si>
  <si>
    <t>สอยดาว,รพช.</t>
  </si>
  <si>
    <t>แก่งหางแมว,รพช.</t>
  </si>
  <si>
    <t>นายายอาม,รพช.</t>
  </si>
  <si>
    <t>เขาคิชฌกูฏ,รพช.</t>
  </si>
  <si>
    <t>ตราด,รพท.</t>
  </si>
  <si>
    <t>คลองใหญ่,รพช.</t>
  </si>
  <si>
    <t>เขาสมิง,รพช.</t>
  </si>
  <si>
    <t>บ่อไร่,รพช.</t>
  </si>
  <si>
    <t>แหลมงอบ,รพช.</t>
  </si>
  <si>
    <t>เกาะกูด,รพช.</t>
  </si>
  <si>
    <t>เกาะช้าง,รพช.</t>
  </si>
  <si>
    <t>พุทธโสธร,รพท.</t>
  </si>
  <si>
    <t>ท่าตะเกียบ,รพช.</t>
  </si>
  <si>
    <t>บางคล้า,รพช.</t>
  </si>
  <si>
    <t>บางน้ำเปรี้ยว,รพช.</t>
  </si>
  <si>
    <t>บางปะกง,รพช.</t>
  </si>
  <si>
    <t>บ้านโพธิ์,รพช.</t>
  </si>
  <si>
    <t>พนมสารคาม,รพช.</t>
  </si>
  <si>
    <t>สนามชัยเขต,รพช.</t>
  </si>
  <si>
    <t>แปลงยาว,รพช.</t>
  </si>
  <si>
    <t>ราชสาส์น,รพช.</t>
  </si>
  <si>
    <t>คลองเขื่อน,รพช.</t>
  </si>
  <si>
    <t>เจ้าพระยาอภัยภูเบศร,รพศ.</t>
  </si>
  <si>
    <t>กบินทร์บุรี,รพท.</t>
  </si>
  <si>
    <t>นาดี,รพช.</t>
  </si>
  <si>
    <t>บ้านสร้าง,รพช.</t>
  </si>
  <si>
    <t>ประจันตคาม,รพช.</t>
  </si>
  <si>
    <t>ศรีมหาโพธิ,รพช.</t>
  </si>
  <si>
    <t>ศรีมโหสถ,รพช.</t>
  </si>
  <si>
    <t>สมเด็จพระยุพราชสระแก้ว,รพท.</t>
  </si>
  <si>
    <t>คลองหาด,รพช.</t>
  </si>
  <si>
    <t>ตาพระยา,รพช.</t>
  </si>
  <si>
    <t>วังน้ำเย็น,รพช.</t>
  </si>
  <si>
    <t>วัฒนานคร,รพช.</t>
  </si>
  <si>
    <t>อรัญประเทศ,รพท.</t>
  </si>
  <si>
    <t>เขาฉกรรจ์,รพช.</t>
  </si>
  <si>
    <t>วังสมบูรณ์,รพช.</t>
  </si>
  <si>
    <t>โคกสูง,รพช.</t>
  </si>
  <si>
    <t>GroupID</t>
  </si>
  <si>
    <t>PlanName</t>
  </si>
  <si>
    <t>NewPlan60ID</t>
  </si>
  <si>
    <t>Planf60Name</t>
  </si>
  <si>
    <t>CodeL1</t>
  </si>
  <si>
    <t>Account1</t>
  </si>
  <si>
    <t>10685</t>
  </si>
  <si>
    <t>10752</t>
  </si>
  <si>
    <t>10753</t>
  </si>
  <si>
    <t>10754</t>
  </si>
  <si>
    <t>10755</t>
  </si>
  <si>
    <t>28785</t>
  </si>
  <si>
    <t>10662</t>
  </si>
  <si>
    <t>10817</t>
  </si>
  <si>
    <t>10818</t>
  </si>
  <si>
    <t>10819</t>
  </si>
  <si>
    <t>10820</t>
  </si>
  <si>
    <t>10821</t>
  </si>
  <si>
    <t>10822</t>
  </si>
  <si>
    <t>10823</t>
  </si>
  <si>
    <t>10824</t>
  </si>
  <si>
    <t>10825</t>
  </si>
  <si>
    <t>10826</t>
  </si>
  <si>
    <t>28006</t>
  </si>
  <si>
    <t>10663</t>
  </si>
  <si>
    <t>10827</t>
  </si>
  <si>
    <t>10828</t>
  </si>
  <si>
    <t>10829</t>
  </si>
  <si>
    <t>10830</t>
  </si>
  <si>
    <t>10832</t>
  </si>
  <si>
    <t>22734</t>
  </si>
  <si>
    <t>23962</t>
  </si>
  <si>
    <t>10664</t>
  </si>
  <si>
    <t>10834</t>
  </si>
  <si>
    <t>10835</t>
  </si>
  <si>
    <t>10836</t>
  </si>
  <si>
    <t>10837</t>
  </si>
  <si>
    <t>10838</t>
  </si>
  <si>
    <t>10839</t>
  </si>
  <si>
    <t>10840</t>
  </si>
  <si>
    <t>10841</t>
  </si>
  <si>
    <t>10842</t>
  </si>
  <si>
    <t>10843</t>
  </si>
  <si>
    <t>10844</t>
  </si>
  <si>
    <t>10696</t>
  </si>
  <si>
    <t>10845</t>
  </si>
  <si>
    <t>10846</t>
  </si>
  <si>
    <t>10847</t>
  </si>
  <si>
    <t>10848</t>
  </si>
  <si>
    <t>10849</t>
  </si>
  <si>
    <t>13816</t>
  </si>
  <si>
    <t>10697</t>
  </si>
  <si>
    <t>10833</t>
  </si>
  <si>
    <t>10850</t>
  </si>
  <si>
    <t>10851</t>
  </si>
  <si>
    <t>10852</t>
  </si>
  <si>
    <t>10853</t>
  </si>
  <si>
    <t>10854</t>
  </si>
  <si>
    <t>10855</t>
  </si>
  <si>
    <t>10856</t>
  </si>
  <si>
    <t>13747</t>
  </si>
  <si>
    <t>31327</t>
  </si>
  <si>
    <t>10665</t>
  </si>
  <si>
    <t>10857</t>
  </si>
  <si>
    <t>10858</t>
  </si>
  <si>
    <t>10859</t>
  </si>
  <si>
    <t>10860</t>
  </si>
  <si>
    <t>10861</t>
  </si>
  <si>
    <t>10862</t>
  </si>
  <si>
    <t>10699</t>
  </si>
  <si>
    <t>10866</t>
  </si>
  <si>
    <t>10867</t>
  </si>
  <si>
    <t>10868</t>
  </si>
  <si>
    <t>10869</t>
  </si>
  <si>
    <t>10870</t>
  </si>
  <si>
    <t>13817</t>
  </si>
  <si>
    <t>28849</t>
  </si>
  <si>
    <t>28850</t>
  </si>
  <si>
    <t>รายได้ UC - OPD</t>
  </si>
  <si>
    <t>4301020105.201</t>
  </si>
  <si>
    <t>รายได้ค่ารักษา UC -OP  ใน CUP</t>
  </si>
  <si>
    <t>รายได้ UC - IPD</t>
  </si>
  <si>
    <t>4301020105.202</t>
  </si>
  <si>
    <t>4301020105.203</t>
  </si>
  <si>
    <t>4301020105.205</t>
  </si>
  <si>
    <t>รายได้ค่ารักษา UC-OP  นอก CUP ต่างจังหวัด</t>
  </si>
  <si>
    <t>4301020105.207</t>
  </si>
  <si>
    <t>ส่วนต่างค่ารักษาที่สูง(ต่ำ) กว่า UC</t>
  </si>
  <si>
    <t>4301020105.214</t>
  </si>
  <si>
    <t>รายได้กองทุน UC - OP แบบเหมาจ่ายต่อผู้มีสิทธิ</t>
  </si>
  <si>
    <t>รายได้ UC - อื่น ๆ</t>
  </si>
  <si>
    <t>4301020105.215</t>
  </si>
  <si>
    <t>รายได้กองทุน UC-OP ตามเกณฑ์คุณภาพผลงานบริการ</t>
  </si>
  <si>
    <t>4301020105.217</t>
  </si>
  <si>
    <t>รายได้กองทุน UC - P&amp;P แบบเหมาจ่ายต่อผู้มีสิทธิ</t>
  </si>
  <si>
    <t>4301020105.222</t>
  </si>
  <si>
    <t>รายได้กองทุน UC เฉพาะโรคอื่น</t>
  </si>
  <si>
    <t>4301020105.223</t>
  </si>
  <si>
    <t>4301020105.228</t>
  </si>
  <si>
    <t>4301020105.229</t>
  </si>
  <si>
    <t>ส่วนต่างค่ารักษาที่สูงกว่าเหมาจ่ายรายหัว - กองทุน UC OP</t>
  </si>
  <si>
    <t>4301020105.231</t>
  </si>
  <si>
    <t>ส่วนต่างค่ารักษาที่สูงกว่าข้อตกลงในการจ่ายตาม DRG-กองทุน UC -IP</t>
  </si>
  <si>
    <t>4301020105.232</t>
  </si>
  <si>
    <t>ส่วนต่างค่ารักษาที่ต่ำกว่าข้อตกลงในการจ่ายตาม DRG-กองทุน UC -IP</t>
  </si>
  <si>
    <t>4301020105.239</t>
  </si>
  <si>
    <t>ส่วนต่างค่ารักษาที่สูงกว่าข้อตกลงในการตามจ่าย UC OP</t>
  </si>
  <si>
    <t>4301020105.240</t>
  </si>
  <si>
    <t>ส่วนต่างค่ารักษาที่ต่ำกว่าข้อตกลงในการตามจ่าย UC OP</t>
  </si>
  <si>
    <t>4301020105.241</t>
  </si>
  <si>
    <t>4301020105.242</t>
  </si>
  <si>
    <t>รายได้กองทุน UC-บริการพื้นที่เฉพาะ</t>
  </si>
  <si>
    <t>4301020105.243</t>
  </si>
  <si>
    <t>รายได้กองทุน UC (CF)</t>
  </si>
  <si>
    <t>4301020105.244</t>
  </si>
  <si>
    <t>4301020105.245</t>
  </si>
  <si>
    <t>4301020105.251</t>
  </si>
  <si>
    <t>4301020105.252</t>
  </si>
  <si>
    <t>4301020105.255</t>
  </si>
  <si>
    <t>รายได้กองทุน UC-P&amp;P ตามเกณฑ์คุณภาพผลงานบริการ</t>
  </si>
  <si>
    <t>4301020105.256</t>
  </si>
  <si>
    <t>รายได้จากการยกหนี้กรณีส่งต่อผู้ป่วยระหว่างรพ.</t>
  </si>
  <si>
    <t>4301020105.257</t>
  </si>
  <si>
    <t>ส่วนต่างค่ารักษาที่สูงกว่าเหมาจ่ายรายหัว - กองทุน UC P&amp;P</t>
  </si>
  <si>
    <t>4301020105.258</t>
  </si>
  <si>
    <t>4301020105.260</t>
  </si>
  <si>
    <t>4301020105.263</t>
  </si>
  <si>
    <t>รายได้ค่ารักษา OP Refer</t>
  </si>
  <si>
    <t>4301020105.264</t>
  </si>
  <si>
    <t>ส่วนปรับลดค่าแรง OP</t>
  </si>
  <si>
    <t>4301020105.265</t>
  </si>
  <si>
    <t>ส่วนปรับลดค่าแรง IP</t>
  </si>
  <si>
    <t>4301020105.266</t>
  </si>
  <si>
    <t>ส่วนปรับลดค่าแรง PP</t>
  </si>
  <si>
    <t>รวม P04  รายได้ UC</t>
  </si>
  <si>
    <t>รายได้จาก  EMS</t>
  </si>
  <si>
    <t>4301020102.105</t>
  </si>
  <si>
    <t>รายได้จากระบบปฏิบัติการฉุกเฉิน (EMS)</t>
  </si>
  <si>
    <t>รวม P05  รายได้จาก  EMS</t>
  </si>
  <si>
    <t>รายได้ค่ารักษาเบิกต้นสังกัด - OPD</t>
  </si>
  <si>
    <t>4301020104.104</t>
  </si>
  <si>
    <t>รายได้ค่ารักษาเบิกต้นสังกัด OP</t>
  </si>
  <si>
    <t>รายได้ค่ารักษาเบิกต้นสังกัด - IPD</t>
  </si>
  <si>
    <t>4301020104.105</t>
  </si>
  <si>
    <t>รายได้ค่ารักษาเบิกต้นสังกัด IP</t>
  </si>
  <si>
    <t>รวม P06 รายได้ค่ารักษาเบิกต้นสังกัด</t>
  </si>
  <si>
    <t>รายได้ค่ารักษาเบิกจ่ายตรง อปท. - OPD</t>
  </si>
  <si>
    <t>4301020104.801</t>
  </si>
  <si>
    <t>รายได้ค่ารักษาเบิกจ่ายตรง- อปท. OP</t>
  </si>
  <si>
    <t>รายได้ค่ารักษาเบิกจ่ายตรง อปท. - IPD</t>
  </si>
  <si>
    <t>4301020104.802</t>
  </si>
  <si>
    <t>ส่วนต่างค่ารักษาที่สูง(ต่ำ) กว่า เบิกจ่ายตรง อปท.</t>
  </si>
  <si>
    <t>4301020104.803</t>
  </si>
  <si>
    <t>4301020104.804</t>
  </si>
  <si>
    <t>4301020104.805</t>
  </si>
  <si>
    <t>4301020104.806</t>
  </si>
  <si>
    <t>4301020104.807</t>
  </si>
  <si>
    <t>4301020104.808</t>
  </si>
  <si>
    <t>รวม P061  รายได้ค่ารักษา อปท.</t>
  </si>
  <si>
    <t>4301020102.104</t>
  </si>
  <si>
    <t>รายได้ค่าตรวจสุขภาพ-หน่วยงานภาครัฐ</t>
  </si>
  <si>
    <t>รายได้ค่ารักษาเบิกจ่ายตรงกรมบัญชีกลาง- OPD</t>
  </si>
  <si>
    <t>4301020104.401</t>
  </si>
  <si>
    <t>รายได้ค่ารักษาเบิกจ่ายตรงกรมบัญชีกลาง OP</t>
  </si>
  <si>
    <t>รายได้ค่ารักษาเบิกจ่ายตรงกรมบัญชีกลาง- IPD</t>
  </si>
  <si>
    <t>4301020104.402</t>
  </si>
  <si>
    <t>รายได้ค่ารักษาเบิกจ่ายตรงกรมบัญชีกลาง IP</t>
  </si>
  <si>
    <t>ส่วนต่างค่ารักษาที่สูง(ต่ำ) กว่า เบิกจ่ายตรงกรมบัญชีกลาง</t>
  </si>
  <si>
    <t>4301020104.405</t>
  </si>
  <si>
    <t>ส่วนต่างค่ารักษาที่สูงกว่าข้อตกลงในการจ่ายตาม DRG -เบิกจ่ายตรงกรมบัญชีกลาง</t>
  </si>
  <si>
    <t>4301020104.406</t>
  </si>
  <si>
    <t>ส่วนต่างค่ารักษาที่ต่ำกว่าข้อตกลงในการจ่ายตาม DRG -เบิกจ่ายตรงกรมบัญชีกลาง</t>
  </si>
  <si>
    <t>รวม P07  รายได้ค่ารักษาเบิกจ่ายตรงกรมบัญชีกลาง</t>
  </si>
  <si>
    <t>ส่วนต่างค่ารักษาที่สูง(ต่ำ) กว่า ประกันสังคม</t>
  </si>
  <si>
    <t>4301020106.303</t>
  </si>
  <si>
    <t>รายได้กองทุนประกันสังคม</t>
  </si>
  <si>
    <t>รายได้ประกันสังคม - OPD</t>
  </si>
  <si>
    <t>4301020106.305</t>
  </si>
  <si>
    <t>รายได้ค่ารักษาประกันสังคม OP-เครือข่าย</t>
  </si>
  <si>
    <t>รายได้ประกันสังคม - IPD</t>
  </si>
  <si>
    <t>4301020106.306</t>
  </si>
  <si>
    <t>รายได้ค่ารักษาประกันสังคม IP-เครือข่าย</t>
  </si>
  <si>
    <t>4301020106.307</t>
  </si>
  <si>
    <t>4301020106.308</t>
  </si>
  <si>
    <t>รายได้ประกันสังคม - อื่น ๆ</t>
  </si>
  <si>
    <t>4301020106.311</t>
  </si>
  <si>
    <t>รายได้ค่ารักษาประกันสังคม-กองทุนทดแทน</t>
  </si>
  <si>
    <t>4301020106.312</t>
  </si>
  <si>
    <t>รายได้ค่ารักษาประกันสังคม 72 ชั่วโมงแรก</t>
  </si>
  <si>
    <t>4301020106.313</t>
  </si>
  <si>
    <t>รายได้ค่ารักษาประกันสังคม-ค่าใช้จ่ายสูง/อุบัติเหตุ/ฉุกเฉิน OP</t>
  </si>
  <si>
    <t>4301020106.314</t>
  </si>
  <si>
    <t>รายได้ค่ารักษาประกันสังคม-ค่าใช้จ่ายสูง IP</t>
  </si>
  <si>
    <t>4301020106.315</t>
  </si>
  <si>
    <t>ส่วนต่างค่ารักษาที่สูงกว่าเหมาจ่ายรายหัว - กองทุนประกันสังคม - OP</t>
  </si>
  <si>
    <t>4301020106.317</t>
  </si>
  <si>
    <t>ส่วนต่างค่ารักษาที่สูงกว่าข้อตกลงตามหลักเกณฑ์การจ่าย - กองทุนประกันสังคม - IP</t>
  </si>
  <si>
    <t>4301020106.319</t>
  </si>
  <si>
    <t>4301020106.320</t>
  </si>
  <si>
    <t>4301020106.321</t>
  </si>
  <si>
    <t>รายได้ค่าบริหารจัดการประกันสังคม</t>
  </si>
  <si>
    <t>4301020106.322</t>
  </si>
  <si>
    <t>รายได้ค่าตอบแทนและพัฒนากิจการ</t>
  </si>
  <si>
    <t>รวม P08  รายได้ประกันสังคม</t>
  </si>
  <si>
    <t>รายได้แรงงานต่างด้าว-OPD</t>
  </si>
  <si>
    <t>4301020106.503</t>
  </si>
  <si>
    <t>รายได้ค่ารักษาแรงงานต่างด้าว OP</t>
  </si>
  <si>
    <t>รายได้แรงงานต่างด้าว-IPD</t>
  </si>
  <si>
    <t>4301020106.504</t>
  </si>
  <si>
    <t>รายได้ค่ารักษาแรงงานต่างด้าว IP</t>
  </si>
  <si>
    <t>ส่วนต่างค่ารักษาที่สูง(ต่ำ) กว่า แรงงงานต่างด้าว</t>
  </si>
  <si>
    <t>4301020106.505</t>
  </si>
  <si>
    <t>ส่วนต่างค่ารักษาที่สูงกว่ากองทุนเหมาจ่ายรายหัว - กองทุนแรงงานต่างด้าว - OP</t>
  </si>
  <si>
    <t>4301020106.507</t>
  </si>
  <si>
    <t>ส่วนต่างค่ารักษาที่สูงกว่ากองทุนเหมาจ่ายรายหัว - กองทุนแรงงานต่างด้าว - IP</t>
  </si>
  <si>
    <t>รายได้แรงงานต่างด้าว-อื่นๆ</t>
  </si>
  <si>
    <t>4301020106.509</t>
  </si>
  <si>
    <t>4301020106.510</t>
  </si>
  <si>
    <t>ส่วนต่างค่ารักษาที่สูงกว่าข้อตกลงในการจ่ายตาม DRG -แรงงานต่างด้าว - IP</t>
  </si>
  <si>
    <t>4301020106.511</t>
  </si>
  <si>
    <t>4301020106.512</t>
  </si>
  <si>
    <t>4301020106.513</t>
  </si>
  <si>
    <t>รายได้ค่ารักษาแรงงานต่างด้าว IP นอก CUP</t>
  </si>
  <si>
    <t>4301020106.514</t>
  </si>
  <si>
    <t>4301020106.515</t>
  </si>
  <si>
    <t>ส่วนต่างค่ารักษาที่สูงกว่าข้อตกลงในการจ่ายตามหลักเกณฑ์ฯ เงินประกันสุขภาพคนต่างด้าว/แรงงานต่างด้าว OP</t>
  </si>
  <si>
    <t>4301020106.516</t>
  </si>
  <si>
    <t>รายได้ค่าตรวจสุขภาพแรงงานต่างด้าว</t>
  </si>
  <si>
    <t>4301020106.517</t>
  </si>
  <si>
    <t>รายได้ค่าบริหารจัดการแรงงานต่างด้าว</t>
  </si>
  <si>
    <t>4301020106.518</t>
  </si>
  <si>
    <t>รายได้แรงงานต่างด้าว- ค่าบริการทางการแพทย์(P&amp;P)</t>
  </si>
  <si>
    <t>รวม P09  รายได้แรงงานต่างด้าว</t>
  </si>
  <si>
    <t>รายได้ค่ารักษาและบริการ - อื่น ๆ</t>
  </si>
  <si>
    <t>4301010102.101</t>
  </si>
  <si>
    <t>รายได้จากการจำหน่ายยาสมุนไพร -บุคคลภายนอก</t>
  </si>
  <si>
    <t>4301010102.102</t>
  </si>
  <si>
    <t>รายได้จากการจำหน่ายสินค้าอื่น ๆ -บุคคลภายนอก</t>
  </si>
  <si>
    <t>4301010102.103</t>
  </si>
  <si>
    <t>รายได้จากการจำหน่ายยาสมุนไพร -หน่วยงานภาครัฐ</t>
  </si>
  <si>
    <t>4301010102.104</t>
  </si>
  <si>
    <t>รายได้จากการจำหน่ายสินค้าอื่น ๆ -หน่วยงานภาครัฐ</t>
  </si>
  <si>
    <t>4301020102.101</t>
  </si>
  <si>
    <t>รายได้ค่าสิ่งส่งตรวจ - บุคคลภายนอก</t>
  </si>
  <si>
    <t>4301020102.102</t>
  </si>
  <si>
    <t>รายได้ค่าตรวจสุขภาพ - บุคคลภายนอก</t>
  </si>
  <si>
    <t>4301020102.103</t>
  </si>
  <si>
    <t>รายได้ค่าสิ่งส่งตรวจ - หน่วยงานภาครัฐ</t>
  </si>
  <si>
    <t>4301020102.106</t>
  </si>
  <si>
    <t>รายได้ค่ารักษาและบริการอื่น ๆ-OPD</t>
  </si>
  <si>
    <t>4301020104.106</t>
  </si>
  <si>
    <t>รายได้ค่ารักษาชำระเงิน OP</t>
  </si>
  <si>
    <t>รายได้ค่ารักษาและบริการอื่น ๆ-IPD</t>
  </si>
  <si>
    <t>4301020104.107</t>
  </si>
  <si>
    <t>รายได้ค่ารักษาชำระเงิน IP</t>
  </si>
  <si>
    <t>4301020104.602</t>
  </si>
  <si>
    <t>รายได้ค่ารักษา พรบ.รถ OP</t>
  </si>
  <si>
    <t>4301020104.603</t>
  </si>
  <si>
    <t>รายได้ค่ารักษา พรบ.รถ IP</t>
  </si>
  <si>
    <t>4301020106.701</t>
  </si>
  <si>
    <t>รายได้ค่ารักษาบุคคลที่มีปัญหาสถานะและสิทธิ OP นอก CUP</t>
  </si>
  <si>
    <t>4301020106.703</t>
  </si>
  <si>
    <t>รายได้ค่ารักษาบุคคลที่มีปัญหาสถานะและสิทธิ  - เบิกจากส่วนกลาง OP</t>
  </si>
  <si>
    <t>4301020106.704</t>
  </si>
  <si>
    <t>4301020106.705</t>
  </si>
  <si>
    <t>ส่วนต่างค่ารักษาที่สูงกว่าข้อตกลงในการจ่ายตาม DRG บุคคลที่มีปัญหาสถานะและสิทธิ</t>
  </si>
  <si>
    <t>4301020106.706</t>
  </si>
  <si>
    <t>ส่วนต่างค่ารักษาที่ต่ำกว่าข้อตกลงในการจ่ายตาม DRG บุคคลที่มีปัญหาสถานะและสิทธิ</t>
  </si>
  <si>
    <t>4301020106.709</t>
  </si>
  <si>
    <t>รายได้ค่ารักษา-บุคคลที่มีปัญหาสถานะและสิทธิ OP ใน CUP</t>
  </si>
  <si>
    <t>4301020106.710</t>
  </si>
  <si>
    <t>รายได้ค่ารักษาบุคคลที่มีปัญหาสถานะและสิทธิ  - เบิกจากส่วนกลาง IP</t>
  </si>
  <si>
    <t>4301020106.711</t>
  </si>
  <si>
    <t>ส่วนต่างค่ารักษาที่สูงกว่าเหมาจ่ายรายหัว-เงินอุดหนุนบุคคลที่มีปัญหาและสถานะและสิทธิ OP ใน CUP</t>
  </si>
  <si>
    <t>4301020106.712</t>
  </si>
  <si>
    <t>รายได้เงินอุดหนุนเหมาจ่ายรายหัวสำหรับบุคคลที่มีปัญหาสถานะและสิทธิ</t>
  </si>
  <si>
    <t>4313010199.101</t>
  </si>
  <si>
    <t>รายได้ค่าวัสดุ/อุปกรณ์/น้ำยา-หน่วยงานภาครัฐ</t>
  </si>
  <si>
    <t>4313010199.102</t>
  </si>
  <si>
    <t>รายได้ค่าวัสดุ/อุปกรณ์/น้ำยา-บุคคลภายนอก</t>
  </si>
  <si>
    <t>รวม P10  รายได้ค่ารักษาและบริการอื่น ๆ</t>
  </si>
  <si>
    <t>4307010103.201</t>
  </si>
  <si>
    <t>บัญชีรายได้ระหว่างหน่วยงาน - หน่วยงานรับเงินงบบุคลากรจากรัฐบาล</t>
  </si>
  <si>
    <t>รวม P11  รายได้งบประมาณส่วนบุคลากร</t>
  </si>
  <si>
    <t>4201020106.101</t>
  </si>
  <si>
    <t>รายได้แผ่นดิน-เงินชดใช้จากการผิดสัญญาการศึกษาและดูงาน</t>
  </si>
  <si>
    <t>4201020199.101</t>
  </si>
  <si>
    <t>รายได้แผ่นดิน-ค่าปรับอื่น</t>
  </si>
  <si>
    <t>4202010199.101</t>
  </si>
  <si>
    <t>รายได้ค่าธรรมเนียมการบริการอื่น</t>
  </si>
  <si>
    <t>4202020102.101</t>
  </si>
  <si>
    <t>4202030105.101</t>
  </si>
  <si>
    <t>รายได้แผ่นดิน-ค่าขายของเบ็ดเตล็ด</t>
  </si>
  <si>
    <t>4203010101.101</t>
  </si>
  <si>
    <t>รายได้ดอกเบี้ยเงินฝากที่สถาบันการเงิน</t>
  </si>
  <si>
    <t>4205010104.101</t>
  </si>
  <si>
    <t>รายรับจากการขายอาคารและสิ่งปลูกสร้าง</t>
  </si>
  <si>
    <t>4205010110.101</t>
  </si>
  <si>
    <t>รายรับจากการขายครุภัณฑ์</t>
  </si>
  <si>
    <t>4206010102.101</t>
  </si>
  <si>
    <t>4207010102.102</t>
  </si>
  <si>
    <t>รายได้แผ่นดิน-ค่าปรับอื่นจ่ายคืน</t>
  </si>
  <si>
    <t>4301020108.101</t>
  </si>
  <si>
    <t>รายได้เงินนอกงบประมาณ</t>
  </si>
  <si>
    <t>4301030102.101</t>
  </si>
  <si>
    <t>รายได้ค่าเช่าอสังหาริมทรัพย์</t>
  </si>
  <si>
    <t>4301030104.101</t>
  </si>
  <si>
    <t>รายได้ค่าเช่าอื่น</t>
  </si>
  <si>
    <t>4302010106.101</t>
  </si>
  <si>
    <t>รายได้จากการช่วยเหลือเพื่อการดำเนินงานจาก อปท.</t>
  </si>
  <si>
    <t>4302010199.101</t>
  </si>
  <si>
    <t>รายได้จากการช่วยเหลือเพื่อการดำเนินงานอื่น</t>
  </si>
  <si>
    <t>4302030101.101</t>
  </si>
  <si>
    <t>รายได้จากการรับบริจาค-เงินสดและรายการเทียบเท่าเงินสด</t>
  </si>
  <si>
    <t>4302030101.102</t>
  </si>
  <si>
    <t>รายได้จากการรับบริจาค-สินทรัพย์อื่น</t>
  </si>
  <si>
    <t>4302040101.101</t>
  </si>
  <si>
    <t>พักรับเงินงบอุดหนุน</t>
  </si>
  <si>
    <t>4303010101.101</t>
  </si>
  <si>
    <t>รายได้ดอกเบี้ยจากสถาบันการเงิน</t>
  </si>
  <si>
    <t>4306010104.101</t>
  </si>
  <si>
    <t>4306010110.101</t>
  </si>
  <si>
    <t>4306010110.102</t>
  </si>
  <si>
    <t>รายรับจากการขายวัสดุที่ใช้แล้ว</t>
  </si>
  <si>
    <t>4307010105.101</t>
  </si>
  <si>
    <t>บัญชีรายได้ระหว่างหน่วยงาน - หน่วยงานรับเงินงบดำเนินงานจากรัฐบาล</t>
  </si>
  <si>
    <t>4307010106.101</t>
  </si>
  <si>
    <t>บัญชีรายได้ระหว่างหน่วยงาน - หน่วยงานรับเงินงบอุดหนุนจากรัฐบาล</t>
  </si>
  <si>
    <t>4307010107.101</t>
  </si>
  <si>
    <t>บัญชีรายได้ระหว่างหน่วยงาน - หน่วยงานรับเงินงบรายจ่ายอื่นจากรัฐบาล</t>
  </si>
  <si>
    <t>4307010108.101</t>
  </si>
  <si>
    <t>บัญชีรายได้ระหว่างหน่วยงาน - หน่วยงานรับเงินงบกลางจากรัฐบาล</t>
  </si>
  <si>
    <t>4307010110.101</t>
  </si>
  <si>
    <t>บัญชีรายได้ระหว่างหน่วยงาน - หน่วยงานรับเงินกู้จากรัฐบาล</t>
  </si>
  <si>
    <t>4308010101.101</t>
  </si>
  <si>
    <t>รายได้ระหว่างหน่วยงาน-หน่วยงานรับเงินนอกงบประมาณจากกรมบัญชีกลาง</t>
  </si>
  <si>
    <t>4308010105.101</t>
  </si>
  <si>
    <t>รายได้ระหว่างหน่วยงาน-ปรับเงินฝากคลัง</t>
  </si>
  <si>
    <t>4308010106.101</t>
  </si>
  <si>
    <t>รายได้ระหว่างหน่วยงาน-หน่วยงานรับเงินจากหน่วยงานอื่น</t>
  </si>
  <si>
    <t>4308010111.101</t>
  </si>
  <si>
    <t>รายได้ระหว่างหน่วยงาน - หน่วยงานรับเงินถอนคืนรายได้จากรัฐบาล</t>
  </si>
  <si>
    <t>4308010117.101</t>
  </si>
  <si>
    <t>รายได้ระหว่างหน่วยงาน -เงินทดรองราชการ</t>
  </si>
  <si>
    <t>4308010118.101</t>
  </si>
  <si>
    <t>รายได้ระหว่างกัน-ภายในกรมเดียวกัน</t>
  </si>
  <si>
    <t>4313010101.101</t>
  </si>
  <si>
    <t>หนี้สูญได้รับคืน</t>
  </si>
  <si>
    <t>4313010103.101</t>
  </si>
  <si>
    <t>รายได้ค่าปรับ</t>
  </si>
  <si>
    <t>4313010199.105</t>
  </si>
  <si>
    <t>รายได้ค่าใบรับรองแพทย์</t>
  </si>
  <si>
    <t>4313010199.108</t>
  </si>
  <si>
    <t>รายได้จากเงินโครงการผลิตแพทย์</t>
  </si>
  <si>
    <t>4313010199.109</t>
  </si>
  <si>
    <t>รายได้จากโครงการผลิตบุคลากรทางการแพทย์</t>
  </si>
  <si>
    <t>4313010199.110</t>
  </si>
  <si>
    <t>รายได้ลักษณะอื่น</t>
  </si>
  <si>
    <t>4313010199.113</t>
  </si>
  <si>
    <t>รายได้ค่าธรรมเนียม</t>
  </si>
  <si>
    <t>4313010199.114</t>
  </si>
  <si>
    <t>4313010199.115</t>
  </si>
  <si>
    <t>รายได้อื่น-วัสดุรับโอนจาก สสจ./รพศ./รพท./รพช./รพ.สต.</t>
  </si>
  <si>
    <t>4313010199.116</t>
  </si>
  <si>
    <t>4313010199.117</t>
  </si>
  <si>
    <t>รายได้อื่น-เงินนอกงบประมาณรับโอนจาก สสจ./รพศ./รพท./รพช./รพ.สต.</t>
  </si>
  <si>
    <t>4313010199.119</t>
  </si>
  <si>
    <t>4313010199.120</t>
  </si>
  <si>
    <t>4313010199.121</t>
  </si>
  <si>
    <t>4313010199.122</t>
  </si>
  <si>
    <t>4313010199.202</t>
  </si>
  <si>
    <t>รายได้ค่าธรรมเนียม UC</t>
  </si>
  <si>
    <t>รวม P12  รายได้อื่น</t>
  </si>
  <si>
    <t>รายได้งบลงทุนอื่น</t>
  </si>
  <si>
    <t>4302020107.101</t>
  </si>
  <si>
    <t>รายได้จากการช่วยเหลือเพื่อการลงทุนจากอปท.</t>
  </si>
  <si>
    <t>4302020199.101</t>
  </si>
  <si>
    <t>รายได้จากการช่วยเหลือเพื่อการลงทุนอื่น</t>
  </si>
  <si>
    <t>รายได้กองทุน UC-งบลงทุน</t>
  </si>
  <si>
    <t>4301020105.211</t>
  </si>
  <si>
    <t>รายได้กองทุน UC (งบลงทุน)</t>
  </si>
  <si>
    <t>รายได้งบประมาณ-งบลงทุน</t>
  </si>
  <si>
    <t>4307010104.101</t>
  </si>
  <si>
    <t>บัญชีรายได้ระหว่างหน่วยงาน - หน่วยงานรับเงินงบลงทุนจากรัฐบาล</t>
  </si>
  <si>
    <t>4313010199.118</t>
  </si>
  <si>
    <t>รวม P13  รายได้งบลงทุน</t>
  </si>
  <si>
    <t>P13S รวมรายได้ ทั้งสิ้น</t>
  </si>
  <si>
    <t>ยาใช้ไป V</t>
  </si>
  <si>
    <t>5104030205.101</t>
  </si>
  <si>
    <t>ยาใช้ไป</t>
  </si>
  <si>
    <t>รวม P14  ต้นทุนยา</t>
  </si>
  <si>
    <t>เวชภัณฑ์มิใช่ยาใช้ไป v</t>
  </si>
  <si>
    <t>5104030205.102</t>
  </si>
  <si>
    <t>วัสดุเภสัชกรรมใช้ไป</t>
  </si>
  <si>
    <t>วัสดุการแพทย์ใช้ไป V</t>
  </si>
  <si>
    <t>5104030205.103</t>
  </si>
  <si>
    <t>วัสดุทางการแพทย์ทั่วไปใช้ไป</t>
  </si>
  <si>
    <t xml:space="preserve">วัสดุใช้ไป </t>
  </si>
  <si>
    <t>5104030205.118</t>
  </si>
  <si>
    <t>วัสดุเอกซเรย์ใช้ไป</t>
  </si>
  <si>
    <t>รวม P15  ต้นทุนเวชภัณฑ์มิใช่ยาและวัสดุการแพทย์</t>
  </si>
  <si>
    <t>วัสดุทันตกรรมใช้ไป V</t>
  </si>
  <si>
    <t>5104030205.117</t>
  </si>
  <si>
    <t>วัสดุทันตกรรมใช้ไป</t>
  </si>
  <si>
    <t>รวม P151 ต้นทุนวัสดุทันตกรรม</t>
  </si>
  <si>
    <t>วัสดุวิทยาศาสตร์การแพทย์ใช้ไป V</t>
  </si>
  <si>
    <t>5104030205.104</t>
  </si>
  <si>
    <t>วัสดุวิทยาศาสตร์และการแพทย์ใช้ไป</t>
  </si>
  <si>
    <t>รวม P16  ต้นทุนวัสดุวิทยาศาสตร์การแพทย์</t>
  </si>
  <si>
    <t>เงินเดือนและค่าจ้างประจำ F</t>
  </si>
  <si>
    <t>5101010101.101</t>
  </si>
  <si>
    <t>เงินเดือนข้าราชการ(บริการ)</t>
  </si>
  <si>
    <t>5101010101.102</t>
  </si>
  <si>
    <t>เงินเดือนข้าราชการ(สนับสนุน)</t>
  </si>
  <si>
    <t>5101010103.101</t>
  </si>
  <si>
    <t>5101010103.102</t>
  </si>
  <si>
    <t>เงินประจำตำแหน่งวิชาชีพเฉพาะ(บริการ)</t>
  </si>
  <si>
    <t>5101010103.103</t>
  </si>
  <si>
    <t>เงินประจำตำแหน่งผู้เชี่ยวชาญ (บริการ)</t>
  </si>
  <si>
    <t>5101010109.101</t>
  </si>
  <si>
    <t>เงินตอบแทนพิเศษของข้าราชการผู้ได้รับเงินเดือนถึงขั้นสูงสุดของอันดับ(บริการ)</t>
  </si>
  <si>
    <t>5101010109.102</t>
  </si>
  <si>
    <t>เงินตอบแทนพิเศษของข้าราชการผู้ได้รับเงินเดือนถึงขั้นสูงสุดของอันดับ(สนับสนุน)</t>
  </si>
  <si>
    <t>5101010109.103</t>
  </si>
  <si>
    <t>เงินตอบแทนพิเศษของลูกจ้างประจำผู้ได้รับค่าจ้างถึงขั้นสูงสุดของตำแหน่ง(บริการ)</t>
  </si>
  <si>
    <t>5101010109.104</t>
  </si>
  <si>
    <t>เงินตอบแทนพิเศษของลูกจ้างประจำผู้ได้รับค่าจ้างถึงขั้นสูงสุดของตำแหน่ง(สนับสนุน)</t>
  </si>
  <si>
    <t>5101010113.101</t>
  </si>
  <si>
    <t>ค่าจ้างประจำ(บริการ)</t>
  </si>
  <si>
    <t>5101010113.102</t>
  </si>
  <si>
    <t>ค่าจ้างประจำ(สนับสนุน)</t>
  </si>
  <si>
    <t>5101010115.101</t>
  </si>
  <si>
    <t>เงินค่าตอบแทนพนักงานราชการ (บริการ)</t>
  </si>
  <si>
    <t>5101010115.102</t>
  </si>
  <si>
    <t>5101010116.101</t>
  </si>
  <si>
    <t>เงินค่าครองชีพสำหรับข้าราชการ (บริการ)</t>
  </si>
  <si>
    <t>5101010116.102</t>
  </si>
  <si>
    <t>เงินค่าครองชีพสำหรับข้าราชการ(สนับสนุน)</t>
  </si>
  <si>
    <t>5101010116.103</t>
  </si>
  <si>
    <t>เงินค่าครองชีพสำหรับลูกจ้างประจำ(บริการ)</t>
  </si>
  <si>
    <t>5101010116.104</t>
  </si>
  <si>
    <t>เงินค่าครองชีพสำหรับลูกจ้างประจำ(สนับสนุน)</t>
  </si>
  <si>
    <t>5101010116.105</t>
  </si>
  <si>
    <t>เงินค่าครองชีพสำหรับพนักงานราชการ(บริการ)</t>
  </si>
  <si>
    <t>5101010116.106</t>
  </si>
  <si>
    <t>เงินค่าครองชีพสำหรับพนักงานราชการ(สนับสนุน)</t>
  </si>
  <si>
    <t>5101010199.101</t>
  </si>
  <si>
    <t>เงินตอบแทนรายเดือนสำหรับข้าราชการเท่ากับอัตราเงินประจำตำแหน่ง (บริการ)</t>
  </si>
  <si>
    <t>5101010199.102</t>
  </si>
  <si>
    <t>เงินตอบแทนชำนาญการพิเศษที่ไม่ใช่วิชาชีพ (สนับสนุน)</t>
  </si>
  <si>
    <t>5101020199.102</t>
  </si>
  <si>
    <t>เงินเพิ่มสำหรับตำแหน่งที่มีเหตุพิเศษ  (บริการ)</t>
  </si>
  <si>
    <t>5101020199.103</t>
  </si>
  <si>
    <t>เงินเพิ่มสำหรับตำแหน่งที่มีเหตุพิเศษ  (สนับสนุน)</t>
  </si>
  <si>
    <t>รวม P17  เงินเดือนและค่าจ้างประจำ</t>
  </si>
  <si>
    <t>ค่าจ้างชั่วคราว/พกส./ค่าจ้างเหมาบุคลากรอื่น</t>
  </si>
  <si>
    <t>ค่าจ้างชั่วคราว F</t>
  </si>
  <si>
    <t>5101010113.103</t>
  </si>
  <si>
    <t>ค่าจ้างชั่วคราว(บริการ)</t>
  </si>
  <si>
    <t>5101010113.104</t>
  </si>
  <si>
    <t>ค่าจ้างชั่วคราว(สนับสนุน)</t>
  </si>
  <si>
    <t>ค่าจ้างพนักงานกระทรวงสาธารณสุข F</t>
  </si>
  <si>
    <t>5101010113.105</t>
  </si>
  <si>
    <t>ค่าจ้างพนักงานกระทรวงสาธารณสุข (บริการ)</t>
  </si>
  <si>
    <t>5101010113.106</t>
  </si>
  <si>
    <t>ค่าจ้างพนักงานกระทรวงสาธารณสุข (สนับสนุน)</t>
  </si>
  <si>
    <t>ค่าจ้างเหมาบุคลากรอื่น F</t>
  </si>
  <si>
    <t>5101010113.107</t>
  </si>
  <si>
    <t>ค่าจ้างเหมาบุคลากร (บริการ)</t>
  </si>
  <si>
    <t>5101010113.108</t>
  </si>
  <si>
    <t>ค่าจ้างเหมาบุคลากร (สนับสนุน)</t>
  </si>
  <si>
    <t>รวม P18  ค่าจ้างชั่วคราว/พกส./ค่าจ้างเหมาบุคลากรอื่น</t>
  </si>
  <si>
    <t>ค่าตอบแทน(ฉบับ5,ค่าล่วงเวลา) V</t>
  </si>
  <si>
    <t>5101010108.101</t>
  </si>
  <si>
    <t>ค่าล่วงเวลา(สนับสนุน)</t>
  </si>
  <si>
    <t>5101010199.103</t>
  </si>
  <si>
    <t>ค่าตอบแทน พ.ต.ส. F</t>
  </si>
  <si>
    <t>5101020114.107</t>
  </si>
  <si>
    <t>5101020114.114</t>
  </si>
  <si>
    <t>ค่าตอบแทน(ฉบับ 9,ส่วนเพิ่ม) F</t>
  </si>
  <si>
    <t>5101020114.116</t>
  </si>
  <si>
    <t>5101020114.117</t>
  </si>
  <si>
    <t>5101020114.120</t>
  </si>
  <si>
    <t>5101020114.121</t>
  </si>
  <si>
    <t>5101020115.101</t>
  </si>
  <si>
    <t>ค่าตอบแทนพิเศษชายแดนภาคใต้ (บริการ)</t>
  </si>
  <si>
    <t>5104040199.101</t>
  </si>
  <si>
    <t>5104040199.102</t>
  </si>
  <si>
    <t>5104040199.103</t>
  </si>
  <si>
    <t>5104040199.104</t>
  </si>
  <si>
    <t>5104040199.105</t>
  </si>
  <si>
    <t>5104040199.106</t>
  </si>
  <si>
    <t>ค่าตอบแทนเงินเพิ่มพิเศษแพทย์ไม่ทำเวชปฏิบัติฯลฯ(บริการ)</t>
  </si>
  <si>
    <t>5104040199.107</t>
  </si>
  <si>
    <t>ค่าตอบแทนเงินเพิ่มพิเศษทันตแพทย์ไม่ทำเวชปฏิบัติฯลฯ(บริการ)</t>
  </si>
  <si>
    <t>5104040199.108</t>
  </si>
  <si>
    <t>ค่าตอบแทนเงินเพิ่มเภสัชกรไม่ทำเวชปฏิบัติฯลฯ(บริการ)</t>
  </si>
  <si>
    <t>5104040199.109</t>
  </si>
  <si>
    <t>5104040199.110</t>
  </si>
  <si>
    <t>ค่าตอบแทนอื่น</t>
  </si>
  <si>
    <t>รวม P19  ค่าตอบแทน</t>
  </si>
  <si>
    <t xml:space="preserve">ค่าใช้จ่ายบุคลากรอื่น </t>
  </si>
  <si>
    <t>ค่าใช้จ่ายบุคลากรอื่น F</t>
  </si>
  <si>
    <t>5101020101.101</t>
  </si>
  <si>
    <t>5101020102.101</t>
  </si>
  <si>
    <t>เงินทำขวัญข้าราชการและลูกจ้าง</t>
  </si>
  <si>
    <t>5101020103.101</t>
  </si>
  <si>
    <t>เงินชดเชยสมาชิก กบข.</t>
  </si>
  <si>
    <t>5101020104.101</t>
  </si>
  <si>
    <t>เงินสมทบ กบข.</t>
  </si>
  <si>
    <t>5101020105.101</t>
  </si>
  <si>
    <t>เงินสมทบ กสจ.</t>
  </si>
  <si>
    <t>5101020108.101</t>
  </si>
  <si>
    <t>ค่าเช่าบ้าน</t>
  </si>
  <si>
    <t>5101020112.101</t>
  </si>
  <si>
    <t>5101030101.101</t>
  </si>
  <si>
    <t>เงินช่วยการศึกษาบุตร</t>
  </si>
  <si>
    <t>5101030205.101</t>
  </si>
  <si>
    <t>5101030206.101</t>
  </si>
  <si>
    <t>5101030207.101</t>
  </si>
  <si>
    <t>5101030208.101</t>
  </si>
  <si>
    <t>5101030211.101</t>
  </si>
  <si>
    <t>เงินช่วยเหลือค่ารักษาพยาบาลตามกฎหมายสงเคราะห์ข้าราชการ</t>
  </si>
  <si>
    <t>5101040107.101</t>
  </si>
  <si>
    <t>บำเหน็จตกทอด</t>
  </si>
  <si>
    <t>5101040111.101</t>
  </si>
  <si>
    <t>เงินช่วยพิเศษกรณีผู้รับบำนาญเสียชีวิต</t>
  </si>
  <si>
    <t>5101040118.101</t>
  </si>
  <si>
    <t>บำนาญตกทอด</t>
  </si>
  <si>
    <t>5101040202.101</t>
  </si>
  <si>
    <t>5101040204.101</t>
  </si>
  <si>
    <t>5101040205.101</t>
  </si>
  <si>
    <t>5101040206.101</t>
  </si>
  <si>
    <t>5101040207.101</t>
  </si>
  <si>
    <t>5102010106.101</t>
  </si>
  <si>
    <t>5102010199.101</t>
  </si>
  <si>
    <t>5102030199.101</t>
  </si>
  <si>
    <t xml:space="preserve">รวม P20  ค่าใช้จ่ายบุคลากรอื่น </t>
  </si>
  <si>
    <t>ค่าใช้สอยอื่น V</t>
  </si>
  <si>
    <t>5103010102.101</t>
  </si>
  <si>
    <t>5103010103.101</t>
  </si>
  <si>
    <t>5103010199.101</t>
  </si>
  <si>
    <t>ค่าซ่อมแซม V</t>
  </si>
  <si>
    <t>5104010107.101</t>
  </si>
  <si>
    <t>ค่าซ่อมแซมอาคารและสิ่งปลูกสร้าง</t>
  </si>
  <si>
    <t>5104010107.102</t>
  </si>
  <si>
    <t>ค่าซ่อมแซมครุภัณฑ์สำนักงาน</t>
  </si>
  <si>
    <t>5104010107.103</t>
  </si>
  <si>
    <t>ค่าซ่อมแซมครุภัณฑ์ยานพาหนะและขนส่ง</t>
  </si>
  <si>
    <t>5104010107.104</t>
  </si>
  <si>
    <t>ค่าซ่อมแซมครุภัณฑ์ไฟฟ้าและวิทยุ</t>
  </si>
  <si>
    <t>5104010107.105</t>
  </si>
  <si>
    <t>ค่าซ่อมแซมครุภัณฑ์โฆษณาและเผยแพร่</t>
  </si>
  <si>
    <t>5104010107.106</t>
  </si>
  <si>
    <t>ค่าซ่อมแซมครุภัณฑ์วิทยาศาสตร์และการแพทย์</t>
  </si>
  <si>
    <t>5104010107.107</t>
  </si>
  <si>
    <t>ค่าซ่อมแซมครุภัณฑ์คอมพิวเตอร์</t>
  </si>
  <si>
    <t>5104010107.108</t>
  </si>
  <si>
    <t>ค่าซ่อมแซมครุภัณฑ์อื่น</t>
  </si>
  <si>
    <t>ค่าจ้างเหมาบำรุงรักษา/ซ่อมแซม V</t>
  </si>
  <si>
    <t>5104010107.109</t>
  </si>
  <si>
    <t>ค่าจ้างเหมาบำรุงรักษาดูแลลิฟท์</t>
  </si>
  <si>
    <t>5104010107.110</t>
  </si>
  <si>
    <t>ค่าจ้างเหมาบำรุงรักษาสวนหย่อม</t>
  </si>
  <si>
    <t>5104010107.111</t>
  </si>
  <si>
    <t>ค่าจ้างเหมาบำรุงรักษาครุภัณฑ์วิทยาศาสตร์และการแพทย์</t>
  </si>
  <si>
    <t>5104010107.112</t>
  </si>
  <si>
    <t>ค่าจ้างเหมาบำรุงรักษาเครื่องปรับอากาศ</t>
  </si>
  <si>
    <t>5104010107.113</t>
  </si>
  <si>
    <t>ค่าจ้างเหมาซ่อมแซมบ้านพัก</t>
  </si>
  <si>
    <t>ค่าจ้างเหมาบริการ V</t>
  </si>
  <si>
    <t>5104010112.101</t>
  </si>
  <si>
    <t>ค่าจ้างเหมาทำความสะอาด</t>
  </si>
  <si>
    <t>5104010112.103</t>
  </si>
  <si>
    <t>ค่าจ้างเหมาประกอบอาหารผู้ป่วย</t>
  </si>
  <si>
    <t>5104010112.106</t>
  </si>
  <si>
    <t>ค่าจ้างเหมารถ</t>
  </si>
  <si>
    <t>5104010112.108</t>
  </si>
  <si>
    <t>ค่าจ้างเหมาดูแลความปลอดภัย</t>
  </si>
  <si>
    <t>5104010112.110</t>
  </si>
  <si>
    <t>ค่าจ้างเหมาซักรีด</t>
  </si>
  <si>
    <t>5104010112.111</t>
  </si>
  <si>
    <t>ค่าจ้างเหมากำจัดขยะติดเชื้อ</t>
  </si>
  <si>
    <t>ค่าจ้างตรวจทางห้องปฏิบัติการ V</t>
  </si>
  <si>
    <t>5104010112.112</t>
  </si>
  <si>
    <t>ค่าจ้างเหมาบริการทางการแพทย์</t>
  </si>
  <si>
    <t>5104010112.113</t>
  </si>
  <si>
    <t>ค่าจ้างเหมาบริการอื่น(สนับสนุน)</t>
  </si>
  <si>
    <t>5104010112.114</t>
  </si>
  <si>
    <t>ค่าจ้างตรวจทางห้องปฏิบัติการ (Lab)</t>
  </si>
  <si>
    <t>5104010112.115</t>
  </si>
  <si>
    <t>ค่าจ้างตรวจเอ็กซเรย์ (X-Ray)</t>
  </si>
  <si>
    <t>5104010114.101</t>
  </si>
  <si>
    <t>ค่าธรรมเนียมทางกฎหมาย</t>
  </si>
  <si>
    <t>5104010115.101</t>
  </si>
  <si>
    <t>ค่าธรรมเนียมธนาคาร</t>
  </si>
  <si>
    <t>5104030202.101</t>
  </si>
  <si>
    <t>ค่าจ้างที่ปรึกษา</t>
  </si>
  <si>
    <t>5104030203.101</t>
  </si>
  <si>
    <t>ค่าเบี้ยประกันภัย</t>
  </si>
  <si>
    <t>5104030207.101</t>
  </si>
  <si>
    <t>ค่าใช้จ่ายในการประชุม</t>
  </si>
  <si>
    <t>5104030208.101</t>
  </si>
  <si>
    <t>ค่ารับรองและพิธีการ</t>
  </si>
  <si>
    <t>5104030210.101</t>
  </si>
  <si>
    <t>5104030212.101</t>
  </si>
  <si>
    <t>5104030217.101</t>
  </si>
  <si>
    <t>เงินชดเชยค่างานสิ่งก่อสร้าง</t>
  </si>
  <si>
    <t>5104030218.101</t>
  </si>
  <si>
    <t>ค่าใช้จ่ายผลักส่งเป็นรายได้แผ่นดิน</t>
  </si>
  <si>
    <t>5104030219.101</t>
  </si>
  <si>
    <t>ค่าประชาสัมพันธ์</t>
  </si>
  <si>
    <t>5104030220.101</t>
  </si>
  <si>
    <t>ค่าชดใช้ค่าเสียหาย</t>
  </si>
  <si>
    <t>5104030299.104</t>
  </si>
  <si>
    <t>ค่าใช้สอยอื่นๆ</t>
  </si>
  <si>
    <t>รวม P21  ค่าใช้สอย</t>
  </si>
  <si>
    <t xml:space="preserve">ค่าสาธารณูปโภค </t>
  </si>
  <si>
    <t>ค่าสาธารณูปโภค V</t>
  </si>
  <si>
    <t>5104020101.101</t>
  </si>
  <si>
    <t>ค่าไฟฟ้า</t>
  </si>
  <si>
    <t>5104020103.101</t>
  </si>
  <si>
    <t>ค่าน้ำประปาและน้ำบาดาล</t>
  </si>
  <si>
    <t>5104020105.101</t>
  </si>
  <si>
    <t>ค่าโทรศัพท์</t>
  </si>
  <si>
    <t>5104020106.101</t>
  </si>
  <si>
    <t>ค่าบริการสื่อสารและโทรคมนาคม</t>
  </si>
  <si>
    <t>5104020107.101</t>
  </si>
  <si>
    <t>ค่าไปรษณีย์และขนส่ง</t>
  </si>
  <si>
    <t xml:space="preserve">รวม P22  ค่าสาธารณูปโภค </t>
  </si>
  <si>
    <t>5104010104.101</t>
  </si>
  <si>
    <t>วัสดุสำนักงานใช้ไป</t>
  </si>
  <si>
    <t>5104010104.102</t>
  </si>
  <si>
    <t>วัสดุยานพาหนะและขนส่งใช้ไป</t>
  </si>
  <si>
    <t>5104010104.103</t>
  </si>
  <si>
    <t>วัสดุไฟฟ้าและวิทยุใช้ไป</t>
  </si>
  <si>
    <t>5104010104.104</t>
  </si>
  <si>
    <t>วัสดุโฆษณาและเผยแพร่ใช้ไป</t>
  </si>
  <si>
    <t>5104010104.105</t>
  </si>
  <si>
    <t>5104010104.106</t>
  </si>
  <si>
    <t>วัสดุงานบ้านงานครัวใช้ไป</t>
  </si>
  <si>
    <t>5104010104.107</t>
  </si>
  <si>
    <t>วัสดุก่อสร้างใช้ไป</t>
  </si>
  <si>
    <t>5104010104.108</t>
  </si>
  <si>
    <t>วัสดุอื่นใช้ไป</t>
  </si>
  <si>
    <t>5104010104.109</t>
  </si>
  <si>
    <t>สินค้าใช้ไป</t>
  </si>
  <si>
    <t>5104010110.101</t>
  </si>
  <si>
    <t>ค่าเชื้อเพลิง</t>
  </si>
  <si>
    <t>วัสดุใช้ไป V</t>
  </si>
  <si>
    <t>5104030205.112</t>
  </si>
  <si>
    <t>วัสดุบริโภคใช้ไป</t>
  </si>
  <si>
    <t>5104030205.113</t>
  </si>
  <si>
    <t>วัสดุเครื่องแต่งกายใช้ไป</t>
  </si>
  <si>
    <t>5104030206.101</t>
  </si>
  <si>
    <t>ค่าครุภัณฑ์มูลค่าต่ำกว่าเกณฑ์</t>
  </si>
  <si>
    <t xml:space="preserve">รวม P23  วัสดุใช้ไป </t>
  </si>
  <si>
    <t>ค่าเสื่อมราคาอาคารและสิ่งปลูกสร้าง O</t>
  </si>
  <si>
    <t>5105010101.101</t>
  </si>
  <si>
    <t>ค่าเสื่อมราคา -อาคารเพื่อการพักอาศัย</t>
  </si>
  <si>
    <t>5105010103.101</t>
  </si>
  <si>
    <t>5105010105.101</t>
  </si>
  <si>
    <t>5105010107.101</t>
  </si>
  <si>
    <t>5105010107.102</t>
  </si>
  <si>
    <t>ค่าเสื่อมราคา -ระบบประปา</t>
  </si>
  <si>
    <t>5105010107.103</t>
  </si>
  <si>
    <t>5105010107.104</t>
  </si>
  <si>
    <t>5105010107.105</t>
  </si>
  <si>
    <t>ค่าเสื่อมราคา - ระบบโทรศัพท์</t>
  </si>
  <si>
    <t>5105010107.106</t>
  </si>
  <si>
    <t>ค่าเสื่อมราคา-ระบบถนนภายใน</t>
  </si>
  <si>
    <t>ค่าเสื่อมราคาครุภัณฑ์ O</t>
  </si>
  <si>
    <t>5105010109.101</t>
  </si>
  <si>
    <t>ค่าเสื่อมราคา-ครุภัณฑ์สำนักงาน</t>
  </si>
  <si>
    <t>5105010111.101</t>
  </si>
  <si>
    <t>ค่าเสื่อมราคา-ยานพาหนะและอุปกรณ์การขนส่ง</t>
  </si>
  <si>
    <t>5105010113.101</t>
  </si>
  <si>
    <t>ค่าเสื่อมราคา-ครุภัณฑ์ไฟฟ้าและวิทยุ</t>
  </si>
  <si>
    <t>5105010115.101</t>
  </si>
  <si>
    <t>ค่าเสื่อมราคา-ครุภัณฑ์โฆษณาและเผยแพร่</t>
  </si>
  <si>
    <t>5105010117.101</t>
  </si>
  <si>
    <t>ค่าเสื่อมราคา-ครุภัณฑ์การเกษตร</t>
  </si>
  <si>
    <t>5105010121.101</t>
  </si>
  <si>
    <t>ค่าเสื่อมราคา-ครุภัณฑ์ก่อสร้าง</t>
  </si>
  <si>
    <t>5105010125.101</t>
  </si>
  <si>
    <t>ค่าเสื่อมราคา-ครุภัณฑ์วิทยาศาสตร์ และการแพทย์</t>
  </si>
  <si>
    <t>5105010127.101</t>
  </si>
  <si>
    <t>ค่าเสื่อมราคา-อุปกรณ์คอมพิวเตอร์</t>
  </si>
  <si>
    <t>5105010129.101</t>
  </si>
  <si>
    <t>ค่าเสื่อมราคา - ครุภัณฑ์การศึกษา</t>
  </si>
  <si>
    <t>5105010131.101</t>
  </si>
  <si>
    <t>ค่าเสื่อมราคา-ครุภัณฑ์งานบ้านงานครัว</t>
  </si>
  <si>
    <t>5105010133.101</t>
  </si>
  <si>
    <t>บัญชีค่าเสื่อมราคา - ครุภัณฑ์กีฬา</t>
  </si>
  <si>
    <t>5105010135.101</t>
  </si>
  <si>
    <t>บัญชีค่าเสื่อมราคา - ครุภัณฑ์ดนตรี</t>
  </si>
  <si>
    <t>5105010137.101</t>
  </si>
  <si>
    <t>บัญชีค่าเสื่อมราคา - ครุภัณฑ์สนาม</t>
  </si>
  <si>
    <t>5105010139.101</t>
  </si>
  <si>
    <t>ค่าเสื่อมราคา-ครุภัณฑ์อื่น</t>
  </si>
  <si>
    <t>ค่าตัดจำหน่าย O</t>
  </si>
  <si>
    <t>5105010148.101</t>
  </si>
  <si>
    <t>ค่าตัดจำหน่าย-โปรแกรมคอมพิวเตอร์</t>
  </si>
  <si>
    <t>5105010149.102</t>
  </si>
  <si>
    <t>ค่าตัดจำหน่าย-สินทรัพย์ที่ไม่มีตัวตนอื่น</t>
  </si>
  <si>
    <t>5105010158.101</t>
  </si>
  <si>
    <t>5105010160.101</t>
  </si>
  <si>
    <t>ค่าเสื่อมราคาอาคารเพื่อพักอาศัย -  Interface</t>
  </si>
  <si>
    <t>5105010160.102</t>
  </si>
  <si>
    <t>ค่าเสื่อมราคาอาคารสำนักงาน-  Interface</t>
  </si>
  <si>
    <t>5105010160.103</t>
  </si>
  <si>
    <t>ค่าเสื่อมราคาอาคารเพื่อประโยชน์อื่น- Interface</t>
  </si>
  <si>
    <t>5105010160.104</t>
  </si>
  <si>
    <t>ค่าเสื่อมราคาสิ่งปลูกสร้าง -Interface</t>
  </si>
  <si>
    <t>5105010160.105</t>
  </si>
  <si>
    <t>ค่าเสื่อมราคาระบบประปา  -Interface</t>
  </si>
  <si>
    <t>5105010160.106</t>
  </si>
  <si>
    <t>ค่าเสื่อมราคาระบบบำบัดน้ำเสีย - Interface</t>
  </si>
  <si>
    <t>5105010160.107</t>
  </si>
  <si>
    <t>ค่าเสื่อมราคาระบบไฟฟ้า  -Interface</t>
  </si>
  <si>
    <t>5105010160.108</t>
  </si>
  <si>
    <t>ค่าเสื่อมราคาระบบโทรศัพท์ - Interface</t>
  </si>
  <si>
    <t>5105010160.109</t>
  </si>
  <si>
    <t>ค่าเสื่อมราคาระบบถนนภายใน - Interface</t>
  </si>
  <si>
    <t>5105010161.101</t>
  </si>
  <si>
    <t>ค่าเสื่อมราคาครุภัณฑ์สำนักงาน- Interface</t>
  </si>
  <si>
    <t>5105010161.102</t>
  </si>
  <si>
    <t>ค่าเสื่อมราคาครุภัณฑ์ยานพาหนะและขนส่ง -Interface</t>
  </si>
  <si>
    <t>5105010161.103</t>
  </si>
  <si>
    <t>ค่าเสื่อมราคาครุภัณฑ์ไฟฟ้าและวิทยุ - Interface</t>
  </si>
  <si>
    <t>5105010161.104</t>
  </si>
  <si>
    <t>ค่าเสื่อมราคาครุภัณฑ์โฆษณาและเผยแพร่ -  Interface</t>
  </si>
  <si>
    <t>5105010161.105</t>
  </si>
  <si>
    <t>ค่าเสื่อมราคาครุภัณฑ์การเกษตร- Interface</t>
  </si>
  <si>
    <t>5105010161.106</t>
  </si>
  <si>
    <t>ค่าเสื่อมราคาครุภัณฑ์ก่อสร้าง -Interface</t>
  </si>
  <si>
    <t>5105010161.107</t>
  </si>
  <si>
    <t>ค่าเสื่อมราคาครุภัณฑ์วิทยาศาสตร์และการแพทย์ -Interface</t>
  </si>
  <si>
    <t>5105010161.108</t>
  </si>
  <si>
    <t>ค่าเสื่อมราคาอุปกรณ์คอมพิวเตอร์ -  Interface</t>
  </si>
  <si>
    <t>5105010161.109</t>
  </si>
  <si>
    <t>ค่าเสื่อมราคาครุภัณฑ์งานบ้านงานครัว -Interface</t>
  </si>
  <si>
    <t>5105010161.110</t>
  </si>
  <si>
    <t>ค่าเสื่อมราคาครุภัณฑ์อื่น -  Interface</t>
  </si>
  <si>
    <t>5105010164.101</t>
  </si>
  <si>
    <t>ค่าตัดจำหน่ายโปรแกรมคอมพิวเตอร์-Interface</t>
  </si>
  <si>
    <t>5105010164.103</t>
  </si>
  <si>
    <t>ค่าตัดจำหน่ายสินทรัพย์ไม่มีตัวตนอื่น- Interface</t>
  </si>
  <si>
    <t>5105010194.101</t>
  </si>
  <si>
    <t>ค่าเสื่อมราคา-อาคารและสิ่งปลูกสร้างไม่ระบุรายละเอียด</t>
  </si>
  <si>
    <t>5105010195.101</t>
  </si>
  <si>
    <t>ค่าเสื่อมราคา-ครุภัณฑ์ไม่ระบุรายละเอียด</t>
  </si>
  <si>
    <t>รวม P24  ค่าเสื่อมราคาและค่าตัดจำหน่าย</t>
  </si>
  <si>
    <t>หนี้สูญและหนี้สงสัยจะสูญ O</t>
  </si>
  <si>
    <t>5108010101.102</t>
  </si>
  <si>
    <t>หนี้สูญ-ลูกหนี้ค่าสิ่งส่งตรวจ-หน่วยงานภาครัฐ</t>
  </si>
  <si>
    <t>5108010101.104</t>
  </si>
  <si>
    <t>หนี้สูญ-ลูกหนี้ค่าวัสดุ/อุปกรณ์/น้ำยา-หน่วยงานภาครัฐ</t>
  </si>
  <si>
    <t>5108010101.105</t>
  </si>
  <si>
    <t>หนี้สูญ-ลูกหนี้ค่าสินค้า-หน่วยงานภาครัฐ</t>
  </si>
  <si>
    <t>5108010101.114</t>
  </si>
  <si>
    <t>หนี้สูญ-ลูกหนี้ค่ารักษา-ชำระเงิน OP</t>
  </si>
  <si>
    <t>5108010101.115</t>
  </si>
  <si>
    <t>หนี้สูญ-ลูกหนี้ค่ารักษา-ชำระเงิน IP</t>
  </si>
  <si>
    <t>5108010101.203</t>
  </si>
  <si>
    <t>หนี้สูญ-ลูกหนี้ค่ารักษา UC -OP นอก CUP (ในจังหวัด)</t>
  </si>
  <si>
    <t>5108010101.205</t>
  </si>
  <si>
    <t>หนี้สูญ-ลูกหนี้ค่ารักษา UC -OP นอก CUP (ต่างจังหวัด)</t>
  </si>
  <si>
    <t>5108010107.102</t>
  </si>
  <si>
    <t>หนี้สงสัยจะสูญ-ลูกหนี้ค่าสิ่งส่งตรวจ -หน่วยงานภาครัฐ</t>
  </si>
  <si>
    <t>5108010107.104</t>
  </si>
  <si>
    <t>หนี้สงสัยจะสูญ-ลูกหนี้ค่าวัสดุ/อุปกรณ์/น้ำยา-หน่วยงานภาครัฐ</t>
  </si>
  <si>
    <t>5108010107.114</t>
  </si>
  <si>
    <t>หนี้สงสัยจะสูญ-ลูกหนี้ค่ารักษา-ชำระเงิน OP</t>
  </si>
  <si>
    <t>5108010107.115</t>
  </si>
  <si>
    <t>รวม P241  หนี้สูญและสงสัยจะสูญ</t>
  </si>
  <si>
    <t>ค่าใช้จ่ายโครงการPP   F</t>
  </si>
  <si>
    <t>5104030299.102</t>
  </si>
  <si>
    <t>ค่าใช้จ่ายโครงการ Non PP  V</t>
  </si>
  <si>
    <t>5104030299.103</t>
  </si>
  <si>
    <t>ค่ารักษาตามจ่าย O</t>
  </si>
  <si>
    <t>5104030299.202</t>
  </si>
  <si>
    <t>5104030299.203</t>
  </si>
  <si>
    <t>5104030299.502</t>
  </si>
  <si>
    <t>5104030299.701</t>
  </si>
  <si>
    <t>5104030299.702</t>
  </si>
  <si>
    <t>ค่ารักษาตามจ่ายบุคคลที่มีปัญหาสถานะและสิทธิ</t>
  </si>
  <si>
    <t>ค่าใช้จ่ายอื่น O</t>
  </si>
  <si>
    <t>5107010199.101</t>
  </si>
  <si>
    <t>ค่าใช้จ่ายอุดหนุนเพื่อการดำเนินงานอื่น</t>
  </si>
  <si>
    <t>5107020199.101</t>
  </si>
  <si>
    <t>ค่าใช้จ่ายเงินอุดหนุนเพื่อการลงทุนอื่น</t>
  </si>
  <si>
    <t>5107030101.101</t>
  </si>
  <si>
    <t>บัญชีพักเบิกเงินอุดหนุน</t>
  </si>
  <si>
    <t>5203010105.101</t>
  </si>
  <si>
    <t>ค่าจำหน่าย-อาคารเพื่อการพักอาศัย</t>
  </si>
  <si>
    <t>5203010106.101</t>
  </si>
  <si>
    <t>ค่าจำหน่าย-อาคารสำนักงาน</t>
  </si>
  <si>
    <t>5203010107.101</t>
  </si>
  <si>
    <t>ค่าจำหน่าย-อาคารเพื่อประโยชน์อื่น</t>
  </si>
  <si>
    <t>5203010109.101</t>
  </si>
  <si>
    <t>ค่าจำหน่าย-สิ่งปลูกสร้าง</t>
  </si>
  <si>
    <t>5203010110.101</t>
  </si>
  <si>
    <t>ค่าจำหน่าย-อาคารและสิ่งปลูกสร้าง - Interface</t>
  </si>
  <si>
    <t>5203010111.101</t>
  </si>
  <si>
    <t>ค่าจำหน่าย-ครุภัณฑ์สำนักงาน</t>
  </si>
  <si>
    <t>5203010112.101</t>
  </si>
  <si>
    <t>ค่าจำหน่าย-ยานพาหนะและอุปกรณ์การขนส่ง</t>
  </si>
  <si>
    <t>5203010113.101</t>
  </si>
  <si>
    <t>ค่าจำหน่าย-ครุภัณฑ์ไฟฟ้าและวิทยุ</t>
  </si>
  <si>
    <t>5203010114.101</t>
  </si>
  <si>
    <t>ค่าจำหน่าย-ครุภัณฑ์โฆษณาและเผยแพร่</t>
  </si>
  <si>
    <t>5203010115.101</t>
  </si>
  <si>
    <t>ค่าจำหน่าย-ครุภัณฑ์การเกษตร</t>
  </si>
  <si>
    <t>5203010117.101</t>
  </si>
  <si>
    <t>ค่าจำหน่าย-ครุภัณฑ์ก่อสร้าง</t>
  </si>
  <si>
    <t>5203010119.101</t>
  </si>
  <si>
    <t>ค่าจำหน่าย-ครุภัณฑ์วิทยาศาสตร์และการแพทย์</t>
  </si>
  <si>
    <t>5203010120.101</t>
  </si>
  <si>
    <t>ค่าจำหน่าย-อุปกรณ์คอมพิวเตอร์</t>
  </si>
  <si>
    <t>5203010122.101</t>
  </si>
  <si>
    <t>ค่าจำหน่าย-ครุภัณฑ์งานบ้านงานครัว</t>
  </si>
  <si>
    <t>5203010126.101</t>
  </si>
  <si>
    <t>ค่าจำหน่าย-อุปกรณ์อื่น ๆ</t>
  </si>
  <si>
    <t>5203010141.101</t>
  </si>
  <si>
    <t>ค่าจำหน่าย - ครุภัณฑ์ Interface</t>
  </si>
  <si>
    <t>5203010142.101</t>
  </si>
  <si>
    <t>ค่าจำหน่าย - สินทรัพย์ไม่มีตัวตน Interface</t>
  </si>
  <si>
    <t>5203010145.101</t>
  </si>
  <si>
    <t>ค่าจำหน่าย-อาคารและสิ่งปลูกสร้างไม่ระบุรายละเอียด</t>
  </si>
  <si>
    <t>5203010146.101</t>
  </si>
  <si>
    <t>ค่าจำหน่าย-ครุภัณฑ์ไม่ระบุรายละเอียด</t>
  </si>
  <si>
    <t>5205010101.101</t>
  </si>
  <si>
    <t>ค่าใช้จ่ายเงินช่วยเหลือผู้ประสบภัย</t>
  </si>
  <si>
    <t>5209010112.101</t>
  </si>
  <si>
    <t>ค่าใช้จ่ายระหว่างหน่วยงาน-หน่วยงานส่งเงินเบิกเกินส่งคืนให้กรมบัญชีกลาง</t>
  </si>
  <si>
    <t>5210010101.101</t>
  </si>
  <si>
    <t>5210010102.101</t>
  </si>
  <si>
    <t>5210010103.101</t>
  </si>
  <si>
    <t>ค่าใช้จ่ายระหว่างหน่วยงาน - หน่วยงานโอนเงินรายได้แผ่นดินให้กรมบัญชีกลาง</t>
  </si>
  <si>
    <t>5210010105.101</t>
  </si>
  <si>
    <t>ค่าใช้จ่ายระหว่างหน่วยงาน  - ปรับเงินฝากคลัง</t>
  </si>
  <si>
    <t>5210010112.101</t>
  </si>
  <si>
    <t>5210010118.101</t>
  </si>
  <si>
    <t>ค่าใช้จ่ายระหว่างกัน-ภายในกรมเดียวกัน</t>
  </si>
  <si>
    <t>5211010102.101</t>
  </si>
  <si>
    <t>โอนสินทรัพย์ให้หน่วยงานของรัฐ</t>
  </si>
  <si>
    <t>5212010199.101</t>
  </si>
  <si>
    <t>ค่าใช้จ่ายโครงการผลิตแพทย์</t>
  </si>
  <si>
    <t>5212010199.102</t>
  </si>
  <si>
    <t>ค่าใช้จ่ายโครงการผลิตบุคลากรทางการแพทย์</t>
  </si>
  <si>
    <t>5212010199.104</t>
  </si>
  <si>
    <t>ค่าใช้จ่ายที่ดิน</t>
  </si>
  <si>
    <t>5212010199.105</t>
  </si>
  <si>
    <t>ค่าใช้จ่ายลักษณะอื่น</t>
  </si>
  <si>
    <t>5212010199.106</t>
  </si>
  <si>
    <t>ค่าใช้จ่ายอื่น-สินค้าโอนไป สสจ./รพศ./รพท./รพช./รพ.สต.</t>
  </si>
  <si>
    <t>5212010199.107</t>
  </si>
  <si>
    <t>ค่าใช้จ่ายอื่น-วัสดุโอนไป สสจ./ รพศ./รพท./รพช./รพ.สต.</t>
  </si>
  <si>
    <t>5212010199.108</t>
  </si>
  <si>
    <t>ค่าใช้จ่ายอื่น-ครุภัณฑ์ ที่ดิน และสิ่งก่อสร้าง โอนไป  สสจ./รพศ./รพท./รพช./รพ.สต.</t>
  </si>
  <si>
    <t>5212010199.109</t>
  </si>
  <si>
    <t>ค่าใช้จ่ายอื่น-เงินงบประมาณงบลงทุนโอนไปสสจ./รพศ./รพท./รพช./รพ.สต.</t>
  </si>
  <si>
    <t>5212010199.110</t>
  </si>
  <si>
    <t>5212010199.111</t>
  </si>
  <si>
    <t>5212010199.112</t>
  </si>
  <si>
    <t>5212010199.113</t>
  </si>
  <si>
    <t>5212010199.114</t>
  </si>
  <si>
    <t>5401010101.101</t>
  </si>
  <si>
    <t>ค่าใช้จ่ายรายการพิเศษนอกเหนือการดำเนินงานปกติ</t>
  </si>
  <si>
    <t>รวม P25  ค่าใช้จ่ายอื่น</t>
  </si>
  <si>
    <t>P26S รวม ค่าใช้จ่าย ทั้งสิ้น</t>
  </si>
  <si>
    <t xml:space="preserve">ข้อมูลคาดการณ์เพิ่มเติมเพื่อประกอบการจัดทำแผน </t>
  </si>
  <si>
    <t>ทุนสำรองสุทธิ (Net working Capital) ณ สิ้นเดือน</t>
  </si>
  <si>
    <t>1101010101.101</t>
  </si>
  <si>
    <t>เงินสด</t>
  </si>
  <si>
    <t>1101010104.101</t>
  </si>
  <si>
    <t>เงินทดรองราชการ</t>
  </si>
  <si>
    <t>1101010112.101</t>
  </si>
  <si>
    <t>บัญชีพักเงินนำส่ง</t>
  </si>
  <si>
    <t>1101010113.101</t>
  </si>
  <si>
    <t>พักรอ Clearing</t>
  </si>
  <si>
    <t>1101020501.101</t>
  </si>
  <si>
    <t>1101020501.102</t>
  </si>
  <si>
    <t>1101020601.101</t>
  </si>
  <si>
    <t>เงินฝากธนาคารเพื่อนำส่งเงินรายได้แผ่นดิน</t>
  </si>
  <si>
    <t>1101020603.101</t>
  </si>
  <si>
    <t>1101020604.101</t>
  </si>
  <si>
    <t>1101020605.101</t>
  </si>
  <si>
    <t>1101030101.101</t>
  </si>
  <si>
    <t>1101030101.102</t>
  </si>
  <si>
    <t>1101030101.103</t>
  </si>
  <si>
    <t>1101030102.101</t>
  </si>
  <si>
    <t>1101030102.102</t>
  </si>
  <si>
    <t>1101030102.103</t>
  </si>
  <si>
    <t>1102010101.101</t>
  </si>
  <si>
    <t>1102010102.101</t>
  </si>
  <si>
    <t>1102010108.101</t>
  </si>
  <si>
    <t>1102010108.102</t>
  </si>
  <si>
    <t>1102010108.201</t>
  </si>
  <si>
    <t>1102010108.301</t>
  </si>
  <si>
    <t>1102010108.501</t>
  </si>
  <si>
    <t>1102050106.106</t>
  </si>
  <si>
    <t>1102050107.103</t>
  </si>
  <si>
    <t>1102050107.104</t>
  </si>
  <si>
    <t>รายได้จากงบประมาณค้างรับ (หน่วยงานย่อย)</t>
  </si>
  <si>
    <t>1102050107.105</t>
  </si>
  <si>
    <t>1102050107.106</t>
  </si>
  <si>
    <t>1102050107.201</t>
  </si>
  <si>
    <t>1102050107.202</t>
  </si>
  <si>
    <t>1102050123.103</t>
  </si>
  <si>
    <t>1102050123.105</t>
  </si>
  <si>
    <t>1102050123.114</t>
  </si>
  <si>
    <t>1102050123.115</t>
  </si>
  <si>
    <t>1102050124.101</t>
  </si>
  <si>
    <t>1102050194.101</t>
  </si>
  <si>
    <t>ลูกหนี้ค่าสิ่งส่งตรวจหน่วยงานภาครัฐ</t>
  </si>
  <si>
    <t>ลูกหนี้ค่าสิ่งส่งตรวจบุคคลภายนอก</t>
  </si>
  <si>
    <t>ลูกหนี้ค่าตรวจสุขภาพหน่วยงานภาครัฐ</t>
  </si>
  <si>
    <t>ลูกหนี้ค่าวัสดุ/อุปกรณ์/น้ำยา หน่วยงานภาครัฐ</t>
  </si>
  <si>
    <t>ลูกหนี้ค่าวัสดุ/อุปกรณ์/น้ำยา บุคคลภายนอก</t>
  </si>
  <si>
    <t>ลูกหนี้ค่าสินค้า หน่วยงานภาครัฐ</t>
  </si>
  <si>
    <t>ลูกหนี้ค่าสินค้า บุคคลภายนอก</t>
  </si>
  <si>
    <t>1102050194.115</t>
  </si>
  <si>
    <t>ลูกหนี้ความรับผิดทางแพ่ง</t>
  </si>
  <si>
    <t>1102050194.116</t>
  </si>
  <si>
    <t>ลูกหนี้ความรับผิดทางละเมิด</t>
  </si>
  <si>
    <t>ลูกหนี้ค่ารักษา UC- OP ใน CUP</t>
  </si>
  <si>
    <t>ลูกหนี้ค่ารักษาประกันสังคม 72 ชั่วโมงแรก</t>
  </si>
  <si>
    <t>ลูกหนี้ค่ารักษา-เบิกจ่ายตรงกรมบัญชีกลาง OP</t>
  </si>
  <si>
    <t>1103020111.101</t>
  </si>
  <si>
    <t>เงินจ่ายล่วงหน้า</t>
  </si>
  <si>
    <t>1104010101.101</t>
  </si>
  <si>
    <t>เงินฝากประจำ</t>
  </si>
  <si>
    <t>1105010101.101</t>
  </si>
  <si>
    <t>วัตถุดิบ</t>
  </si>
  <si>
    <t>1105010102.101</t>
  </si>
  <si>
    <t>สินค้าระหว่างผลิต</t>
  </si>
  <si>
    <t>1105010103.101</t>
  </si>
  <si>
    <t>สินค้าสำเร็จรูป</t>
  </si>
  <si>
    <t>1105010103.102</t>
  </si>
  <si>
    <t>ยา</t>
  </si>
  <si>
    <t>1105010103.103</t>
  </si>
  <si>
    <t>วัสดุเภสัชกรรม</t>
  </si>
  <si>
    <t>1105010103.104</t>
  </si>
  <si>
    <t>วัสดุการแพทย์ทั่วไป</t>
  </si>
  <si>
    <t>1105010103.105</t>
  </si>
  <si>
    <t>วัสดุวิทยาศาสตร์และการแพทย์</t>
  </si>
  <si>
    <t>1105010103.106</t>
  </si>
  <si>
    <t>วัสดุเอกซเรย์</t>
  </si>
  <si>
    <t>1105010103.107</t>
  </si>
  <si>
    <t>วัสดุทันตกรรม</t>
  </si>
  <si>
    <t>1105010105.105</t>
  </si>
  <si>
    <t>1105010105.106</t>
  </si>
  <si>
    <t>1105010105.107</t>
  </si>
  <si>
    <t>1105010105.108</t>
  </si>
  <si>
    <t>1105010105.109</t>
  </si>
  <si>
    <t>1105010105.110</t>
  </si>
  <si>
    <t>1105010105.111</t>
  </si>
  <si>
    <t>1105010105.114</t>
  </si>
  <si>
    <t>1105010105.115</t>
  </si>
  <si>
    <t>1106010103.103</t>
  </si>
  <si>
    <t>ค่าใช้จ่ายจ่ายล่วงหน้า</t>
  </si>
  <si>
    <t>1106010103.201</t>
  </si>
  <si>
    <t>เงินกองทุน UC จ่ายล่วงหน้า</t>
  </si>
  <si>
    <t>1106010112.101</t>
  </si>
  <si>
    <t>ใบสำคัญรองจ่าย</t>
  </si>
  <si>
    <t>1106010199.101</t>
  </si>
  <si>
    <t>สินทรัพย์หมุนเวียนอื่น</t>
  </si>
  <si>
    <t>รวม สินทรัพย์หมุนเวียน (หักงบลงทุน UC)</t>
  </si>
  <si>
    <t>2101010101.102</t>
  </si>
  <si>
    <t>เจ้าหนี้การค้า - หน่วยงานภาครัฐ</t>
  </si>
  <si>
    <t>2101010102.102</t>
  </si>
  <si>
    <t>เจ้าหนี้การค้าบุคคลภายนอก-ยา(กรมบัญชีกลางจ่ายตรงผู้ขาย)</t>
  </si>
  <si>
    <t>2101010102.103</t>
  </si>
  <si>
    <t>เจ้าหนี้การค้าบุคคลภายนอก -วัสดุการแพทย์ทั่วไป (กรมบัญชีกลางจ่ายตรงผู้ขาย)</t>
  </si>
  <si>
    <t>2101010102.105</t>
  </si>
  <si>
    <t>เจ้าหนี้การค้าบุคคลภายนอก - วัสดุวิทยาศาสตร์และการแพทย์(กรมบัญชีกลางจ่ายตรงผู้ขาย)</t>
  </si>
  <si>
    <t>2101010102.116</t>
  </si>
  <si>
    <t>เจ้าหนี้การค้าบุคคลภายนอก-วัสดุอื่น(กรมบัญชีกลางจ่ายตรงผู้ขาย)</t>
  </si>
  <si>
    <t>2101010102.129</t>
  </si>
  <si>
    <t>เจ้าหนี้การค้าบุคคลภายนอก - อื่น ๆ (กรมบัญชีกลางจ่ายตรงผู้ขาย)</t>
  </si>
  <si>
    <t>2101010102.130</t>
  </si>
  <si>
    <t>2101010102.131</t>
  </si>
  <si>
    <t>2101010102.132</t>
  </si>
  <si>
    <t>2101010103.101</t>
  </si>
  <si>
    <t>รับสินค้า / ใบสำคัญ (GR/IR)</t>
  </si>
  <si>
    <t>2101010107.101</t>
  </si>
  <si>
    <t>เจ้าหนี้การค้า Interface - บุคคลภายนอก</t>
  </si>
  <si>
    <t>2101020106.101</t>
  </si>
  <si>
    <t>เจ้าหนี้ส่วนราชการ - รายได้รับแทนกัน</t>
  </si>
  <si>
    <t>2101020198.102</t>
  </si>
  <si>
    <t>เจ้าหนี้หน่วยงานภาครัฐ - ยา   (กรมบัญชีกลางจ่ายตรงให้ผู้ขายที่เป็นรัฐวิสาหกิจหรือหน่วยงานของรัฐ)</t>
  </si>
  <si>
    <t>2101020198.103</t>
  </si>
  <si>
    <t>2101020198.105</t>
  </si>
  <si>
    <t>2101020198.107</t>
  </si>
  <si>
    <t>เจ้าหนี้หน่วยงานภาครัฐ-วัสดุอื่น   (กรมบัญชีกลางจ่ายตรงให้ผู้ขายที่เป็นรัฐวิสาหกิจหรือ หน่วยงานของรัฐ)</t>
  </si>
  <si>
    <t>2101020198.111</t>
  </si>
  <si>
    <t>2101020198.112</t>
  </si>
  <si>
    <t>2101020198.113</t>
  </si>
  <si>
    <t>2101020198.114</t>
  </si>
  <si>
    <t>2101020199.134</t>
  </si>
  <si>
    <t>เจ้าหนี้-ยา</t>
  </si>
  <si>
    <t>2101020199.135</t>
  </si>
  <si>
    <t>เจ้าหนี้-วัสดุการแพทย์ทั่วไป</t>
  </si>
  <si>
    <t>2101020199.136</t>
  </si>
  <si>
    <t>เจ้าหนี้ - วัสดุวิทยาศาสตร์และการแพทย์</t>
  </si>
  <si>
    <t>2101020199.137</t>
  </si>
  <si>
    <t>เจ้าหนี้ -วัสดุอื่น</t>
  </si>
  <si>
    <t>2101020199.138</t>
  </si>
  <si>
    <t>เจ้าหนี้-อื่น</t>
  </si>
  <si>
    <t>2101020199.139</t>
  </si>
  <si>
    <t>เจ้าหนี้ -  ครุภัณฑ์</t>
  </si>
  <si>
    <t>2101020199.140</t>
  </si>
  <si>
    <t>เจ้าหนี้ -  ที่ดิน อาคาร และสิ่งปลูกสร้าง</t>
  </si>
  <si>
    <t>2101020199.141</t>
  </si>
  <si>
    <t>เจ้าหนี้-วัตถุดิบ</t>
  </si>
  <si>
    <t>2101020199.142</t>
  </si>
  <si>
    <t>เจ้าหนี้-สินค้าสำเร็จรูป</t>
  </si>
  <si>
    <t>2101020199.143</t>
  </si>
  <si>
    <t>เจ้าหนี้-วัสดุเภสัชกรรม</t>
  </si>
  <si>
    <t>2101020199.144</t>
  </si>
  <si>
    <t>เจ้าหนี้-วัสดุทันตกรรม</t>
  </si>
  <si>
    <t>2101020199.145</t>
  </si>
  <si>
    <t>เจ้าหนี้-วัสดุเอกซเรย์</t>
  </si>
  <si>
    <t>2101020199.146</t>
  </si>
  <si>
    <t>เจ้าหนี้-ค่าจ้างเหมาบริการทางการแพทย์</t>
  </si>
  <si>
    <t>2101020199.147</t>
  </si>
  <si>
    <t>2101020199.148</t>
  </si>
  <si>
    <t>2101020199.149</t>
  </si>
  <si>
    <t>เจ้าหนี้ค่าวัสดุ/อุปกรณ์/น้ำยา หน่วยงานภาครัฐ</t>
  </si>
  <si>
    <t>2101020199.150</t>
  </si>
  <si>
    <t>เจ้าหนี้ค่าวัสดุ/อุปกรณ์/น้ำยา หน่วยงานภายนอก</t>
  </si>
  <si>
    <t>2101020199.202</t>
  </si>
  <si>
    <t>2101020199.203</t>
  </si>
  <si>
    <t>2101020199.204</t>
  </si>
  <si>
    <t>2101020199.301</t>
  </si>
  <si>
    <t>เจ้าหนี้ค่ารักษาพยาบาล-ประกันสังคม</t>
  </si>
  <si>
    <t>2101020199.501</t>
  </si>
  <si>
    <t>2101020199.502</t>
  </si>
  <si>
    <t>2101020199.701</t>
  </si>
  <si>
    <t>2102040101.101</t>
  </si>
  <si>
    <t>ค่าสาธารณูปโภคค้างจ่าย</t>
  </si>
  <si>
    <t>2102040102.101</t>
  </si>
  <si>
    <t>ใบสำคัญค้างจ่าย(เงินงบประมาณ/เงินนอกงบ ประมาณฝากคลัง)</t>
  </si>
  <si>
    <t>2102040103.101</t>
  </si>
  <si>
    <t>ภาษีหัก ณ ที่จ่ายรอนำส่ง - ภาษีเงินได้บุคคลธรรมดา</t>
  </si>
  <si>
    <t>2102040104.101</t>
  </si>
  <si>
    <t>ภาษีหัก ณ ที่จ่ายรอนำส่ง - ภาษีเงินได้บุคคลธรรมดา ภงด 1</t>
  </si>
  <si>
    <t>2102040106.101</t>
  </si>
  <si>
    <t>ภาษีหัก ณ ที่จ่ายรอนำส่ง - ภาษีเงินได้นิติบุคคลจากบุคคลภายนอก</t>
  </si>
  <si>
    <t>2102040198.101</t>
  </si>
  <si>
    <t>2102040199.101</t>
  </si>
  <si>
    <t>ค่าใช้จ่ายค้างจ่ายอื่น</t>
  </si>
  <si>
    <t>2102040199.105</t>
  </si>
  <si>
    <t>ใบสำคัญค้างจ่าย</t>
  </si>
  <si>
    <t>2102040199.106</t>
  </si>
  <si>
    <t>ค่าจ้างชั่วคราวค้างจ่าย (บริการ)</t>
  </si>
  <si>
    <t>2102040199.107</t>
  </si>
  <si>
    <t>ค่าจ้างชั่วคราวค้างจ่าย (สนับสนุน)</t>
  </si>
  <si>
    <t>2102040199.108</t>
  </si>
  <si>
    <t>ค่าจ้างพนักงานกระทรวงสาธารณสุขค้างจ่าย (บริการ)</t>
  </si>
  <si>
    <t>2102040199.109</t>
  </si>
  <si>
    <t>ค่าจ้างพนักงานกระทรวงสาธารณสุขค้างจ่าย (สนับสนุน)</t>
  </si>
  <si>
    <t>2102040199.110</t>
  </si>
  <si>
    <t>ค่าตอบแทนเงินเพิ่มพิเศษไม่ทำเวชปฏิบัติฯลฯ(บริการ) ค้างจ่าย</t>
  </si>
  <si>
    <t>2102040199.111</t>
  </si>
  <si>
    <t>2102040199.112</t>
  </si>
  <si>
    <t>ค่าตอบแทนในการปฏิบัติงานของเจ้าหน้าที่ (สนับสนุน) ค้างจ่าย</t>
  </si>
  <si>
    <t>2102040199.113</t>
  </si>
  <si>
    <t>2102040199.114</t>
  </si>
  <si>
    <t>ค่าตอบแทนตามผลการปฏิบัติงานค้างจ่าย</t>
  </si>
  <si>
    <t>2102040199.115</t>
  </si>
  <si>
    <t>ค่าตอบแทนการปฏิบัติงานในลักษณะเบี้ยเลี้ยงเหมาจ่ายค้างจ่าย</t>
  </si>
  <si>
    <t>2102040199.116</t>
  </si>
  <si>
    <t>ค่าตอบแทนอื่นค้างจ่าย</t>
  </si>
  <si>
    <t>2102040199.117</t>
  </si>
  <si>
    <t>2102040199.118</t>
  </si>
  <si>
    <t>ค่าใช้จ่ายโครงการP&amp;P ค้างจ่าย</t>
  </si>
  <si>
    <t>2103010103.101</t>
  </si>
  <si>
    <t>รายได้ค่าบริการอื่นรับล่วงหน้า</t>
  </si>
  <si>
    <t>2103010103.502</t>
  </si>
  <si>
    <t>รายได้ค่ารักษาแรงงานต่างด้าวรับล่วงหน้า</t>
  </si>
  <si>
    <t>2104010101.101</t>
  </si>
  <si>
    <t>รายได้แผ่นดินอื่นรอนำส่งคลัง-หน่วยเบิกจ่าย</t>
  </si>
  <si>
    <t>2109010199.101</t>
  </si>
  <si>
    <t>รายได้เงินช่วยเหลือรอการรับรู้</t>
  </si>
  <si>
    <t>2109010199.201</t>
  </si>
  <si>
    <t>2109010199.701</t>
  </si>
  <si>
    <t>รายได้เงินอุดหนุนเหมาจ่ายรายหัวสำหรับบุคคลที่มีปัญหาสถานะและสิทธิรอรับรู้</t>
  </si>
  <si>
    <t>2111020199.103</t>
  </si>
  <si>
    <t>เงินรับฝากรายได้แผ่นดินอื่น-หน่วยงานย่อย</t>
  </si>
  <si>
    <t>2111020199.105</t>
  </si>
  <si>
    <t>เงินรับฝากอื่น(หมุนเวียน)</t>
  </si>
  <si>
    <t>2111020199.106</t>
  </si>
  <si>
    <t>เงินมัดจำค่ารักษาพยาบาล</t>
  </si>
  <si>
    <t>2111020199.107</t>
  </si>
  <si>
    <t>ภาษีเงินได้หัก ณ ที่จ่ายรอนำส่ง</t>
  </si>
  <si>
    <t>2111020199.108</t>
  </si>
  <si>
    <t>2111020199.201</t>
  </si>
  <si>
    <t>2111020199.204</t>
  </si>
  <si>
    <t>เงินรับฝากกองทุน UC วัสดุ</t>
  </si>
  <si>
    <t>2111020199.205</t>
  </si>
  <si>
    <t>เงินรับฝากกองทุน UC -Fixed Cost</t>
  </si>
  <si>
    <t>2111020199.206</t>
  </si>
  <si>
    <t>เงินรับฝากกองทุน UC -นอกเหนือ Fixed  Cost</t>
  </si>
  <si>
    <t>2111020199.301</t>
  </si>
  <si>
    <t>เงินกองทุนประกันสังคม</t>
  </si>
  <si>
    <t>2111020199.304</t>
  </si>
  <si>
    <t>เงินรับฝากค่าบริหารจัดการประกันสังคม</t>
  </si>
  <si>
    <t>2111020199.501</t>
  </si>
  <si>
    <t>2111020199.502</t>
  </si>
  <si>
    <t>เงินรับฝากกองทุนแรงงานต่างด้าว-ค่าใช้จ่ายสูง</t>
  </si>
  <si>
    <t>2111020199.503</t>
  </si>
  <si>
    <t>เงินรับฝากกองทุนแรงงานต่างด้าว-P&amp;P</t>
  </si>
  <si>
    <t>2112010101.101</t>
  </si>
  <si>
    <t>เงินประกันสัญญา</t>
  </si>
  <si>
    <t>2112010102.101</t>
  </si>
  <si>
    <t>เงินประกันผลงาน</t>
  </si>
  <si>
    <t>2112010199.101</t>
  </si>
  <si>
    <t>เงินประกันอื่น</t>
  </si>
  <si>
    <t>2112010199.102</t>
  </si>
  <si>
    <t>เงินประกันอื่น - เงินมัดจำประกันสัญญา</t>
  </si>
  <si>
    <t>2112010199.103</t>
  </si>
  <si>
    <t>เงินประกันอื่น - เงินประกันซอง</t>
  </si>
  <si>
    <t>2112010199.104</t>
  </si>
  <si>
    <t>2116010104.101</t>
  </si>
  <si>
    <t>เบิกเกินส่งคืนรอนำส่ง</t>
  </si>
  <si>
    <t>2116010199.101</t>
  </si>
  <si>
    <t>หนี้สินหมุนเวียนอื่น</t>
  </si>
  <si>
    <t>2116010199.102</t>
  </si>
  <si>
    <t>สำรองเงินชดเชยความเสียหาย</t>
  </si>
  <si>
    <t>รวม หนี้สินหมุนเวียน (หักงบลงทุน UC)</t>
  </si>
  <si>
    <t>รวม ทุนสำรองสุทธิ (Net working Capital) ณ สิ้นเดือน</t>
  </si>
  <si>
    <t>รวม เงินบำรุงคงเหลือ ณ สิ้นเดือน</t>
  </si>
  <si>
    <t>หนี้สินและภาระผูกพัน ณ สินเดือน</t>
  </si>
  <si>
    <t>รวม หนี้สินและภาระผูกพัน ณ สิ้นเดือน</t>
  </si>
  <si>
    <t>(แผนต้นปี)</t>
  </si>
  <si>
    <t>P13SS</t>
  </si>
  <si>
    <t>P26SS</t>
  </si>
  <si>
    <t>รวมแผนการลงทุนเพิ่ม</t>
  </si>
  <si>
    <t>รวมแผนสนับสนุน รพ.สต.</t>
  </si>
  <si>
    <t xml:space="preserve">ค่ากลางตามขนาดโรงพยาบาล (HGR) </t>
  </si>
  <si>
    <t>รายได้ค่ารักษา UC - OP นอก CUP ในจังหวัด</t>
  </si>
  <si>
    <t>4301020104.108</t>
  </si>
  <si>
    <t>4301020104.109</t>
  </si>
  <si>
    <t>4301020104.110</t>
  </si>
  <si>
    <t>4301020104.111</t>
  </si>
  <si>
    <t>รายได้กองทุนแรงงานต่างด้าว</t>
  </si>
  <si>
    <t>4301020106.519</t>
  </si>
  <si>
    <t>5101020114.122</t>
  </si>
  <si>
    <t>5101020114.123</t>
  </si>
  <si>
    <t>5101020114.124</t>
  </si>
  <si>
    <t>5101020114.125</t>
  </si>
  <si>
    <t>5104040199.111</t>
  </si>
  <si>
    <t>5101020106.101</t>
  </si>
  <si>
    <t>เงินสมทบกองทุนประกันสังคมส่วนของนายจ้าง (เงินงบประมาณ)</t>
  </si>
  <si>
    <t>5101020106.102</t>
  </si>
  <si>
    <t>เงินสมทบกองทุนประกันสังคมส่วนของนายจ้าง (เงินนอกงบประมาณ)</t>
  </si>
  <si>
    <t>5102010199.102</t>
  </si>
  <si>
    <t>5102030199.102</t>
  </si>
  <si>
    <t>ค่าเบี้ยเลี้ยง-ในประเทศ (เงินงบประมาณ)</t>
  </si>
  <si>
    <t>5103010102.102</t>
  </si>
  <si>
    <t>5103010103.102</t>
  </si>
  <si>
    <t>5103010199.102</t>
  </si>
  <si>
    <t>ค่าใช้จ่ายตามโครงการ (UC) (PP)</t>
  </si>
  <si>
    <t>5104030299.105</t>
  </si>
  <si>
    <t>5112010103.101</t>
  </si>
  <si>
    <t>1101020606.101</t>
  </si>
  <si>
    <t>เงินฝากธนาคารรายบัญชีเพื่อนำส่งคลัง</t>
  </si>
  <si>
    <t>ลูกหนี้ค่ารักษาด้านการสร้างเสริมสุขภาพและป้องกันโรค (P&amp;P)</t>
  </si>
  <si>
    <t>1105010103.108</t>
  </si>
  <si>
    <t>1105010103.109</t>
  </si>
  <si>
    <t>เจ้าหนี้ค่ารักษา OP-UC นอก CUP (ในจังหวัดสังกัด สธ.)</t>
  </si>
  <si>
    <t>2111020199.109</t>
  </si>
  <si>
    <t>2111020199.110</t>
  </si>
  <si>
    <t>เงินบำรุงคงเหลือ (+ ) ณ สิ้นเดือน</t>
  </si>
  <si>
    <t>1203010101.101</t>
  </si>
  <si>
    <t>เงินฝากประจำสถาบันการเงินของรัฐ-ระยะยาว</t>
  </si>
  <si>
    <t>2208010101.101</t>
  </si>
  <si>
    <t>เงินมัดจำประกันสัญญา-ระยะยาว</t>
  </si>
  <si>
    <t>2208010102.101</t>
  </si>
  <si>
    <t>เงินมัดจำประกันผลงาน-ระยะยาว</t>
  </si>
  <si>
    <t>2208010103.101</t>
  </si>
  <si>
    <t>เงินประกันอื่น - ระยะยาว</t>
  </si>
  <si>
    <t>เงินบำรุงคงเหลือ (หักภาระผูกพัน)</t>
  </si>
  <si>
    <t xml:space="preserve">รหัส </t>
  </si>
  <si>
    <t>ต้นทุน</t>
  </si>
  <si>
    <t>Planfi60</t>
  </si>
  <si>
    <t>OP</t>
  </si>
  <si>
    <t>IP</t>
  </si>
  <si>
    <t>Note</t>
  </si>
  <si>
    <t>MC</t>
  </si>
  <si>
    <t>LC</t>
  </si>
  <si>
    <t>CC</t>
  </si>
  <si>
    <t>P121</t>
  </si>
  <si>
    <t>รายได้อื่น (ระบบบัญชีบันทึกอัตโนมัติ)</t>
  </si>
  <si>
    <t>P251</t>
  </si>
  <si>
    <t>ค่าใช้จ่ายอื่น (ระบบบัญชีบันทึกอัตโนมัติ)</t>
  </si>
  <si>
    <t xml:space="preserve">02 พฤษภาคม พ.ศ.2562 </t>
  </si>
  <si>
    <t>01 พฤษภาคม พ.ศ.2562</t>
  </si>
  <si>
    <t xml:space="preserve">01 พฤษภาคม พ.ศ.2562 </t>
  </si>
  <si>
    <t>นายแพทย์วัฒนพล จิติลาภะ</t>
  </si>
  <si>
    <t>รวม P121  รายได้อื่น (ระบบบัญชีบันทึกอัตโนมัติ)</t>
  </si>
  <si>
    <t>รวม P251  ค่าใช้จ่ายอื่น  (ระบบบัญชีบันทึกอัตโนมัติ)</t>
  </si>
  <si>
    <t>คุณภาพบัญชี ปี 62  = A+</t>
  </si>
  <si>
    <t>คุณภาพบัญชี ปี 62  = A</t>
  </si>
  <si>
    <t>คุณภาพบัญชี ปี 62   = B</t>
  </si>
  <si>
    <t>คุณภาพบัญชี ปี 62  = C</t>
  </si>
  <si>
    <t>คุณภาพบัญชี ปี 62 = A</t>
  </si>
  <si>
    <t>คุณภาพบัญชี ปี 62  =A</t>
  </si>
  <si>
    <t>คุณภาพบัญชี ปี 62  = B</t>
  </si>
  <si>
    <t>คุณภาพบัญชี ปี 62 = D</t>
  </si>
  <si>
    <t>เฉลี่ย 1 เดือน</t>
  </si>
  <si>
    <t>P70</t>
  </si>
  <si>
    <t>   ลูกหนี้ เบิกต้นสังกัด</t>
  </si>
  <si>
    <t>รายการอื่น</t>
  </si>
  <si>
    <t>เวชภัณฑ์มิใช่ยาและวัสดุการแพทย์</t>
  </si>
  <si>
    <t>วัสดุวิทยาศาสตร์การแพทย์</t>
  </si>
  <si>
    <t>งบค่าเสื่อม UC</t>
  </si>
  <si>
    <t>รายละเอียดผลการดำเนินงาน รายได้- ควบคุมค่าใช้จ่าย ปี 2563</t>
  </si>
  <si>
    <t>รายได้กองทุน UC-P&amp;P อื่น</t>
  </si>
  <si>
    <t>รายได้ค่ารักษา UC - IP  บริการกรณีเฉพาะ (CR)</t>
  </si>
  <si>
    <t>ส่วนต่างค่ารักษาที่สูงกว่าข้อตกลงในการจ่ายตาม DRG -เบิกจ่ายตรง หน่วยงานอื่น</t>
  </si>
  <si>
    <t>ส่วนต่างค่ารักษาที่ต่ำกว่าข้อตกลงในการจ่ายตาม DRG -เบิกจ่ายตรง หน่วยงานอื่น</t>
  </si>
  <si>
    <t>รายได้ค่ารักษาเบิกจ่ายตรง- อปท.รูปแบบพิเศษ IP</t>
  </si>
  <si>
    <t>ส่วนต่างค่ารักษาที่สูงกว่าข้อตกลงในการจ่ายตาม กองทุนประกันสังคม</t>
  </si>
  <si>
    <t>4301020106.502</t>
  </si>
  <si>
    <t>ส่วนต่างค่ารักษาที่ต่ำกว่าข้อตกลงในการจ่ายตามหลักเกณฑ์ฯ เงินประกันสุขภาพคนต่างด้าว/แรงงานต่างด้าว OP</t>
  </si>
  <si>
    <t>รายได้อื่น-เงินงบประมาณงบดำเนินงานรับโอนจาก สสจ./รพศ./รพท./รพช. / รพ.สต.</t>
  </si>
  <si>
    <t>เงินค่าตอบแทนพนักงานราชการ (สนับสนุน)</t>
  </si>
  <si>
    <t>ค่าตอบแทนตามผลการปฏิบัติงาน (บริการ) - เงินงบประมาณ</t>
  </si>
  <si>
    <t>ค่าตอบแทนตามผลการปฏิบัติงาน (สนับสนุน) - เงินงบประมาณ</t>
  </si>
  <si>
    <t>ค่าตอบแทนตามผลการปฏิบัติงาน (บริการ) - เงินนอกงบประมาณ</t>
  </si>
  <si>
    <t>ค่าตอบแทนตามผลการปฏิบัติงาน (สนับสนุน)  - เงินนอกงบประมาณ</t>
  </si>
  <si>
    <t>ค่าตอบแทนการปฏิบัติงานในลักษณะค่าเบี้ยเลี้ยงเหมาจ่าย (บริการ)  - เงินนอกงบประมาณ</t>
  </si>
  <si>
    <t>ค่าตอบแทนการปฏิบัติงานในลักษณะค่าเบี้ยเลี้ยงเหมาจ่าย (สนับสนุน)  - เงินนอกงบประมาณ</t>
  </si>
  <si>
    <t>5101020116.101</t>
  </si>
  <si>
    <t>5101020116.102</t>
  </si>
  <si>
    <t>ค่าใช้จ่ายด้านการฝึกอบรม-ในประเทศ (เงินงบประมาณ)</t>
  </si>
  <si>
    <t>ค่าเบี้ยเลี้ยง-ในประเทศ (เงินนอกงบประมาณ)</t>
  </si>
  <si>
    <t>ค่าที่พัก-ในประเทศ (เงินงบประมาณ)</t>
  </si>
  <si>
    <t>ค่าที่พัก-ในประเทศ (เงินนอกงบประมาณ)</t>
  </si>
  <si>
    <t>ค่าใช้จ่ายเดินทางอื่น -ในประเทศ (เงินงบประมาณ)</t>
  </si>
  <si>
    <t>ค่าใช้จ่ายเดินทางอื่น -ในประเทศ (เงินนอกงบประมาณ)</t>
  </si>
  <si>
    <t>วัสดุคอมพิวเตอร์ใช้ไป</t>
  </si>
  <si>
    <t>5104030299.204</t>
  </si>
  <si>
    <t>ค่ารักษาตามจ่าย UC ในสังกัด สป. สธ.</t>
  </si>
  <si>
    <t>ค่าสวัสดิการสังคม-อื่น</t>
  </si>
  <si>
    <t>เงินฝากธนาคารรับจากคลัง (เงินกู้)</t>
  </si>
  <si>
    <t>ลูกหนี้เงินยืมในงบประมาณ</t>
  </si>
  <si>
    <t>ลูกหนี้เงินยืมนอกงบประมาณ</t>
  </si>
  <si>
    <t>ลูกหนี้ค่ารักษา UC - OP นอกสังกัด สธ.</t>
  </si>
  <si>
    <t>รายได้กองทุน UC- รอรับรู้</t>
  </si>
  <si>
    <t>นายแพทย์สุขุม พิริยะพรพิพัฒน์</t>
  </si>
  <si>
    <t>นายแพทย์ราเชษฎ เชิงพนม</t>
  </si>
  <si>
    <t>นายแพทย์สุกฤษฎิ์ เลิศสกุลธรรม</t>
  </si>
  <si>
    <t>รวมรายได้ (ไม่รวมงบลงทุน-ระบบบัญชีบันทึกอัตโนมัติ)</t>
  </si>
  <si>
    <t>รวมค่าใช้จ่าย (ไม่รวมค่าเสื่อมราคาและค่าตัดจำหน่าย-ระบบบัญชีบันทึกอัตโนมัติ)</t>
  </si>
  <si>
    <t>EBITDA - รายได้หักค่าใช้จ่าย(ไม่รวมค่าเสื่อม-ระบบบัญชีบันทึกอัตโนมัติ)</t>
  </si>
  <si>
    <t>ปีงบประมาณ 2564  ประจำเดือน ตุลาคม  2563</t>
  </si>
  <si>
    <t>1. แผนประมาณการรายได้-ควบคุมค่าใช้จ่าย ปีงบประมาณ 2564</t>
  </si>
  <si>
    <t>(ก.ย.2563)</t>
  </si>
  <si>
    <t>ปิดงบบัญชี ปี 2563</t>
  </si>
  <si>
    <t>ประมาณการปี 2564</t>
  </si>
  <si>
    <t>ปิดงบ 2563 -</t>
  </si>
  <si>
    <t>ประมาณการ 2564</t>
  </si>
  <si>
    <t>เดือน ต.ค.2563</t>
  </si>
  <si>
    <t>ประจำเดือน ตุลาคม  2563 ใช้ข้อมูลจาก http://hfo64.cfo.in.th/  ณ วันที่  19 พฤศจิกายน  2563</t>
  </si>
  <si>
    <t>ชื่อPlanfin64</t>
  </si>
  <si>
    <t>รหัสบัญชี64</t>
  </si>
  <si>
    <t>รายได้ค่ารักษา UC-IP</t>
  </si>
  <si>
    <t>รายได้ค่ารักษา UC-OP นอกสังกัด สป.</t>
  </si>
  <si>
    <t>รายได้กองทุน UC อื่น</t>
  </si>
  <si>
    <t>รายได้ค่ารักษาด้านการสร้างเสริมสุขภาพและป้องกันโรค (P&amp;P)</t>
  </si>
  <si>
    <t>รายได้ค่ารักษา UC- OP บริการกรณีเฉพาะ (CR)</t>
  </si>
  <si>
    <t>ส่วนต่างค่ารักษาที่สูงกว่าข้อตกลงในการจ่ายตามDRG กองทุน UC (บริการเฉพาะ) CR- IP</t>
  </si>
  <si>
    <t>ส่วนต่างค่ารักษาที่ต่ำกว่าข้อตกลงในการจ่ายตาม DRG กองทุน UC   (บริการเฉพาะ) CR- IP</t>
  </si>
  <si>
    <t>ส่วนต่างค่ารักษาที่สูงกว่าข้อตกลงตามหลักเกณฑ์การจ่ายกองทุนUC-บริการเฉพาะ (CR) - OP</t>
  </si>
  <si>
    <t>ส่วนต่างค่ารักษาที่ต่ำกว่าข้อตกลงตามหลักเกณฑ์การจ่ายกองทุนUC-บริการเฉพาะ (CR) -OP</t>
  </si>
  <si>
    <t>4301020105.267</t>
  </si>
  <si>
    <t>รายได้ค่าบริการสาธารณสุขสำหรับโรคติดเชื้อไวรัสโคโรนา - OP จาก สปสช.</t>
  </si>
  <si>
    <t>4301020105.268</t>
  </si>
  <si>
    <t>รายได้ค่าบริการสาธารณสุขสำหรับโรคติดเชื้อไวรัสโคโรนา - IP จาก สปสช.</t>
  </si>
  <si>
    <t>รายได้ค่ารักษาเบิกจ่ายตรง-หน่วยงานอื่น - OP</t>
  </si>
  <si>
    <t>รายได้ค่ารักษาเบิกจ่ายตรงหน่วยงานอื่น-IP</t>
  </si>
  <si>
    <t>รายได้ค่ารักษาเบิกจ่ายตรง-อปท. IP</t>
  </si>
  <si>
    <t>ส่วนต่างค่ารักษาที่สูงกว่าข้อตกลงในการจ่ายตาม DRG -เบิกจ่ายตรง - อปท.</t>
  </si>
  <si>
    <t>ส่วนต่างค่ารักษาที่ต่ำกว่าข้อตกลงในการจ่ายตาม DRG -เบิกจ่ายตรง - อปท.</t>
  </si>
  <si>
    <t>รายได้ค่ารักษาเบิกจ่ายตรง - อปท.รูปแบบพิเศษ OP</t>
  </si>
  <si>
    <t>ส่วนต่างค่ารักษาที่สูงกว่าข้อตกลงในการจ่ายตาม DRG -เบิกจ่ายตรง (พนักงานส่วนท้องถิ่นรูปแบบพิเศษ)</t>
  </si>
  <si>
    <t>ส่วนต่างค่ารักษาที่ต่ำกว่าข้อตกลงในการจ่ายตาม DRG -เบิกจ่ายตรง (พนักงานส่วนท้องถิ่นรูปแบบพิเศษ)</t>
  </si>
  <si>
    <t>รายได้ค่ารักษาประกันสังคม OP-นอกเครือข่าย สังกัด สป.สธ.</t>
  </si>
  <si>
    <t>รายได้ค่ารักษาประกันสังคม IP-นอกเครือข่าย สังกัด สป.สธ.</t>
  </si>
  <si>
    <t>4301020106.309</t>
  </si>
  <si>
    <t>รายได้ค่ารักษาประกันสังคม OP-นอกเครือข่าย ต่างสังกัด สป.สธ.</t>
  </si>
  <si>
    <t>4301020106.310</t>
  </si>
  <si>
    <t>รายได้ค่ารักษาประกันสังคม IP-นอกเครือข่าย ต่างสังกัด สป.สธ.</t>
  </si>
  <si>
    <t>ส่วนต่างค่ารักษาที่ต่ำกว่าข้อตกลงในการจ่ายตาม กองทุนประกันสังคม</t>
  </si>
  <si>
    <t>รายได้ค่ารักษาแรงงานต่างด้าว - เบิกจากส่วนกลาง OP</t>
  </si>
  <si>
    <t>ส่วนต่างค่ารักษาที่ต่ำกว่าข้อตกลงในการจ่ายตาม DRG - แรงงานต่างด้าว - IP</t>
  </si>
  <si>
    <t>รายได้ค่ารักษาแรงงานต่างด้าว OP  นอก CUP</t>
  </si>
  <si>
    <t>รายได้ค่ารักษาแรงงานต่างด้าว - เบิกจากส่วนกลาง IP</t>
  </si>
  <si>
    <t>รายได้สนับสนุนยาและอื่น ๆ</t>
  </si>
  <si>
    <t>ส่วนต่างค่ารักษาพยาบาลที่สูงกว่าข้อตกลงในการจ่ายตามหลักเกณฑ์ฯ - บุคคลที่มีปัญหาสถานะและสิทธิ OP</t>
  </si>
  <si>
    <t>รายได้ค่าเช่าอสังหาริมทรัพย์จากบุคคลภายนอก</t>
  </si>
  <si>
    <t>รายได้เงินเหลือจ่ายปีเก่า/รายที่ไม่ใช่ภาษีอื่น</t>
  </si>
  <si>
    <t>4206010199.101</t>
  </si>
  <si>
    <t>บัญชีรายได้ที่ไม่ใช่ภาษีอื่น</t>
  </si>
  <si>
    <t>รายได้อื่น-สินค้ารับโอนจาก สสจ./รพศ./รพท./รพช./รพ.สต.</t>
  </si>
  <si>
    <t>รายได้อื่น-ครุภัณฑ์ ที่ดินและสิ่งก่อสร้างรับโอนจาก สสจ./รพศ./รพท./รพช./  รพ.สต.</t>
  </si>
  <si>
    <t>รายได้อื่น-เงินงบประมาณงบอุดหนุนรับโอนจาก สสจ./รพศ. /รพท./รพช. /   รพ.สต</t>
  </si>
  <si>
    <t>รายได้อื่น-เงินงบประมาณงบรายจ่ายอื่นรับโอนจาก สสจ./รพศ. /รพท./รพช./รพ.สต.</t>
  </si>
  <si>
    <t>รายได้อื่น-เงินงบประมาณงบกลางรับโอนจาก สสจ./รพศ. /รพท./รพช. /   รพ.สต.</t>
  </si>
  <si>
    <t>4307010112.101</t>
  </si>
  <si>
    <t>บัญชีรายได้ระหว่างหน่วยงาน-กรมบัญชี กลางรับเงินเบิกเกินส่งคืนจากหน่วยงาน</t>
  </si>
  <si>
    <t>รายได้อื่น-เงินงบประมาณงบลงทุน รับโอนจาก สสจ./รพศ./รพท./รพช./     รพ.สต.</t>
  </si>
  <si>
    <t>เงินประจำตำแหน่งระดับสูง/ระดับกลาง(สนับสนุน)</t>
  </si>
  <si>
    <t>ค่าตอบแทนในการปฏิบัติงานเวรหรือผลัดบ่ายและหรือผลัดดึกของพยาบาล</t>
  </si>
  <si>
    <t>ค่าตอบแทนเงินเพิ่มพิเศษสำหรับผู้ปฏิบัติงานด้านการสาธารณสุข(พ.ต.ส.-เงินงบประมาณ)</t>
  </si>
  <si>
    <t>ค่าตอบแทนเงินเพิ่มพิเศษสำหรับผู้ปฏิบัติงานด้านการสาธารณสุข (พ.ต.ส.-เงินนอกงบประมาณ)</t>
  </si>
  <si>
    <t>ค่าตอบแทนการปฏิบัติงานในลักษณะค่าเบี้ยเลี้ยงเหมาจ่าย (บริการ) - เงินงบประมาณ</t>
  </si>
  <si>
    <t>ค่าตอบแทนการปฏิบัติงานในลักษณะค่าเบี้ยเลี้ยงเหมาจ่าย (สนับสนุน) - เงินงบประมาณ</t>
  </si>
  <si>
    <t>ค่าตอบแทนในการปฏิบัติงานของเจ้าหน้าที่ (บริการ)</t>
  </si>
  <si>
    <t>ค่าตอบแทนในการปฏิบัติงานของเจ้าหน้าที่ (สนับสนุน)</t>
  </si>
  <si>
    <t>ค่าตอบแทนการปฏิบัติงานในคลินิกพิเศษนอกเวลา</t>
  </si>
  <si>
    <t>ค่าตอบแทนการปฏิบัติงานชันสูตรพลิกศพ (เงินงบประมาณ)</t>
  </si>
  <si>
    <t>ค่าตอบแทนปฏิบัติงานแพทย์สาขาส่งเสริมพิเศษ</t>
  </si>
  <si>
    <t>ค่าตอบแทนปฏิบัติงานส่งเสริมสุขภาพและเวชปฏิบัติครอบครัว</t>
  </si>
  <si>
    <t>ค่าตอบแทนการปฏิบัติงานชันสูตรพลิกศพ (เงินนอกงบประมาณ)</t>
  </si>
  <si>
    <t>เงินช่วยพิเศษกรณีเสียชีวิต (เงินงบประมาณ)</t>
  </si>
  <si>
    <t>5101020101.102</t>
  </si>
  <si>
    <t>เงินช่วยพิเศษกรณีเสียชีวิต (เงินนอกงบประมาณ)</t>
  </si>
  <si>
    <t>เงินสมทบกองทุนสำรองเลี้ยงชีพพนักงานและเจ้าหน้าที่รัฐ (เงินนอกงบประมาณ)</t>
  </si>
  <si>
    <t>เงินสมทบกองทุนทดแทน - เงินงบประมาณ</t>
  </si>
  <si>
    <t>เงินสมทบกองทุนทดแทน-เงินนอกงบประมาณ</t>
  </si>
  <si>
    <t>เงินช่วยค่ารักษาพยาบาลประเภทผู้ป่วยนอก รพ.รัฐ สำหรับผู้มีสิทธิตามกฎหมายยกเว้นผู้รับเบี้ยหวัด/บำนาญ</t>
  </si>
  <si>
    <t>เงินช่วยค่ารักษาพยาบาลประเภทผู้ป่วยใน รพ.รัฐ สำหรับผู้มีสิทธิตามกฎหมายยกเว้นผู้รับเบี้ยหวัด/บำนาญ</t>
  </si>
  <si>
    <t>เงินช่วยค่ารักษาพยาบาลประเภทผู้ป่วยนอก รพ.เอกชนสำหรับผู้มีสิทธิตามกฎหมายยกเว้นผู้รับเบี้ยหวัด /บำนาญ</t>
  </si>
  <si>
    <t>เงินช่วยค่ารักษาพยาบาลประเภทผู้ป่วยในร.พ.เอกชนสำหรับผู้มีสิทธิตามกฎหมายยกเว้นผู้รับเบี้ยหวัด /บำนาญ</t>
  </si>
  <si>
    <t>เงินช่วยค่ารักษาพยาบาลประเภท    ผู้ป่วยนอก รพ.รัฐ สำหรับผู้รับเบี้ยหวัด /บำนาญตามกฎหมาย</t>
  </si>
  <si>
    <t>เงินช่วยค่ารักษาพยาบาลประเภท    ผู้ป่วยใน รพ.รัฐ สำหรับผู้รับเบี้ยหวัด /บำนาญตามกฎหมาย</t>
  </si>
  <si>
    <t>เงินช่วยค่ารักษา พยาบาลประเภทผู้ป่วยนอก รพ.เอกชน  สำหรับผู้รับเบี้ยหวัด/บำนาญตามกฎหมาย</t>
  </si>
  <si>
    <t>เงินช่วยค่ารักษาพยาบาลประเภท    ผู้ป่วยใน รพ.เอกชน สำหรับผู้รับ      เบี้ยหวัด/บำนาญตามกฎหมาย</t>
  </si>
  <si>
    <t>ค่าใช้จ่ายทุนการศึกษา-ในประเทศ</t>
  </si>
  <si>
    <t>ค่าใช้จ่ายด้านการฝึกอบรม - ในประเทศ (เงินนอกงบประมาณ)</t>
  </si>
  <si>
    <t>ค่าใช้จ่ายด้านการฝึกอบรม -บุคคล ภายนอก (เงินงบประมาณ)</t>
  </si>
  <si>
    <t>ค่าใช้จ่ายด้านการฝึกอบรม -บุคคล ภายนอก (เงินนอกงบประมาณ)</t>
  </si>
  <si>
    <t>ค่าเช่าอสังหาริมทรัพย์</t>
  </si>
  <si>
    <t>ค่าเช่าเบ็ดเตล็ด</t>
  </si>
  <si>
    <t>ค่าจ้าง/ค่าเช่า/ค่าซ่อมบำรุง สิ่งก่อสร้างและครุภัณฑ์ (งบลงทุน UC)</t>
  </si>
  <si>
    <t>ค่าเสื่อมราคา - อาคารสำนักงาน</t>
  </si>
  <si>
    <t>ค่าเสื่อมราคา - อาคารเพื่อประโยชน์อื่น</t>
  </si>
  <si>
    <t>ค่าเสื่อมราคา - สิ่งปลูกสร้าง</t>
  </si>
  <si>
    <t>ค่าเสื่อมราคา - ระบบบำบัดน้ำเสีย</t>
  </si>
  <si>
    <t>ค่าเสื่อมราคา - ระบบไฟฟ้า</t>
  </si>
  <si>
    <t>ค่าเสื่อมราคา-ส่วนปรับปรุงอาคาร</t>
  </si>
  <si>
    <t>5108010107.105</t>
  </si>
  <si>
    <t>หนี้สงสัยจะสูญ-ลูกหนี้ค่าสินค้า-หน่วยงานภาครัฐ</t>
  </si>
  <si>
    <t>หนี้สงสัยจะสูญ-ลูกหนี้ค่ารักษา-ชำระเงิน IP</t>
  </si>
  <si>
    <t>5108010107.203</t>
  </si>
  <si>
    <t>หนี้สงสัยจะสูญ-ลูกหนี้ค่ารักษา UC-OP นอก CUP (ในจังหวัด)</t>
  </si>
  <si>
    <t>5108010107.205</t>
  </si>
  <si>
    <t>หนี้สงสัยจะสูญ-ลูกหนี้ค่ารักษา UC-OP นอก CUP (ต่างจังหวัด)</t>
  </si>
  <si>
    <t>ค่าใช้จ่ายตามโครงการ (เงินงบประมาณ)</t>
  </si>
  <si>
    <t>ค่าใช้จ่ายตามโครงการ (เงินนอกงบประมาณ)</t>
  </si>
  <si>
    <t>ค่ารักษาตามจ่าย UC นอกสังกัด สป. สธ.</t>
  </si>
  <si>
    <t>5104030299.501</t>
  </si>
  <si>
    <t>ค่ารักษาตามจ่ายคนต่างด้าวและแรงงานต่างด้าว</t>
  </si>
  <si>
    <t>ค่าใช้จ่ายตามโครงการ (P&amp;P) แรงงานต่างด้าว</t>
  </si>
  <si>
    <t>ค่าใช้จ่ายตามโครงการ (P&amp;P) บุคคลที่มีปัญหาสถานะและสิทธิ</t>
  </si>
  <si>
    <t>5107010113.101</t>
  </si>
  <si>
    <t>บัญชีค่าใช้จ่ายช่วยเหลือตามมาตรการของรัฐ (งบกลาง โควิด)</t>
  </si>
  <si>
    <t>ค่าใช้จ่ายอื่น-เงินงบประมาณงบดำเนินงานโอนไป สสจ./รพศ./รพท./รพช./รพ.สต.</t>
  </si>
  <si>
    <t>ค่าใช้จ่ายอื่น-เงินงบประมาณงบอุดหนุนโอนไป สสจ./รพศ./รพท./รพช./รพ.สต.</t>
  </si>
  <si>
    <t>ค่าใช้จ่ายอื่น-เงินงบประมาณงบรายจ่ายอื่นโอนไป  สสจ./รพศ./รพท./รพช./รพ.สต.</t>
  </si>
  <si>
    <t>ค่าใช้จ่ายอื่น-เงินงบประมาณงบกลางโอนไป สสจ./รพศ. /รพท./รพช./ รพ.สต.</t>
  </si>
  <si>
    <t>ค่าใช้จ่ายอื่น-เงินนอกงบประมาณโอนไป สสจ./รพศ./รพท./รพช./รพ.สต.</t>
  </si>
  <si>
    <t>ค่าใช้จ่ายระหว่างหน่วยงาน - กรมบัญชีกลางโอนเงินนอกงบประมาณให้หน่วยงาน</t>
  </si>
  <si>
    <t>ค่าใช้จ่ายระหว่างหน่วยงาน -  หน่วยงานโอนเงินนอกงบประมาณให้กรมบัญชีกลาง</t>
  </si>
  <si>
    <t>ค่าใช้จ่ายระหว่างหน่วยงาน - รายได้แผ่นดินรอนำส่งคลัง</t>
  </si>
  <si>
    <t>เงินฝากคลัง - หน่วยเบิกจ่าย</t>
  </si>
  <si>
    <t>เงินฝากคลัง - หน่วยงานย่อย</t>
  </si>
  <si>
    <t>เงินฝากธนาคาร -  ในงบประมาณ</t>
  </si>
  <si>
    <t>เงินฝากธนาคาร - นอกงบประมาณ</t>
  </si>
  <si>
    <t>เงินฝากธนาคาร - นอกงบประมาณ กระแสรายวัน</t>
  </si>
  <si>
    <t>เงินฝากธนาคาร- นอกงบประมาณรอการจัดสรร กระแสรายวัน</t>
  </si>
  <si>
    <t>เงินฝากธนาคาร - นอกงบประมาณที่มีวัตถุประสงค์เฉพาะกระแสรายวัน</t>
  </si>
  <si>
    <t>เงินฝากธนาคาร - นอกงบประมาณ ออมทรัพย์</t>
  </si>
  <si>
    <t>เงินฝากธนาคาร - นอกงบประมาณรอการจัดสรรออมทรัพย์</t>
  </si>
  <si>
    <t>เงินฝากธนาคาร - นอกงบประมาณที่มีวัตถุประสงค์เฉพาะออมทรัพย์</t>
  </si>
  <si>
    <t>ลูกหนี้เงินยืม - เงินบำรุง</t>
  </si>
  <si>
    <t>ลูกหนี้เงินยืม - เงินศูนย์แพทย์ฯ</t>
  </si>
  <si>
    <t>ลูกหนี้เงินยืม - เงินประกันสุขภาพถ้วนหน้า</t>
  </si>
  <si>
    <t>ลูกหนี้เงินยืม - เงินกองทุนประกันสังคม</t>
  </si>
  <si>
    <t>ลูกหนี้เงินยืม - เงินกองทุนแรงงานต่างด้าว</t>
  </si>
  <si>
    <t>1102050101.102</t>
  </si>
  <si>
    <t>1102050101.103</t>
  </si>
  <si>
    <t>1102050101.104</t>
  </si>
  <si>
    <t>1102050101.105</t>
  </si>
  <si>
    <t>1102050101.109</t>
  </si>
  <si>
    <t>ลูกหนี้ - ระบบปฏิบัติการฉุกเฉิน</t>
  </si>
  <si>
    <t>1102050101.201</t>
  </si>
  <si>
    <t>1102050101.202</t>
  </si>
  <si>
    <t>ลูกหนี้ค่ารักษา UC - IP</t>
  </si>
  <si>
    <t>1102050101.203</t>
  </si>
  <si>
    <t>ลูกหนี้ค่ารักษา UC - OP นอก CUP (ในจังหวัดสังกัด สธ.)</t>
  </si>
  <si>
    <t>1102050101.204</t>
  </si>
  <si>
    <t>ลูกหนี้ค่ารักษา UC - OP นอก CUP (ต่างจังหวัดสังกัด สธ.)</t>
  </si>
  <si>
    <t>1102050101.209</t>
  </si>
  <si>
    <t>1102050101.216</t>
  </si>
  <si>
    <t>ลูกหนี้ค่ารักษา UC - OP บริการเฉพาะ (CR)</t>
  </si>
  <si>
    <t>1102050101.217</t>
  </si>
  <si>
    <t>ลูกหนี้ค่ารักษา UC - IP  บริการเฉพาะ (CR)</t>
  </si>
  <si>
    <t>1102050101.222</t>
  </si>
  <si>
    <t>ลูกหนี้ค่ารักษา OP - Refer</t>
  </si>
  <si>
    <t>1102050101.223</t>
  </si>
  <si>
    <t>ลูกหนี้ค่าบริการสาธารณสุขสำหรับโรคติดเชื้อไวรัสโคโรนา - OP จาก สปสช.</t>
  </si>
  <si>
    <t>1102050101.224</t>
  </si>
  <si>
    <t>ลูกหนี้ค่าบริการสาธารณสุขสำหรับโรคติดเชื้อไวรัสโคโรนา - IP จาก สปสช.</t>
  </si>
  <si>
    <t>1102050101.301</t>
  </si>
  <si>
    <t>ลูกหนี้ค่ารักษาประกันสังคม OP -เครือข่าย</t>
  </si>
  <si>
    <t>1102050101.302</t>
  </si>
  <si>
    <t>ลูกหนี้ค่ารักษาประกันสังคม IP - เครือข่าย</t>
  </si>
  <si>
    <t>1102050101.303</t>
  </si>
  <si>
    <t>ลูกหนี้ค่ารักษาประกันสังคม OP - นอกเครือข่าย สังกัด สป.สธ.</t>
  </si>
  <si>
    <t>1102050101.304</t>
  </si>
  <si>
    <t>ลูกหนี้ค่ารักษาประกันสังคม IP - นอกเครือข่าย สังกัด สป.สธ.</t>
  </si>
  <si>
    <t>1102050101.307</t>
  </si>
  <si>
    <t>ลูกหนี้ค่ารักษาประกันสังคม - กองทุนทดแทน</t>
  </si>
  <si>
    <t>1102050101.308</t>
  </si>
  <si>
    <t>1102050101.309</t>
  </si>
  <si>
    <t>ลูกหนี้ค่ารักษาประกันสังคม - ค่าใช้จ่ายสูง/อุบัติเหตุ/ฉุกเฉิน OP</t>
  </si>
  <si>
    <t>1102050101.310</t>
  </si>
  <si>
    <t>ลูกหนี้ค่ารักษาประกันสังคม - ค่าใช้จ่ายสูง IP</t>
  </si>
  <si>
    <t>1102050101.401</t>
  </si>
  <si>
    <t>1102050101.402</t>
  </si>
  <si>
    <t>ลูกหนี้ค่ารักษา - เบิกจ่ายตรงกรมบัญชีกลาง IP</t>
  </si>
  <si>
    <t>1102050101.501</t>
  </si>
  <si>
    <t>ลูกหนี้ค่ารักษา - คนต่างด้าวและแรงงานต่างด้าว OP</t>
  </si>
  <si>
    <t>1102050101.502</t>
  </si>
  <si>
    <t>ลูกหนี้ค่ารักษา - คนต่างด้าวและแรงงานต่างด้าว IP</t>
  </si>
  <si>
    <t>1102050101.503</t>
  </si>
  <si>
    <t>ลูกหนี้ค่ารักษา - คนต่างด้าวและแรงงานต่างด้าว OP นอก CUP</t>
  </si>
  <si>
    <t>1102050101.504</t>
  </si>
  <si>
    <t>ลูกหนี้ค่ารักษา - คนต่างด้าวและแรงงานต่างด้าว IP นอก CUP</t>
  </si>
  <si>
    <t>1102050101.505</t>
  </si>
  <si>
    <t>ลูกหนี้ค่ารักษา - คนต่างด้าวและแรงงานต่างด้าว เบิกจากส่วนกลาง OP</t>
  </si>
  <si>
    <t>1102050101.506</t>
  </si>
  <si>
    <t>ลูกหนี้ค่ารักษา - คนต่างด้าวและแรงงานต่างด้าวเบิกจากส่วนกลาง IP</t>
  </si>
  <si>
    <t>1102050101.701</t>
  </si>
  <si>
    <t>ลูกหนี้ค่ารักษา - บุคคลที่มีปัญหาสถานะและสิทธิ OP ใน CUP</t>
  </si>
  <si>
    <t>1102050101.702</t>
  </si>
  <si>
    <t>ลูกหนี้ค่ารักษา - บุคคลที่มีปัญหาสถานะและสิทธิ OP นอก CUP</t>
  </si>
  <si>
    <t>1102050101.703</t>
  </si>
  <si>
    <t>ลูกหนี้ค่ารักษาบุคคลที่มีปัญหาสถานะและสิทธิ - เบิกจากส่วนกลาง OP</t>
  </si>
  <si>
    <t>1102050101.704</t>
  </si>
  <si>
    <t>ลูกหนี้ค่ารักษาบุคคลที่มีปัญหาสถานะและสิทธิ - เบิกจากส่วนกลาง IP</t>
  </si>
  <si>
    <t>1102050102.102</t>
  </si>
  <si>
    <t>1102050102.103</t>
  </si>
  <si>
    <t>ลูกหนี้ค่าตรวจสุขภาพบุคคลภายนอก</t>
  </si>
  <si>
    <t>1102050102.104</t>
  </si>
  <si>
    <t>1102050102.105</t>
  </si>
  <si>
    <t>1102050102.106</t>
  </si>
  <si>
    <t>ลูกหนี้ค่ารักษา - ชำระเงิน OP</t>
  </si>
  <si>
    <t>1102050102.107</t>
  </si>
  <si>
    <t>ลูกหนี้ค่ารักษา - ชำระเงิน IP</t>
  </si>
  <si>
    <t>1102050102.108</t>
  </si>
  <si>
    <t>ลูกหนี้ค่ารักษา - เบิกต้นสังกัด OP</t>
  </si>
  <si>
    <t>1102050102.109</t>
  </si>
  <si>
    <t>ลูกหนี้ค่ารักษา - เบิกต้นสังกัด IP</t>
  </si>
  <si>
    <t>1102050102.110</t>
  </si>
  <si>
    <t>ลูกหนี้ค่ารักษา - เบิกจ่ายตรงหน่วยงานอื่น OP</t>
  </si>
  <si>
    <t>1102050102.111</t>
  </si>
  <si>
    <t>ลูกหนี้ค่ารักษา - เบิกจ่ายตรงหน่วยงานอื่น IP</t>
  </si>
  <si>
    <t>1102050102.201</t>
  </si>
  <si>
    <t>1102050102.301</t>
  </si>
  <si>
    <t>ลูกหนี้ค่ารักษาประกันสังคม OP - นอกเครือข่าย ต่างสังกัด สป.สธ.</t>
  </si>
  <si>
    <t>1102050102.302</t>
  </si>
  <si>
    <t>ลูกหนี้ค่ารักษาประกันสังคม IP - นอกเครือข่าย ต่างสังกัด สป.สธ.</t>
  </si>
  <si>
    <t>1102050102.602</t>
  </si>
  <si>
    <t>ลูกหนี้ค่ารักษา - พรบ.รถ OP</t>
  </si>
  <si>
    <t>1102050102.603</t>
  </si>
  <si>
    <t>ลูกหนี้ค่ารักษา - พรบ.รถ IP</t>
  </si>
  <si>
    <t>1102050102.801</t>
  </si>
  <si>
    <t>ลูกหนี้ค่ารักษา - เบิกจ่ายตรง อปท. OP</t>
  </si>
  <si>
    <t>1102050102.802</t>
  </si>
  <si>
    <t>ลูกหนี้ค่ารักษา - เบิกจ่ายตรง อปท. IP</t>
  </si>
  <si>
    <t>1102050102.803</t>
  </si>
  <si>
    <t>ลูกหนี้ค่ารักษา - เบิกจ่ายตรง อปท.รูปแบบพิเศษ OP</t>
  </si>
  <si>
    <t>1102050102.804</t>
  </si>
  <si>
    <t>ลูกหนี้ค่ารักษา - เบิกจ่ายตรงอปท.รูปแบบพิเศษ IP</t>
  </si>
  <si>
    <t>รายได้ค้างรับ - หน่วยงานภาครัฐ</t>
  </si>
  <si>
    <t>รายได้ค้างรับ - บุคคลภายนอก</t>
  </si>
  <si>
    <t>รายได้ค้างรับส่วนต่างค่ารักษาที่ต่ำกว่า OP - Non UC</t>
  </si>
  <si>
    <t>รายได้ค้างรับส่วนต่างค่ารักษาที่ต่ำกว่า IP - Non UC</t>
  </si>
  <si>
    <t>รายได้ค้างรับส่วนต่างค่ารักษาที่ต่ำกว่า OP - UC</t>
  </si>
  <si>
    <t>รายได้ค้างรับส่วนต่างค่ารักษาที่ต่ำกว่า IP - UC</t>
  </si>
  <si>
    <t>ค่าเผื่อหนี้สงสัยจะสูญ - ลูกหนี้ค่าสิ่งส่งตรวจหน่วยงานภาครัฐ</t>
  </si>
  <si>
    <t>ค่าเผื่อหนี้สงสัยจะสูญ - ลูกหนี้ค่าวัสดุ/อุปกรณ์/น้ำยา หน่วยงานภาครัฐ</t>
  </si>
  <si>
    <t>1102050123.106</t>
  </si>
  <si>
    <t>ค่าเผื่อหนี้สงสัยจะสูญ - ลูกหนี้ค่าสินค้าหน่วยงานภาครัฐ</t>
  </si>
  <si>
    <t>ค่าเผื่อหนี้สงสัยจะสูญ - ลูกหนี้ค่ารักษาชำระเงิน OP</t>
  </si>
  <si>
    <t>ค่าเผื่อหนี้สงสัยจะสูญ - ลูกหนี้ค่ารักษาชำระเงิน IP</t>
  </si>
  <si>
    <t>1102050123.203</t>
  </si>
  <si>
    <t>ค่าเผื่อหนี้สงสัยจะสูญ - ลูกหนี้ค่ารักษา UC- OP นอก CUP (ในจังหวัด)</t>
  </si>
  <si>
    <t>1102050123.205</t>
  </si>
  <si>
    <t>ค่าเผื่อหนี้สงสัยจะสูญ - ลูกหนี้ค่ารักษา UC- OP นอก CUP (นอกจังหวัด)</t>
  </si>
  <si>
    <t>ค้างรับจากกรมบัญชีกลาง - หน่วยเบิกจ่าย</t>
  </si>
  <si>
    <t>ลูกหนี้อื่น</t>
  </si>
  <si>
    <t>เจ้าหนี้การค้าบุคคลภายนอก - วัสดุเภสัชกรรม(กรมบัญชีกลางจ่ายตรงผู้ขาย)</t>
  </si>
  <si>
    <t>เจ้าหนี้การค้าบุคคลภายนอก -  วัสดุทันตกรรม(กรมบัญชีกลางจ่ายตรงผู้ขาย)</t>
  </si>
  <si>
    <t>เจ้าหนี้การค้าบุคคลภายนอก- วัสดุเอกซเรย์(กรมบัญชีกลางจ่ายตรงผู้ขาย)</t>
  </si>
  <si>
    <t>เจ้าหนี้หน่วยงานภาครัฐ - วัสดุการแพทย์ทั่วไป (กรมบัญชีกลางจ่ายตรงให้ผู้ขายที่เป็นรัฐวิสาหกิจหรือ หน่วยงานของรัฐ)</t>
  </si>
  <si>
    <t>เจ้าหนี้หน่วยงานภาครัฐ - วัสดุวิทยาศาสตร์และการแพทย์   (กรมบัญชีกลางจ่ายตรงให้ผู้ขายที่เป็นรัฐวิสาหกิจหรือหน่วยงานของรัฐ)</t>
  </si>
  <si>
    <t>เจ้าหนี้หน่วยงานภาครัฐ-อื่น (กรมบัญชีกลางจ่ายตรงให้ผู้ขายที่เป็นรัฐวิสาหกิจหรือหน่วยงานของรัฐ)</t>
  </si>
  <si>
    <t>เจ้าหนี้หน่วยงานภาครัฐ-วัสดุเภสัชกรรม(กรมบัญชีกลางจ่ายตรงให้ผู้ขายที่เป็นรัฐวิสาหกิจหรือ หน่วยงานของรัฐ)</t>
  </si>
  <si>
    <t>เจ้าหนี้หน่วยงานภาครัฐ-วัสดุทันตกรรม (กรมบัญชีกลางจ่ายตรงให้ผู้ขายที่เป็นรัฐวิสาหกิจหรือหน่วยงานของรัฐ)</t>
  </si>
  <si>
    <t>เจ้าหนี้หน่วยงานภาครัฐ-วัสดุเอกซเรย์(กรมบัญชีกลางจ่ายตรงให้ผู้ขายที่เป็นรัฐวิสาหกิจหรือ หน่วยงานของรัฐ)</t>
  </si>
  <si>
    <t>เจ้าหนี้-ค่าจ้างเหมาตรวจห้องปฏิบัติการ (LAB)</t>
  </si>
  <si>
    <t>เจ้าหนี้-ค่าตรวจเอกซเรย์ (X-Ray)</t>
  </si>
  <si>
    <t>เจ้าหนี้ค่ารักษา OP-UC นอก CUP (ต่างจังหวัดสังกัด สธ.)</t>
  </si>
  <si>
    <t>เจ้าหนี้ค่ารักษา OP-UC นอกสังกัด สป.สธ.</t>
  </si>
  <si>
    <t>เจ้าหนี้ค่ารักษา -แรงงานต่างด้าว ในสังกัด สธ.</t>
  </si>
  <si>
    <t>เจ้าหนี้ค่ารักษา -แรงงานต่างด้าวนอกสังกัด สธ.</t>
  </si>
  <si>
    <t>เจ้าหนี้ค่ารักษา -บุคคลที่มีปัญหาสถานะและสิทธินอก CUP</t>
  </si>
  <si>
    <t>ค่าใช้จ่ายค้างจ่ายอื่น-หน่วยงานภาครัฐ</t>
  </si>
  <si>
    <t>ค่าตอบแทนในการปฏิบัติงานของเจ้าหน้าที่ (บริการ) ค้างจ่าย</t>
  </si>
  <si>
    <t>ค่าตอบแทนเงินเพิ่มพิเศษสำหรับผู้ปฏิบัติงานด้านการสาธารณสุข (พ.ต.ส.) เงินนอกงบประมาณค้างจ่าย</t>
  </si>
  <si>
    <t>เงินรับฝากหักจากเงินเดือน</t>
  </si>
  <si>
    <t>เงินสมทบประกันสังคมส่วนของลูกจ้าง  (เงินงบประมาณ)</t>
  </si>
  <si>
    <t>เงินสมทบประกันสังคมส่วนของลูกจ้าง(เงินนอกงบประมาณ)</t>
  </si>
  <si>
    <t>เงินรับฝากกองทุน UC</t>
  </si>
  <si>
    <t>เงินรับฝากกองทุนแรงงานต่างด้าว-     ค่าบริหารจัดการ</t>
  </si>
  <si>
    <t>เงินประกันอื่น - เงินประกันผลงาน</t>
  </si>
  <si>
    <t>ปีงบประมาณ 2564  ประจำเดือน  ตุลาคม  2563</t>
  </si>
  <si>
    <t>หมายเหตุ : ใช้ข้อมูลจาก http://hfo64.cfo.in.th/  ณ  วันที่ 19 พฤศจิกายน  2563</t>
  </si>
  <si>
    <t xml:space="preserve">               : 2. ใช้ข้อมูลจาก http://hfo64.cfo.in.th/  ณ  วันที่  19  พฤศจิกายน  2563</t>
  </si>
  <si>
    <t>มูลค่าการจัดซื้อปี 2564</t>
  </si>
  <si>
    <t>ทุนสำรองสุทธิ (Networking Capital) ณ 30 ก.ย.2563</t>
  </si>
  <si>
    <t>เงินบำรุงคงเหลือ ณ 30 ก.ย.2563</t>
  </si>
  <si>
    <t>หนี้สินและภาระผูกพัน ณ 30 ก.ย.2563</t>
  </si>
  <si>
    <t>เงินบำรุงคงเหลือ (หักภาระผูกพัน) ณ 30 ก.ย.2563</t>
  </si>
  <si>
    <t>รวมภาระหนี้สิน ปี 2564</t>
  </si>
  <si>
    <t>ประมาณการจ่ายชำระหนี้ปี 2564</t>
  </si>
  <si>
    <t>รวมลูกหนี้ปี 2564</t>
  </si>
  <si>
    <t>ประมาณการลูกหนี้ที่เรียกเก็บได้ปี 2564</t>
  </si>
  <si>
    <t>จัดซื้อ จัดหาด้วยเงินบำรุงของ รพ. ปี 2564</t>
  </si>
  <si>
    <t>จัดซื้อ จัดหาด้วยงบค่าเสื่อม UC ของ รพ. ปี 2564</t>
  </si>
  <si>
    <t>จัดซื้อ จัดหาด้วยเงินงบประมาณ ของ รพ. ปี 2564</t>
  </si>
  <si>
    <t>จัดซื้อ จัดหาด้วยเงินบริจาค ของ รพ. ปี 2564</t>
  </si>
  <si>
    <t>จัดซื้อ จัดหาด้วยเงินบริจาค ของ รพ.ก่อนปี 2564</t>
  </si>
  <si>
    <t>นายสุรสิทธิ์ จิตรพิทักษ์เลิศ</t>
  </si>
  <si>
    <t>นายแพทย์ทนง วีระแสงพงษ์</t>
  </si>
  <si>
    <t>นายแพทย์จตุนิษฐ์ อัคคะปัญญาพงศ์</t>
  </si>
  <si>
    <t>นายแพทย์อิทธิพล อุดตมะปัญญา</t>
  </si>
  <si>
    <t>นายแพทย์ยุทธพงษ์ ศรีมงคล</t>
  </si>
  <si>
    <t>นายแพทย์เอกชัย ยอดขาว</t>
  </si>
  <si>
    <t>ปีงบประมาณ 2563  ประจำเดือน กันยายน  2563</t>
  </si>
  <si>
    <t>หมายเหตุ : ใช้ข้อมูลจาก http://hfo63.cfo.in.th/ ณ วันที่  18  ตุลาคม  2563</t>
  </si>
  <si>
    <t>Risk score ต.ค.63  = 0</t>
  </si>
  <si>
    <t>Risk score ต.ค.63  = 1</t>
  </si>
  <si>
    <t>Risk score ต.ค.63  = 3</t>
  </si>
  <si>
    <t>ปชช=127,914</t>
  </si>
  <si>
    <t>ปชช UC=84,389</t>
  </si>
  <si>
    <t>OFC=8,093</t>
  </si>
  <si>
    <t>SSS=23,346</t>
  </si>
  <si>
    <t>ปชช=36,682</t>
  </si>
  <si>
    <t>ปชช UC=28,773</t>
  </si>
  <si>
    <t>OFC=1,447</t>
  </si>
  <si>
    <t>SSS=6,134</t>
  </si>
  <si>
    <t>ปชช=53,142</t>
  </si>
  <si>
    <t>ปชช UC=40,595</t>
  </si>
  <si>
    <t>OFC=2,341</t>
  </si>
  <si>
    <t>SSS=10,237</t>
  </si>
  <si>
    <t>ปชช=64,652</t>
  </si>
  <si>
    <t>ปชช UC=47,523</t>
  </si>
  <si>
    <t>OFC=2,677</t>
  </si>
  <si>
    <t>SSS=10,765</t>
  </si>
  <si>
    <t>ปชช=77,384</t>
  </si>
  <si>
    <t>ปชช UC=56,280</t>
  </si>
  <si>
    <t>OFC=4,646</t>
  </si>
  <si>
    <t>SSS=16,591</t>
  </si>
  <si>
    <t>ปชช=96,241</t>
  </si>
  <si>
    <t>ปชช UC=62,693</t>
  </si>
  <si>
    <t>OFC=7,627</t>
  </si>
  <si>
    <t>SSS=13,872</t>
  </si>
  <si>
    <t>ปชช=56,712</t>
  </si>
  <si>
    <t>ปชช UC=43,581</t>
  </si>
  <si>
    <t>OFC=1,730</t>
  </si>
  <si>
    <t>SSS=10,953</t>
  </si>
  <si>
    <t>ปชช=34,547</t>
  </si>
  <si>
    <t>ปชช UC=26,996</t>
  </si>
  <si>
    <t>OFC=1,167</t>
  </si>
  <si>
    <t>SSS=6,426</t>
  </si>
  <si>
    <t>ปชช=24,266</t>
  </si>
  <si>
    <t>ปชช UC=19,669</t>
  </si>
  <si>
    <t>OFC=1,343</t>
  </si>
  <si>
    <t>SSS=4,681</t>
  </si>
  <si>
    <t>รพท.S &gt;=400</t>
  </si>
  <si>
    <t>รพท.S &gt;400</t>
  </si>
  <si>
    <t>รพช.F2 =30,000-=60,000</t>
  </si>
  <si>
    <t>ServBed =404 เตียงตามจริง</t>
  </si>
  <si>
    <t>ServBed =36 เตียงตามจริง</t>
  </si>
  <si>
    <t>ServBed =46 เตียงตามจริง</t>
  </si>
  <si>
    <t>ServBed =84 เตียงตามจริง</t>
  </si>
  <si>
    <t>ServBed = 150 เตียงตามกรอบ</t>
  </si>
  <si>
    <t>ServBed =156 เตียงตามจริง</t>
  </si>
  <si>
    <t>ServBed = 23 เตียงตามจริง</t>
  </si>
  <si>
    <t>ServBed =  9 เตียงตามจริง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</si>
</sst>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87" formatCode="&quot; &quot;#,##0.00&quot; &quot;;&quot;-&quot;#,##0.00&quot; &quot;;&quot; -&quot;00&quot; &quot;;&quot; &quot;@&quot; &quot;"/>
    <numFmt numFmtId="188" formatCode="#,##0.00_ ;[Red]\-#,##0.00\ "/>
    <numFmt numFmtId="189" formatCode="#,##0.00_ ;\-#,##0.00\ "/>
    <numFmt numFmtId="190" formatCode="0.000"/>
    <numFmt numFmtId="191" formatCode="[$-D00041E]0.#"/>
    <numFmt numFmtId="192" formatCode="_(* #,##0.00_);_(* \(#,##0.00\);_(* &quot;-&quot;??_);_(@_)"/>
  </numFmts>
  <fonts count="95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1"/>
      <color rgb="FF000000"/>
      <name val="Tahoma"/>
      <family val="2"/>
      <charset val="222"/>
      <scheme val="minor"/>
    </font>
    <font>
      <sz val="11"/>
      <color theme="1"/>
      <name val="Tahoma"/>
      <family val="2"/>
      <scheme val="minor"/>
    </font>
    <font>
      <sz val="11"/>
      <color rgb="FF000000"/>
      <name val="Calibri"/>
      <family val="2"/>
    </font>
    <font>
      <sz val="10"/>
      <name val="Arial"/>
      <family val="2"/>
    </font>
    <font>
      <sz val="12"/>
      <color indexed="8"/>
      <name val="Verdana"/>
      <family val="2"/>
    </font>
    <font>
      <sz val="10"/>
      <name val="MS Sans Serif"/>
      <family val="2"/>
      <charset val="222"/>
    </font>
    <font>
      <sz val="11"/>
      <color indexed="8"/>
      <name val="Tahoma"/>
      <family val="2"/>
      <charset val="222"/>
    </font>
    <font>
      <sz val="11"/>
      <color indexed="9"/>
      <name val="Tahoma"/>
      <family val="2"/>
      <charset val="222"/>
    </font>
    <font>
      <sz val="11"/>
      <color indexed="20"/>
      <name val="Tahoma"/>
      <family val="2"/>
      <charset val="222"/>
    </font>
    <font>
      <b/>
      <sz val="11"/>
      <color indexed="52"/>
      <name val="Tahoma"/>
      <family val="2"/>
      <charset val="222"/>
    </font>
    <font>
      <b/>
      <sz val="11"/>
      <color indexed="9"/>
      <name val="Tahoma"/>
      <family val="2"/>
      <charset val="222"/>
    </font>
    <font>
      <i/>
      <sz val="11"/>
      <color indexed="23"/>
      <name val="Tahoma"/>
      <family val="2"/>
      <charset val="222"/>
    </font>
    <font>
      <sz val="11"/>
      <color indexed="17"/>
      <name val="Tahoma"/>
      <family val="2"/>
      <charset val="222"/>
    </font>
    <font>
      <b/>
      <sz val="15"/>
      <color indexed="56"/>
      <name val="Tahoma"/>
      <family val="2"/>
      <charset val="222"/>
    </font>
    <font>
      <b/>
      <sz val="13"/>
      <color indexed="56"/>
      <name val="Tahoma"/>
      <family val="2"/>
      <charset val="222"/>
    </font>
    <font>
      <b/>
      <sz val="11"/>
      <color indexed="56"/>
      <name val="Tahoma"/>
      <family val="2"/>
      <charset val="222"/>
    </font>
    <font>
      <sz val="11"/>
      <color indexed="62"/>
      <name val="Tahoma"/>
      <family val="2"/>
      <charset val="222"/>
    </font>
    <font>
      <sz val="11"/>
      <color indexed="52"/>
      <name val="Tahoma"/>
      <family val="2"/>
      <charset val="222"/>
    </font>
    <font>
      <sz val="11"/>
      <color indexed="60"/>
      <name val="Tahoma"/>
      <family val="2"/>
      <charset val="222"/>
    </font>
    <font>
      <b/>
      <sz val="11"/>
      <color indexed="63"/>
      <name val="Tahoma"/>
      <family val="2"/>
      <charset val="222"/>
    </font>
    <font>
      <sz val="12"/>
      <name val="Times New Roman"/>
      <family val="1"/>
    </font>
    <font>
      <b/>
      <sz val="18"/>
      <color indexed="56"/>
      <name val="Tahoma"/>
      <family val="2"/>
      <charset val="222"/>
    </font>
    <font>
      <b/>
      <sz val="11"/>
      <color indexed="8"/>
      <name val="Tahoma"/>
      <family val="2"/>
      <charset val="222"/>
    </font>
    <font>
      <sz val="11"/>
      <color indexed="10"/>
      <name val="Tahoma"/>
      <family val="2"/>
      <charset val="222"/>
    </font>
    <font>
      <sz val="10"/>
      <color theme="1"/>
      <name val="Tahoma"/>
      <family val="2"/>
      <scheme val="minor"/>
    </font>
    <font>
      <b/>
      <sz val="10"/>
      <color theme="1"/>
      <name val="Tahoma"/>
      <family val="2"/>
      <scheme val="minor"/>
    </font>
    <font>
      <sz val="10"/>
      <color rgb="FFFF0000"/>
      <name val="Tahoma"/>
      <family val="2"/>
      <scheme val="minor"/>
    </font>
    <font>
      <sz val="10"/>
      <color rgb="FF000000"/>
      <name val="Tahoma"/>
      <family val="2"/>
      <scheme val="minor"/>
    </font>
    <font>
      <sz val="10"/>
      <color theme="0"/>
      <name val="Tahoma"/>
      <family val="2"/>
      <scheme val="minor"/>
    </font>
    <font>
      <b/>
      <sz val="10"/>
      <name val="Tahoma"/>
      <family val="2"/>
      <scheme val="minor"/>
    </font>
    <font>
      <sz val="10"/>
      <name val="Tahoma"/>
      <family val="2"/>
      <scheme val="minor"/>
    </font>
    <font>
      <b/>
      <sz val="10"/>
      <color rgb="FFFF0000"/>
      <name val="Tahoma"/>
      <family val="2"/>
      <scheme val="minor"/>
    </font>
    <font>
      <u/>
      <sz val="10"/>
      <color theme="1"/>
      <name val="Tahoma"/>
      <family val="2"/>
      <scheme val="minor"/>
    </font>
    <font>
      <sz val="10"/>
      <color indexed="8"/>
      <name val="Arial"/>
      <family val="2"/>
    </font>
    <font>
      <b/>
      <sz val="10"/>
      <color rgb="FF000000"/>
      <name val="Tahoma"/>
      <family val="2"/>
      <scheme val="minor"/>
    </font>
    <font>
      <sz val="11"/>
      <name val="Tahoma"/>
      <family val="2"/>
      <scheme val="minor"/>
    </font>
    <font>
      <sz val="10"/>
      <color theme="1"/>
      <name val="THSarabunNew"/>
    </font>
    <font>
      <sz val="10"/>
      <name val="THSarabunNew"/>
    </font>
    <font>
      <sz val="10"/>
      <color theme="0" tint="-4.9989318521683403E-2"/>
      <name val="THSarabunNew"/>
    </font>
    <font>
      <b/>
      <u/>
      <sz val="15"/>
      <color theme="1"/>
      <name val="TH SarabunPSK"/>
      <family val="2"/>
    </font>
    <font>
      <sz val="15"/>
      <color theme="1"/>
      <name val="TH SarabunPSK"/>
      <family val="2"/>
    </font>
    <font>
      <sz val="15"/>
      <color rgb="FFFF0000"/>
      <name val="TH SarabunPSK"/>
      <family val="2"/>
    </font>
    <font>
      <sz val="10"/>
      <color indexed="8"/>
      <name val="Tahoma"/>
      <family val="2"/>
    </font>
    <font>
      <sz val="15"/>
      <color indexed="8"/>
      <name val="TH SarabunPSK"/>
      <family val="2"/>
    </font>
    <font>
      <sz val="15"/>
      <name val="TH SarabunPSK"/>
      <family val="2"/>
    </font>
    <font>
      <b/>
      <sz val="15"/>
      <color rgb="FFFF0000"/>
      <name val="TH SarabunPSK"/>
      <family val="2"/>
    </font>
    <font>
      <b/>
      <sz val="15"/>
      <color theme="1"/>
      <name val="TH SarabunPSK"/>
      <family val="2"/>
    </font>
    <font>
      <b/>
      <sz val="15"/>
      <color indexed="8"/>
      <name val="TH SarabunPSK"/>
      <family val="2"/>
    </font>
    <font>
      <b/>
      <sz val="15"/>
      <name val="TH SarabunPSK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22"/>
    </font>
    <font>
      <sz val="11"/>
      <color indexed="9"/>
      <name val="Calibri"/>
      <family val="2"/>
    </font>
    <font>
      <sz val="11"/>
      <color indexed="9"/>
      <name val="Calibri"/>
      <family val="2"/>
      <charset val="222"/>
    </font>
    <font>
      <sz val="11"/>
      <color indexed="20"/>
      <name val="Calibri"/>
      <family val="2"/>
    </font>
    <font>
      <sz val="11"/>
      <color indexed="20"/>
      <name val="Calibri"/>
      <family val="2"/>
      <charset val="222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222"/>
    </font>
    <font>
      <b/>
      <sz val="11"/>
      <color indexed="9"/>
      <name val="Calibri"/>
      <family val="2"/>
    </font>
    <font>
      <b/>
      <sz val="11"/>
      <color indexed="9"/>
      <name val="Calibri"/>
      <family val="2"/>
      <charset val="222"/>
    </font>
    <font>
      <b/>
      <sz val="10"/>
      <color indexed="64"/>
      <name val="Arial"/>
      <family val="2"/>
    </font>
    <font>
      <sz val="10"/>
      <color theme="1"/>
      <name val="Tahoma"/>
      <family val="2"/>
    </font>
    <font>
      <sz val="14"/>
      <color indexed="8"/>
      <name val="Angsana New"/>
      <family val="1"/>
    </font>
    <font>
      <i/>
      <sz val="11"/>
      <color indexed="23"/>
      <name val="Calibri"/>
      <family val="2"/>
    </font>
    <font>
      <i/>
      <sz val="11"/>
      <color indexed="23"/>
      <name val="Calibri"/>
      <family val="2"/>
      <charset val="222"/>
    </font>
    <font>
      <sz val="11"/>
      <color indexed="17"/>
      <name val="Calibri"/>
      <family val="2"/>
    </font>
    <font>
      <sz val="11"/>
      <color indexed="17"/>
      <name val="Calibri"/>
      <family val="2"/>
      <charset val="222"/>
    </font>
    <font>
      <b/>
      <sz val="15"/>
      <color indexed="56"/>
      <name val="Calibri"/>
      <family val="2"/>
    </font>
    <font>
      <b/>
      <sz val="15"/>
      <color indexed="56"/>
      <name val="Calibri"/>
      <family val="2"/>
      <charset val="222"/>
    </font>
    <font>
      <b/>
      <sz val="13"/>
      <color indexed="56"/>
      <name val="Calibri"/>
      <family val="2"/>
    </font>
    <font>
      <b/>
      <sz val="13"/>
      <color indexed="56"/>
      <name val="Calibri"/>
      <family val="2"/>
      <charset val="222"/>
    </font>
    <font>
      <b/>
      <sz val="11"/>
      <color indexed="56"/>
      <name val="Calibri"/>
      <family val="2"/>
    </font>
    <font>
      <b/>
      <sz val="11"/>
      <color indexed="56"/>
      <name val="Calibri"/>
      <family val="2"/>
      <charset val="222"/>
    </font>
    <font>
      <sz val="11"/>
      <color indexed="62"/>
      <name val="Calibri"/>
      <family val="2"/>
    </font>
    <font>
      <sz val="11"/>
      <color indexed="62"/>
      <name val="Calibri"/>
      <family val="2"/>
      <charset val="222"/>
    </font>
    <font>
      <sz val="11"/>
      <color indexed="52"/>
      <name val="Calibri"/>
      <family val="2"/>
    </font>
    <font>
      <sz val="11"/>
      <color indexed="52"/>
      <name val="Calibri"/>
      <family val="2"/>
      <charset val="222"/>
    </font>
    <font>
      <sz val="11"/>
      <color indexed="60"/>
      <name val="Calibri"/>
      <family val="2"/>
    </font>
    <font>
      <sz val="11"/>
      <color indexed="60"/>
      <name val="Calibri"/>
      <family val="2"/>
      <charset val="222"/>
    </font>
    <font>
      <sz val="10"/>
      <color indexed="64"/>
      <name val="Arial"/>
      <family val="2"/>
    </font>
    <font>
      <sz val="10"/>
      <color rgb="FF000000"/>
      <name val="Arial"/>
      <family val="2"/>
    </font>
    <font>
      <sz val="11"/>
      <color theme="1"/>
      <name val="Calibri"/>
      <family val="2"/>
      <charset val="222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222"/>
    </font>
    <font>
      <sz val="10"/>
      <color theme="1"/>
      <name val="Tahoma"/>
      <family val="2"/>
      <charset val="222"/>
    </font>
    <font>
      <b/>
      <sz val="18"/>
      <color indexed="56"/>
      <name val="Cambria"/>
      <family val="2"/>
    </font>
    <font>
      <b/>
      <sz val="18"/>
      <color indexed="56"/>
      <name val="Cambria"/>
      <family val="2"/>
      <charset val="222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222"/>
    </font>
    <font>
      <sz val="11"/>
      <color indexed="10"/>
      <name val="Calibri"/>
      <family val="2"/>
    </font>
    <font>
      <sz val="11"/>
      <color indexed="10"/>
      <name val="Calibri"/>
      <family val="2"/>
      <charset val="222"/>
    </font>
    <font>
      <sz val="11"/>
      <color theme="1"/>
      <name val="Tahoma"/>
      <family val="2"/>
      <charset val="222"/>
    </font>
    <font>
      <sz val="11"/>
      <color rgb="FF000000"/>
      <name val="THSarabunNew"/>
    </font>
    <font>
      <sz val="8"/>
      <name val="Tahoma"/>
      <family val="2"/>
      <charset val="222"/>
      <scheme val="minor"/>
    </font>
  </fonts>
  <fills count="3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31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3" fillId="0" borderId="0"/>
    <xf numFmtId="187" fontId="4" fillId="0" borderId="0" applyFont="0" applyFill="0" applyBorder="0" applyAlignment="0" applyProtection="0"/>
    <xf numFmtId="0" fontId="5" fillId="0" borderId="0"/>
    <xf numFmtId="43" fontId="3" fillId="0" borderId="0" applyFont="0" applyFill="0" applyBorder="0" applyAlignment="0" applyProtection="0"/>
    <xf numFmtId="0" fontId="6" fillId="0" borderId="0" applyNumberFormat="0" applyFill="0" applyBorder="0" applyProtection="0">
      <alignment vertical="top"/>
    </xf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1" fillId="0" borderId="0"/>
    <xf numFmtId="0" fontId="5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9" borderId="0" applyNumberFormat="0" applyBorder="0" applyAlignment="0" applyProtection="0"/>
    <xf numFmtId="0" fontId="10" fillId="3" borderId="0" applyNumberFormat="0" applyBorder="0" applyAlignment="0" applyProtection="0"/>
    <xf numFmtId="0" fontId="11" fillId="20" borderId="9" applyNumberFormat="0" applyAlignment="0" applyProtection="0"/>
    <xf numFmtId="0" fontId="12" fillId="21" borderId="10" applyNumberFormat="0" applyAlignment="0" applyProtection="0"/>
    <xf numFmtId="43" fontId="5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4" fillId="4" borderId="0" applyNumberFormat="0" applyBorder="0" applyAlignment="0" applyProtection="0"/>
    <xf numFmtId="0" fontId="15" fillId="0" borderId="11" applyNumberFormat="0" applyFill="0" applyAlignment="0" applyProtection="0"/>
    <xf numFmtId="0" fontId="16" fillId="0" borderId="12" applyNumberFormat="0" applyFill="0" applyAlignment="0" applyProtection="0"/>
    <xf numFmtId="0" fontId="17" fillId="0" borderId="13" applyNumberFormat="0" applyFill="0" applyAlignment="0" applyProtection="0"/>
    <xf numFmtId="0" fontId="17" fillId="0" borderId="0" applyNumberFormat="0" applyFill="0" applyBorder="0" applyAlignment="0" applyProtection="0"/>
    <xf numFmtId="0" fontId="18" fillId="7" borderId="9" applyNumberFormat="0" applyAlignment="0" applyProtection="0"/>
    <xf numFmtId="0" fontId="19" fillId="0" borderId="14" applyNumberFormat="0" applyFill="0" applyAlignment="0" applyProtection="0"/>
    <xf numFmtId="0" fontId="20" fillId="22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23" borderId="15" applyNumberFormat="0" applyFont="0" applyAlignment="0" applyProtection="0"/>
    <xf numFmtId="0" fontId="21" fillId="20" borderId="16" applyNumberFormat="0" applyAlignment="0" applyProtection="0"/>
    <xf numFmtId="0" fontId="22" fillId="0" borderId="0"/>
    <xf numFmtId="0" fontId="22" fillId="0" borderId="0"/>
    <xf numFmtId="0" fontId="23" fillId="0" borderId="0" applyNumberFormat="0" applyFill="0" applyBorder="0" applyAlignment="0" applyProtection="0"/>
    <xf numFmtId="0" fontId="24" fillId="0" borderId="17" applyNumberFormat="0" applyFill="0" applyAlignment="0" applyProtection="0"/>
    <xf numFmtId="0" fontId="25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22" fillId="0" borderId="0"/>
    <xf numFmtId="0" fontId="35" fillId="0" borderId="0"/>
    <xf numFmtId="0" fontId="44" fillId="0" borderId="0"/>
    <xf numFmtId="0" fontId="35" fillId="0" borderId="0"/>
    <xf numFmtId="0" fontId="51" fillId="2" borderId="0" applyNumberFormat="0" applyBorder="0" applyAlignment="0" applyProtection="0"/>
    <xf numFmtId="0" fontId="51" fillId="2" borderId="0" applyNumberFormat="0" applyBorder="0" applyAlignment="0" applyProtection="0"/>
    <xf numFmtId="191" fontId="52" fillId="2" borderId="0" applyNumberFormat="0" applyBorder="0" applyAlignment="0" applyProtection="0"/>
    <xf numFmtId="0" fontId="51" fillId="3" borderId="0" applyNumberFormat="0" applyBorder="0" applyAlignment="0" applyProtection="0"/>
    <xf numFmtId="0" fontId="51" fillId="3" borderId="0" applyNumberFormat="0" applyBorder="0" applyAlignment="0" applyProtection="0"/>
    <xf numFmtId="191" fontId="52" fillId="3" borderId="0" applyNumberFormat="0" applyBorder="0" applyAlignment="0" applyProtection="0"/>
    <xf numFmtId="0" fontId="51" fillId="4" borderId="0" applyNumberFormat="0" applyBorder="0" applyAlignment="0" applyProtection="0"/>
    <xf numFmtId="0" fontId="51" fillId="4" borderId="0" applyNumberFormat="0" applyBorder="0" applyAlignment="0" applyProtection="0"/>
    <xf numFmtId="191" fontId="52" fillId="4" borderId="0" applyNumberFormat="0" applyBorder="0" applyAlignment="0" applyProtection="0"/>
    <xf numFmtId="0" fontId="51" fillId="5" borderId="0" applyNumberFormat="0" applyBorder="0" applyAlignment="0" applyProtection="0"/>
    <xf numFmtId="0" fontId="51" fillId="5" borderId="0" applyNumberFormat="0" applyBorder="0" applyAlignment="0" applyProtection="0"/>
    <xf numFmtId="191" fontId="52" fillId="5" borderId="0" applyNumberFormat="0" applyBorder="0" applyAlignment="0" applyProtection="0"/>
    <xf numFmtId="0" fontId="51" fillId="6" borderId="0" applyNumberFormat="0" applyBorder="0" applyAlignment="0" applyProtection="0"/>
    <xf numFmtId="0" fontId="51" fillId="6" borderId="0" applyNumberFormat="0" applyBorder="0" applyAlignment="0" applyProtection="0"/>
    <xf numFmtId="191" fontId="52" fillId="6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191" fontId="52" fillId="7" borderId="0" applyNumberFormat="0" applyBorder="0" applyAlignment="0" applyProtection="0"/>
    <xf numFmtId="0" fontId="51" fillId="8" borderId="0" applyNumberFormat="0" applyBorder="0" applyAlignment="0" applyProtection="0"/>
    <xf numFmtId="0" fontId="51" fillId="8" borderId="0" applyNumberFormat="0" applyBorder="0" applyAlignment="0" applyProtection="0"/>
    <xf numFmtId="191" fontId="52" fillId="8" borderId="0" applyNumberFormat="0" applyBorder="0" applyAlignment="0" applyProtection="0"/>
    <xf numFmtId="0" fontId="51" fillId="9" borderId="0" applyNumberFormat="0" applyBorder="0" applyAlignment="0" applyProtection="0"/>
    <xf numFmtId="0" fontId="51" fillId="9" borderId="0" applyNumberFormat="0" applyBorder="0" applyAlignment="0" applyProtection="0"/>
    <xf numFmtId="191" fontId="52" fillId="9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191" fontId="52" fillId="10" borderId="0" applyNumberFormat="0" applyBorder="0" applyAlignment="0" applyProtection="0"/>
    <xf numFmtId="0" fontId="51" fillId="5" borderId="0" applyNumberFormat="0" applyBorder="0" applyAlignment="0" applyProtection="0"/>
    <xf numFmtId="0" fontId="51" fillId="5" borderId="0" applyNumberFormat="0" applyBorder="0" applyAlignment="0" applyProtection="0"/>
    <xf numFmtId="191" fontId="52" fillId="5" borderId="0" applyNumberFormat="0" applyBorder="0" applyAlignment="0" applyProtection="0"/>
    <xf numFmtId="0" fontId="51" fillId="8" borderId="0" applyNumberFormat="0" applyBorder="0" applyAlignment="0" applyProtection="0"/>
    <xf numFmtId="0" fontId="51" fillId="8" borderId="0" applyNumberFormat="0" applyBorder="0" applyAlignment="0" applyProtection="0"/>
    <xf numFmtId="191" fontId="52" fillId="8" borderId="0" applyNumberFormat="0" applyBorder="0" applyAlignment="0" applyProtection="0"/>
    <xf numFmtId="0" fontId="51" fillId="11" borderId="0" applyNumberFormat="0" applyBorder="0" applyAlignment="0" applyProtection="0"/>
    <xf numFmtId="0" fontId="51" fillId="11" borderId="0" applyNumberFormat="0" applyBorder="0" applyAlignment="0" applyProtection="0"/>
    <xf numFmtId="191" fontId="52" fillId="11" borderId="0" applyNumberFormat="0" applyBorder="0" applyAlignment="0" applyProtection="0"/>
    <xf numFmtId="0" fontId="53" fillId="12" borderId="0" applyNumberFormat="0" applyBorder="0" applyAlignment="0" applyProtection="0"/>
    <xf numFmtId="0" fontId="53" fillId="12" borderId="0" applyNumberFormat="0" applyBorder="0" applyAlignment="0" applyProtection="0"/>
    <xf numFmtId="191" fontId="54" fillId="12" borderId="0" applyNumberFormat="0" applyBorder="0" applyAlignment="0" applyProtection="0"/>
    <xf numFmtId="0" fontId="53" fillId="9" borderId="0" applyNumberFormat="0" applyBorder="0" applyAlignment="0" applyProtection="0"/>
    <xf numFmtId="0" fontId="53" fillId="9" borderId="0" applyNumberFormat="0" applyBorder="0" applyAlignment="0" applyProtection="0"/>
    <xf numFmtId="191" fontId="54" fillId="9" borderId="0" applyNumberFormat="0" applyBorder="0" applyAlignment="0" applyProtection="0"/>
    <xf numFmtId="0" fontId="53" fillId="10" borderId="0" applyNumberFormat="0" applyBorder="0" applyAlignment="0" applyProtection="0"/>
    <xf numFmtId="0" fontId="53" fillId="10" borderId="0" applyNumberFormat="0" applyBorder="0" applyAlignment="0" applyProtection="0"/>
    <xf numFmtId="191" fontId="54" fillId="10" borderId="0" applyNumberFormat="0" applyBorder="0" applyAlignment="0" applyProtection="0"/>
    <xf numFmtId="0" fontId="53" fillId="13" borderId="0" applyNumberFormat="0" applyBorder="0" applyAlignment="0" applyProtection="0"/>
    <xf numFmtId="0" fontId="53" fillId="13" borderId="0" applyNumberFormat="0" applyBorder="0" applyAlignment="0" applyProtection="0"/>
    <xf numFmtId="191" fontId="54" fillId="13" borderId="0" applyNumberFormat="0" applyBorder="0" applyAlignment="0" applyProtection="0"/>
    <xf numFmtId="0" fontId="53" fillId="14" borderId="0" applyNumberFormat="0" applyBorder="0" applyAlignment="0" applyProtection="0"/>
    <xf numFmtId="0" fontId="53" fillId="14" borderId="0" applyNumberFormat="0" applyBorder="0" applyAlignment="0" applyProtection="0"/>
    <xf numFmtId="191" fontId="54" fillId="14" borderId="0" applyNumberFormat="0" applyBorder="0" applyAlignment="0" applyProtection="0"/>
    <xf numFmtId="0" fontId="53" fillId="15" borderId="0" applyNumberFormat="0" applyBorder="0" applyAlignment="0" applyProtection="0"/>
    <xf numFmtId="0" fontId="53" fillId="15" borderId="0" applyNumberFormat="0" applyBorder="0" applyAlignment="0" applyProtection="0"/>
    <xf numFmtId="191" fontId="54" fillId="15" borderId="0" applyNumberFormat="0" applyBorder="0" applyAlignment="0" applyProtection="0"/>
    <xf numFmtId="0" fontId="53" fillId="16" borderId="0" applyNumberFormat="0" applyBorder="0" applyAlignment="0" applyProtection="0"/>
    <xf numFmtId="0" fontId="53" fillId="16" borderId="0" applyNumberFormat="0" applyBorder="0" applyAlignment="0" applyProtection="0"/>
    <xf numFmtId="191" fontId="54" fillId="16" borderId="0" applyNumberFormat="0" applyBorder="0" applyAlignment="0" applyProtection="0"/>
    <xf numFmtId="0" fontId="53" fillId="17" borderId="0" applyNumberFormat="0" applyBorder="0" applyAlignment="0" applyProtection="0"/>
    <xf numFmtId="0" fontId="53" fillId="17" borderId="0" applyNumberFormat="0" applyBorder="0" applyAlignment="0" applyProtection="0"/>
    <xf numFmtId="191" fontId="54" fillId="17" borderId="0" applyNumberFormat="0" applyBorder="0" applyAlignment="0" applyProtection="0"/>
    <xf numFmtId="0" fontId="53" fillId="18" borderId="0" applyNumberFormat="0" applyBorder="0" applyAlignment="0" applyProtection="0"/>
    <xf numFmtId="0" fontId="53" fillId="18" borderId="0" applyNumberFormat="0" applyBorder="0" applyAlignment="0" applyProtection="0"/>
    <xf numFmtId="191" fontId="54" fillId="18" borderId="0" applyNumberFormat="0" applyBorder="0" applyAlignment="0" applyProtection="0"/>
    <xf numFmtId="0" fontId="53" fillId="13" borderId="0" applyNumberFormat="0" applyBorder="0" applyAlignment="0" applyProtection="0"/>
    <xf numFmtId="0" fontId="53" fillId="13" borderId="0" applyNumberFormat="0" applyBorder="0" applyAlignment="0" applyProtection="0"/>
    <xf numFmtId="191" fontId="54" fillId="13" borderId="0" applyNumberFormat="0" applyBorder="0" applyAlignment="0" applyProtection="0"/>
    <xf numFmtId="0" fontId="53" fillId="14" borderId="0" applyNumberFormat="0" applyBorder="0" applyAlignment="0" applyProtection="0"/>
    <xf numFmtId="0" fontId="53" fillId="14" borderId="0" applyNumberFormat="0" applyBorder="0" applyAlignment="0" applyProtection="0"/>
    <xf numFmtId="191" fontId="54" fillId="14" borderId="0" applyNumberFormat="0" applyBorder="0" applyAlignment="0" applyProtection="0"/>
    <xf numFmtId="0" fontId="53" fillId="19" borderId="0" applyNumberFormat="0" applyBorder="0" applyAlignment="0" applyProtection="0"/>
    <xf numFmtId="0" fontId="53" fillId="19" borderId="0" applyNumberFormat="0" applyBorder="0" applyAlignment="0" applyProtection="0"/>
    <xf numFmtId="191" fontId="54" fillId="19" borderId="0" applyNumberFormat="0" applyBorder="0" applyAlignment="0" applyProtection="0"/>
    <xf numFmtId="0" fontId="55" fillId="3" borderId="0" applyNumberFormat="0" applyBorder="0" applyAlignment="0" applyProtection="0"/>
    <xf numFmtId="0" fontId="55" fillId="3" borderId="0" applyNumberFormat="0" applyBorder="0" applyAlignment="0" applyProtection="0"/>
    <xf numFmtId="191" fontId="56" fillId="3" borderId="0" applyNumberFormat="0" applyBorder="0" applyAlignment="0" applyProtection="0"/>
    <xf numFmtId="0" fontId="57" fillId="20" borderId="9" applyNumberFormat="0" applyAlignment="0" applyProtection="0"/>
    <xf numFmtId="0" fontId="57" fillId="20" borderId="9" applyNumberFormat="0" applyAlignment="0" applyProtection="0"/>
    <xf numFmtId="191" fontId="58" fillId="20" borderId="9" applyNumberFormat="0" applyAlignment="0" applyProtection="0"/>
    <xf numFmtId="0" fontId="59" fillId="21" borderId="10" applyNumberFormat="0" applyAlignment="0" applyProtection="0"/>
    <xf numFmtId="0" fontId="59" fillId="21" borderId="10" applyNumberFormat="0" applyAlignment="0" applyProtection="0"/>
    <xf numFmtId="191" fontId="60" fillId="21" borderId="10" applyNumberFormat="0" applyAlignment="0" applyProtection="0"/>
    <xf numFmtId="43" fontId="5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92" fontId="6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92" fontId="6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90" fontId="44" fillId="0" borderId="0" applyFont="0" applyFill="0" applyBorder="0" applyAlignment="0" applyProtection="0"/>
    <xf numFmtId="190" fontId="62" fillId="0" borderId="0" applyFont="0" applyFill="0" applyBorder="0" applyAlignment="0" applyProtection="0"/>
    <xf numFmtId="190" fontId="44" fillId="0" borderId="0" applyFont="0" applyFill="0" applyBorder="0" applyAlignment="0" applyProtection="0"/>
    <xf numFmtId="190" fontId="44" fillId="0" borderId="0" applyFont="0" applyFill="0" applyBorder="0" applyAlignment="0" applyProtection="0"/>
    <xf numFmtId="190" fontId="62" fillId="0" borderId="0" applyFont="0" applyFill="0" applyBorder="0" applyAlignment="0" applyProtection="0"/>
    <xf numFmtId="190" fontId="44" fillId="0" borderId="0" applyFont="0" applyFill="0" applyBorder="0" applyAlignment="0" applyProtection="0"/>
    <xf numFmtId="190" fontId="62" fillId="0" borderId="0" applyFon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191" fontId="65" fillId="0" borderId="0" applyNumberFormat="0" applyFill="0" applyBorder="0" applyAlignment="0" applyProtection="0"/>
    <xf numFmtId="0" fontId="66" fillId="4" borderId="0" applyNumberFormat="0" applyBorder="0" applyAlignment="0" applyProtection="0"/>
    <xf numFmtId="0" fontId="66" fillId="4" borderId="0" applyNumberFormat="0" applyBorder="0" applyAlignment="0" applyProtection="0"/>
    <xf numFmtId="191" fontId="67" fillId="4" borderId="0" applyNumberFormat="0" applyBorder="0" applyAlignment="0" applyProtection="0"/>
    <xf numFmtId="0" fontId="68" fillId="0" borderId="11" applyNumberFormat="0" applyFill="0" applyAlignment="0" applyProtection="0"/>
    <xf numFmtId="0" fontId="68" fillId="0" borderId="11" applyNumberFormat="0" applyFill="0" applyAlignment="0" applyProtection="0"/>
    <xf numFmtId="191" fontId="69" fillId="0" borderId="11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191" fontId="71" fillId="0" borderId="12" applyNumberFormat="0" applyFill="0" applyAlignment="0" applyProtection="0"/>
    <xf numFmtId="0" fontId="72" fillId="0" borderId="13" applyNumberFormat="0" applyFill="0" applyAlignment="0" applyProtection="0"/>
    <xf numFmtId="0" fontId="72" fillId="0" borderId="13" applyNumberFormat="0" applyFill="0" applyAlignment="0" applyProtection="0"/>
    <xf numFmtId="191" fontId="73" fillId="0" borderId="13" applyNumberFormat="0" applyFill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191" fontId="73" fillId="0" borderId="0" applyNumberFormat="0" applyFill="0" applyBorder="0" applyAlignment="0" applyProtection="0"/>
    <xf numFmtId="0" fontId="74" fillId="7" borderId="9" applyNumberFormat="0" applyAlignment="0" applyProtection="0"/>
    <xf numFmtId="0" fontId="74" fillId="7" borderId="9" applyNumberFormat="0" applyAlignment="0" applyProtection="0"/>
    <xf numFmtId="191" fontId="75" fillId="7" borderId="9" applyNumberFormat="0" applyAlignment="0" applyProtection="0"/>
    <xf numFmtId="0" fontId="76" fillId="0" borderId="14" applyNumberFormat="0" applyFill="0" applyAlignment="0" applyProtection="0"/>
    <xf numFmtId="0" fontId="76" fillId="0" borderId="14" applyNumberFormat="0" applyFill="0" applyAlignment="0" applyProtection="0"/>
    <xf numFmtId="191" fontId="77" fillId="0" borderId="14" applyNumberFormat="0" applyFill="0" applyAlignment="0" applyProtection="0"/>
    <xf numFmtId="0" fontId="78" fillId="22" borderId="0" applyNumberFormat="0" applyBorder="0" applyAlignment="0" applyProtection="0"/>
    <xf numFmtId="0" fontId="78" fillId="22" borderId="0" applyNumberFormat="0" applyBorder="0" applyAlignment="0" applyProtection="0"/>
    <xf numFmtId="191" fontId="79" fillId="22" borderId="0" applyNumberFormat="0" applyBorder="0" applyAlignment="0" applyProtection="0"/>
    <xf numFmtId="0" fontId="80" fillId="0" borderId="0"/>
    <xf numFmtId="191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1" fillId="0" borderId="0"/>
    <xf numFmtId="0" fontId="80" fillId="0" borderId="0"/>
    <xf numFmtId="0" fontId="80" fillId="0" borderId="0"/>
    <xf numFmtId="0" fontId="5" fillId="0" borderId="0"/>
    <xf numFmtId="0" fontId="5" fillId="0" borderId="0"/>
    <xf numFmtId="0" fontId="5" fillId="0" borderId="0"/>
    <xf numFmtId="0" fontId="80" fillId="0" borderId="0"/>
    <xf numFmtId="0" fontId="1" fillId="0" borderId="0"/>
    <xf numFmtId="0" fontId="62" fillId="0" borderId="0"/>
    <xf numFmtId="0" fontId="81" fillId="0" borderId="0"/>
    <xf numFmtId="0" fontId="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4" fillId="0" borderId="0"/>
    <xf numFmtId="0" fontId="3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1" fillId="0" borderId="0" applyFill="0" applyProtection="0"/>
    <xf numFmtId="0" fontId="7" fillId="0" borderId="0"/>
    <xf numFmtId="191" fontId="82" fillId="0" borderId="0"/>
    <xf numFmtId="0" fontId="6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2" fillId="0" borderId="0"/>
    <xf numFmtId="0" fontId="62" fillId="0" borderId="0"/>
    <xf numFmtId="0" fontId="62" fillId="0" borderId="0"/>
    <xf numFmtId="0" fontId="1" fillId="0" borderId="0"/>
    <xf numFmtId="0" fontId="80" fillId="0" borderId="0"/>
    <xf numFmtId="0" fontId="5" fillId="0" borderId="0"/>
    <xf numFmtId="0" fontId="80" fillId="0" borderId="0"/>
    <xf numFmtId="0" fontId="5" fillId="23" borderId="15" applyNumberFormat="0" applyFont="0" applyAlignment="0" applyProtection="0"/>
    <xf numFmtId="0" fontId="5" fillId="23" borderId="15" applyNumberFormat="0" applyFont="0" applyAlignment="0" applyProtection="0"/>
    <xf numFmtId="0" fontId="5" fillId="23" borderId="15" applyNumberFormat="0" applyFont="0" applyAlignment="0" applyProtection="0"/>
    <xf numFmtId="0" fontId="5" fillId="23" borderId="15" applyNumberFormat="0" applyFont="0" applyAlignment="0" applyProtection="0"/>
    <xf numFmtId="191" fontId="51" fillId="23" borderId="15" applyNumberFormat="0" applyFont="0" applyAlignment="0" applyProtection="0"/>
    <xf numFmtId="191" fontId="51" fillId="23" borderId="15" applyNumberFormat="0" applyFont="0" applyAlignment="0" applyProtection="0"/>
    <xf numFmtId="0" fontId="83" fillId="20" borderId="16" applyNumberFormat="0" applyAlignment="0" applyProtection="0"/>
    <xf numFmtId="0" fontId="83" fillId="20" borderId="16" applyNumberFormat="0" applyAlignment="0" applyProtection="0"/>
    <xf numFmtId="191" fontId="84" fillId="20" borderId="16" applyNumberFormat="0" applyAlignment="0" applyProtection="0"/>
    <xf numFmtId="9" fontId="62" fillId="0" borderId="0" applyFont="0" applyFill="0" applyBorder="0" applyAlignment="0" applyProtection="0"/>
    <xf numFmtId="9" fontId="8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191" fontId="87" fillId="0" borderId="0" applyNumberFormat="0" applyFill="0" applyBorder="0" applyAlignment="0" applyProtection="0"/>
    <xf numFmtId="0" fontId="88" fillId="0" borderId="17" applyNumberFormat="0" applyFill="0" applyAlignment="0" applyProtection="0"/>
    <xf numFmtId="0" fontId="88" fillId="0" borderId="17" applyNumberFormat="0" applyFill="0" applyAlignment="0" applyProtection="0"/>
    <xf numFmtId="191" fontId="89" fillId="0" borderId="17" applyNumberFormat="0" applyFill="0" applyAlignment="0" applyProtection="0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191" fontId="91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92" fillId="0" borderId="0"/>
    <xf numFmtId="0" fontId="62" fillId="0" borderId="0"/>
    <xf numFmtId="0" fontId="1" fillId="0" borderId="0"/>
    <xf numFmtId="0" fontId="62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92" fillId="0" borderId="0"/>
    <xf numFmtId="0" fontId="35" fillId="0" borderId="0"/>
    <xf numFmtId="0" fontId="5" fillId="0" borderId="0"/>
  </cellStyleXfs>
  <cellXfs count="498">
    <xf numFmtId="0" fontId="0" fillId="0" borderId="0" xfId="0"/>
    <xf numFmtId="0" fontId="26" fillId="0" borderId="0" xfId="0" applyFont="1" applyAlignment="1">
      <alignment vertical="center"/>
    </xf>
    <xf numFmtId="0" fontId="26" fillId="0" borderId="8" xfId="0" applyFont="1" applyBorder="1" applyAlignment="1">
      <alignment vertical="center"/>
    </xf>
    <xf numFmtId="4" fontId="26" fillId="0" borderId="8" xfId="0" applyNumberFormat="1" applyFont="1" applyBorder="1" applyAlignment="1">
      <alignment horizontal="right" vertical="center" wrapText="1"/>
    </xf>
    <xf numFmtId="0" fontId="27" fillId="0" borderId="8" xfId="0" applyFont="1" applyBorder="1" applyAlignment="1">
      <alignment horizontal="left" vertical="center" wrapText="1"/>
    </xf>
    <xf numFmtId="4" fontId="27" fillId="0" borderId="8" xfId="0" applyNumberFormat="1" applyFont="1" applyBorder="1" applyAlignment="1">
      <alignment horizontal="right" vertical="center" wrapText="1"/>
    </xf>
    <xf numFmtId="0" fontId="26" fillId="0" borderId="8" xfId="0" applyFont="1" applyBorder="1" applyAlignment="1">
      <alignment horizontal="right" vertical="center" wrapText="1"/>
    </xf>
    <xf numFmtId="4" fontId="28" fillId="0" borderId="8" xfId="0" applyNumberFormat="1" applyFont="1" applyBorder="1" applyAlignment="1">
      <alignment horizontal="right" vertical="center" wrapText="1"/>
    </xf>
    <xf numFmtId="0" fontId="26" fillId="0" borderId="0" xfId="0" applyFont="1" applyAlignment="1">
      <alignment horizontal="right" vertical="center"/>
    </xf>
    <xf numFmtId="0" fontId="26" fillId="0" borderId="0" xfId="0" applyFont="1"/>
    <xf numFmtId="0" fontId="27" fillId="0" borderId="8" xfId="0" applyFont="1" applyBorder="1" applyAlignment="1">
      <alignment horizontal="center" vertical="center" wrapText="1"/>
    </xf>
    <xf numFmtId="0" fontId="31" fillId="0" borderId="2" xfId="0" applyFont="1" applyBorder="1" applyAlignment="1">
      <alignment horizontal="center" vertical="center" wrapText="1"/>
    </xf>
    <xf numFmtId="0" fontId="31" fillId="0" borderId="19" xfId="0" applyFont="1" applyBorder="1" applyAlignment="1">
      <alignment horizontal="center" vertical="center" shrinkToFit="1"/>
    </xf>
    <xf numFmtId="43" fontId="31" fillId="0" borderId="4" xfId="1" applyFont="1" applyBorder="1" applyAlignment="1">
      <alignment horizontal="center" vertical="center" shrinkToFit="1"/>
    </xf>
    <xf numFmtId="43" fontId="31" fillId="0" borderId="2" xfId="1" applyFont="1" applyBorder="1" applyAlignment="1">
      <alignment horizontal="center" vertical="center" shrinkToFit="1"/>
    </xf>
    <xf numFmtId="0" fontId="32" fillId="0" borderId="0" xfId="0" applyFont="1" applyAlignment="1">
      <alignment horizontal="center" vertical="center"/>
    </xf>
    <xf numFmtId="0" fontId="31" fillId="0" borderId="5" xfId="0" applyFont="1" applyBorder="1" applyAlignment="1">
      <alignment horizontal="center" vertical="center" wrapText="1"/>
    </xf>
    <xf numFmtId="0" fontId="31" fillId="0" borderId="23" xfId="0" applyFont="1" applyBorder="1" applyAlignment="1">
      <alignment horizontal="center" vertical="center" shrinkToFit="1"/>
    </xf>
    <xf numFmtId="0" fontId="31" fillId="0" borderId="0" xfId="0" applyFont="1" applyAlignment="1">
      <alignment horizontal="center" vertical="center" shrinkToFit="1"/>
    </xf>
    <xf numFmtId="43" fontId="31" fillId="0" borderId="6" xfId="1" applyFont="1" applyBorder="1" applyAlignment="1">
      <alignment horizontal="center" vertical="center" shrinkToFit="1"/>
    </xf>
    <xf numFmtId="43" fontId="31" fillId="0" borderId="5" xfId="1" applyFont="1" applyBorder="1" applyAlignment="1">
      <alignment horizontal="center" vertical="center" shrinkToFit="1"/>
    </xf>
    <xf numFmtId="43" fontId="31" fillId="0" borderId="0" xfId="1" applyFont="1" applyBorder="1" applyAlignment="1">
      <alignment horizontal="center" vertical="center" shrinkToFit="1"/>
    </xf>
    <xf numFmtId="0" fontId="31" fillId="0" borderId="7" xfId="0" applyFont="1" applyBorder="1" applyAlignment="1">
      <alignment horizontal="center" vertical="center" wrapText="1"/>
    </xf>
    <xf numFmtId="49" fontId="31" fillId="0" borderId="26" xfId="0" applyNumberFormat="1" applyFont="1" applyBorder="1" applyAlignment="1">
      <alignment horizontal="center" vertical="center" shrinkToFit="1"/>
    </xf>
    <xf numFmtId="49" fontId="31" fillId="0" borderId="24" xfId="0" applyNumberFormat="1" applyFont="1" applyFill="1" applyBorder="1" applyAlignment="1">
      <alignment horizontal="center" vertical="center" shrinkToFit="1"/>
    </xf>
    <xf numFmtId="49" fontId="31" fillId="0" borderId="27" xfId="0" applyNumberFormat="1" applyFont="1" applyBorder="1" applyAlignment="1">
      <alignment horizontal="center" vertical="center" shrinkToFit="1"/>
    </xf>
    <xf numFmtId="49" fontId="31" fillId="0" borderId="7" xfId="0" applyNumberFormat="1" applyFont="1" applyBorder="1" applyAlignment="1">
      <alignment horizontal="center" vertical="center" shrinkToFit="1"/>
    </xf>
    <xf numFmtId="4" fontId="32" fillId="0" borderId="8" xfId="0" applyNumberFormat="1" applyFont="1" applyBorder="1" applyAlignment="1">
      <alignment vertical="center" wrapText="1"/>
    </xf>
    <xf numFmtId="43" fontId="32" fillId="0" borderId="8" xfId="1" applyFont="1" applyBorder="1" applyAlignment="1">
      <alignment vertical="center"/>
    </xf>
    <xf numFmtId="4" fontId="26" fillId="0" borderId="8" xfId="0" applyNumberFormat="1" applyFont="1" applyBorder="1" applyAlignment="1">
      <alignment vertical="center" wrapText="1"/>
    </xf>
    <xf numFmtId="4" fontId="31" fillId="0" borderId="8" xfId="0" applyNumberFormat="1" applyFont="1" applyBorder="1" applyAlignment="1">
      <alignment vertical="center" wrapText="1"/>
    </xf>
    <xf numFmtId="43" fontId="31" fillId="0" borderId="8" xfId="1" applyFont="1" applyBorder="1" applyAlignment="1">
      <alignment vertical="center"/>
    </xf>
    <xf numFmtId="4" fontId="31" fillId="0" borderId="8" xfId="0" applyNumberFormat="1" applyFont="1" applyBorder="1" applyAlignment="1">
      <alignment vertical="center"/>
    </xf>
    <xf numFmtId="0" fontId="27" fillId="0" borderId="8" xfId="0" applyFont="1" applyBorder="1" applyAlignment="1">
      <alignment vertical="center"/>
    </xf>
    <xf numFmtId="4" fontId="27" fillId="0" borderId="8" xfId="0" applyNumberFormat="1" applyFont="1" applyBorder="1" applyAlignment="1">
      <alignment vertical="center" wrapText="1"/>
    </xf>
    <xf numFmtId="0" fontId="27" fillId="0" borderId="0" xfId="0" applyFont="1" applyAlignment="1">
      <alignment vertical="center"/>
    </xf>
    <xf numFmtId="0" fontId="26" fillId="0" borderId="0" xfId="0" applyFont="1" applyAlignment="1">
      <alignment horizontal="center" vertical="center"/>
    </xf>
    <xf numFmtId="0" fontId="27" fillId="0" borderId="8" xfId="0" applyFont="1" applyBorder="1" applyAlignment="1">
      <alignment horizontal="center" vertical="center"/>
    </xf>
    <xf numFmtId="0" fontId="26" fillId="0" borderId="8" xfId="0" applyFont="1" applyBorder="1" applyAlignment="1">
      <alignment horizontal="left" vertical="center"/>
    </xf>
    <xf numFmtId="43" fontId="26" fillId="0" borderId="0" xfId="1" applyFont="1" applyAlignment="1">
      <alignment vertical="center"/>
    </xf>
    <xf numFmtId="43" fontId="26" fillId="0" borderId="0" xfId="0" applyNumberFormat="1" applyFont="1" applyAlignment="1">
      <alignment vertical="center"/>
    </xf>
    <xf numFmtId="0" fontId="33" fillId="0" borderId="8" xfId="0" applyFont="1" applyBorder="1" applyAlignment="1">
      <alignment horizontal="left" vertical="center"/>
    </xf>
    <xf numFmtId="0" fontId="33" fillId="0" borderId="30" xfId="0" applyFont="1" applyBorder="1" applyAlignment="1">
      <alignment horizontal="center" vertical="center" wrapText="1"/>
    </xf>
    <xf numFmtId="0" fontId="33" fillId="0" borderId="0" xfId="0" applyFont="1" applyAlignment="1">
      <alignment vertical="center"/>
    </xf>
    <xf numFmtId="0" fontId="33" fillId="0" borderId="28" xfId="0" applyFont="1" applyFill="1" applyBorder="1" applyAlignment="1">
      <alignment vertical="center" wrapText="1"/>
    </xf>
    <xf numFmtId="0" fontId="33" fillId="0" borderId="0" xfId="0" applyFont="1" applyFill="1" applyAlignment="1">
      <alignment vertical="center"/>
    </xf>
    <xf numFmtId="0" fontId="32" fillId="0" borderId="0" xfId="0" applyFont="1" applyFill="1" applyAlignment="1">
      <alignment vertical="center"/>
    </xf>
    <xf numFmtId="0" fontId="34" fillId="0" borderId="28" xfId="0" applyFont="1" applyFill="1" applyBorder="1" applyAlignment="1">
      <alignment vertical="center" wrapText="1"/>
    </xf>
    <xf numFmtId="4" fontId="26" fillId="0" borderId="0" xfId="0" applyNumberFormat="1" applyFont="1" applyAlignment="1">
      <alignment vertical="center"/>
    </xf>
    <xf numFmtId="0" fontId="31" fillId="0" borderId="7" xfId="0" applyFont="1" applyFill="1" applyBorder="1" applyAlignment="1">
      <alignment horizontal="center" vertical="center" shrinkToFit="1"/>
    </xf>
    <xf numFmtId="0" fontId="32" fillId="0" borderId="8" xfId="0" applyFont="1" applyBorder="1" applyAlignment="1">
      <alignment horizontal="center" vertical="center" wrapText="1"/>
    </xf>
    <xf numFmtId="0" fontId="31" fillId="0" borderId="8" xfId="0" applyFont="1" applyBorder="1" applyAlignment="1">
      <alignment horizontal="center" vertical="center" wrapText="1"/>
    </xf>
    <xf numFmtId="0" fontId="26" fillId="0" borderId="0" xfId="0" applyFont="1" applyBorder="1" applyAlignment="1">
      <alignment horizontal="left" vertical="center" wrapText="1"/>
    </xf>
    <xf numFmtId="4" fontId="26" fillId="0" borderId="0" xfId="0" applyNumberFormat="1" applyFont="1" applyBorder="1" applyAlignment="1">
      <alignment horizontal="right" vertical="center" wrapText="1"/>
    </xf>
    <xf numFmtId="2" fontId="26" fillId="0" borderId="0" xfId="0" applyNumberFormat="1" applyFont="1" applyBorder="1" applyAlignment="1">
      <alignment horizontal="right" vertical="center" wrapText="1"/>
    </xf>
    <xf numFmtId="2" fontId="26" fillId="0" borderId="0" xfId="0" applyNumberFormat="1" applyFont="1"/>
    <xf numFmtId="0" fontId="26" fillId="0" borderId="0" xfId="0" applyFont="1" applyAlignment="1">
      <alignment horizontal="right" indent="1"/>
    </xf>
    <xf numFmtId="0" fontId="26" fillId="0" borderId="0" xfId="2" applyFont="1" applyAlignment="1">
      <alignment vertical="center"/>
    </xf>
    <xf numFmtId="0" fontId="29" fillId="0" borderId="0" xfId="2" applyFont="1" applyAlignment="1">
      <alignment vertical="center"/>
    </xf>
    <xf numFmtId="0" fontId="26" fillId="0" borderId="8" xfId="2" applyFont="1" applyBorder="1" applyAlignment="1">
      <alignment vertical="center"/>
    </xf>
    <xf numFmtId="0" fontId="29" fillId="0" borderId="8" xfId="2" applyFont="1" applyBorder="1" applyAlignment="1">
      <alignment horizontal="left" vertical="center" wrapText="1"/>
    </xf>
    <xf numFmtId="0" fontId="36" fillId="0" borderId="8" xfId="2" applyFont="1" applyBorder="1" applyAlignment="1">
      <alignment horizontal="left" vertical="center" wrapText="1"/>
    </xf>
    <xf numFmtId="0" fontId="30" fillId="0" borderId="0" xfId="2" applyFont="1" applyAlignment="1">
      <alignment vertical="center"/>
    </xf>
    <xf numFmtId="0" fontId="29" fillId="0" borderId="0" xfId="2" applyFont="1" applyFill="1" applyAlignment="1">
      <alignment vertical="center"/>
    </xf>
    <xf numFmtId="4" fontId="30" fillId="0" borderId="0" xfId="2" applyNumberFormat="1" applyFont="1" applyFill="1" applyAlignment="1">
      <alignment vertical="center"/>
    </xf>
    <xf numFmtId="4" fontId="30" fillId="0" borderId="0" xfId="2" applyNumberFormat="1" applyFont="1" applyFill="1" applyBorder="1" applyAlignment="1">
      <alignment horizontal="right" vertical="top" wrapText="1"/>
    </xf>
    <xf numFmtId="0" fontId="30" fillId="0" borderId="0" xfId="2" applyFont="1" applyFill="1" applyAlignment="1">
      <alignment vertical="center"/>
    </xf>
    <xf numFmtId="0" fontId="30" fillId="0" borderId="0" xfId="2" applyFont="1" applyBorder="1" applyAlignment="1">
      <alignment vertical="center"/>
    </xf>
    <xf numFmtId="0" fontId="26" fillId="0" borderId="0" xfId="0" applyFont="1" applyAlignment="1" applyProtection="1">
      <alignment vertical="center"/>
      <protection locked="0"/>
    </xf>
    <xf numFmtId="0" fontId="26" fillId="0" borderId="28" xfId="0" applyFont="1" applyBorder="1" applyAlignment="1" applyProtection="1">
      <alignment vertical="top" wrapText="1"/>
      <protection locked="0"/>
    </xf>
    <xf numFmtId="0" fontId="31" fillId="0" borderId="2" xfId="0" applyFont="1" applyBorder="1" applyAlignment="1">
      <alignment horizontal="center" vertical="center"/>
    </xf>
    <xf numFmtId="0" fontId="26" fillId="0" borderId="0" xfId="0" applyFont="1" applyAlignment="1" applyProtection="1">
      <alignment horizontal="center" vertical="center"/>
      <protection locked="0"/>
    </xf>
    <xf numFmtId="43" fontId="27" fillId="0" borderId="3" xfId="1" applyFont="1" applyBorder="1" applyAlignment="1">
      <alignment vertical="center" wrapText="1"/>
    </xf>
    <xf numFmtId="43" fontId="27" fillId="0" borderId="29" xfId="1" applyFont="1" applyBorder="1" applyAlignment="1">
      <alignment vertical="center" wrapText="1"/>
    </xf>
    <xf numFmtId="43" fontId="26" fillId="0" borderId="29" xfId="1" applyFont="1" applyBorder="1" applyAlignment="1">
      <alignment vertical="center"/>
    </xf>
    <xf numFmtId="43" fontId="26" fillId="0" borderId="28" xfId="1" applyFont="1" applyBorder="1" applyAlignment="1">
      <alignment vertical="center"/>
    </xf>
    <xf numFmtId="43" fontId="26" fillId="0" borderId="8" xfId="1" applyFont="1" applyBorder="1" applyAlignment="1">
      <alignment vertical="center"/>
    </xf>
    <xf numFmtId="43" fontId="26" fillId="0" borderId="0" xfId="0" applyNumberFormat="1" applyFont="1" applyAlignment="1" applyProtection="1">
      <alignment vertical="center"/>
      <protection locked="0"/>
    </xf>
    <xf numFmtId="4" fontId="26" fillId="0" borderId="0" xfId="1" applyNumberFormat="1" applyFont="1" applyAlignment="1">
      <alignment vertical="center"/>
    </xf>
    <xf numFmtId="4" fontId="26" fillId="0" borderId="8" xfId="1" applyNumberFormat="1" applyFont="1" applyBorder="1" applyAlignment="1">
      <alignment vertical="center" wrapText="1"/>
    </xf>
    <xf numFmtId="0" fontId="27" fillId="25" borderId="8" xfId="0" applyFont="1" applyFill="1" applyBorder="1" applyAlignment="1">
      <alignment horizontal="left" vertical="center" wrapText="1"/>
    </xf>
    <xf numFmtId="4" fontId="27" fillId="25" borderId="8" xfId="0" applyNumberFormat="1" applyFont="1" applyFill="1" applyBorder="1" applyAlignment="1">
      <alignment horizontal="right" vertical="center" wrapText="1"/>
    </xf>
    <xf numFmtId="4" fontId="31" fillId="25" borderId="8" xfId="0" applyNumberFormat="1" applyFont="1" applyFill="1" applyBorder="1" applyAlignment="1">
      <alignment vertical="center" wrapText="1"/>
    </xf>
    <xf numFmtId="43" fontId="31" fillId="25" borderId="8" xfId="0" applyNumberFormat="1" applyFont="1" applyFill="1" applyBorder="1" applyAlignment="1">
      <alignment vertical="center" wrapText="1"/>
    </xf>
    <xf numFmtId="43" fontId="31" fillId="25" borderId="8" xfId="1" applyFont="1" applyFill="1" applyBorder="1" applyAlignment="1">
      <alignment vertical="center" wrapText="1"/>
    </xf>
    <xf numFmtId="0" fontId="31" fillId="25" borderId="8" xfId="0" applyFont="1" applyFill="1" applyBorder="1" applyAlignment="1">
      <alignment horizontal="center" vertical="center" wrapText="1"/>
    </xf>
    <xf numFmtId="43" fontId="31" fillId="25" borderId="8" xfId="1" applyFont="1" applyFill="1" applyBorder="1" applyAlignment="1">
      <alignment vertical="center"/>
    </xf>
    <xf numFmtId="4" fontId="27" fillId="25" borderId="8" xfId="0" applyNumberFormat="1" applyFont="1" applyFill="1" applyBorder="1" applyAlignment="1">
      <alignment vertical="center" wrapText="1"/>
    </xf>
    <xf numFmtId="0" fontId="27" fillId="25" borderId="8" xfId="0" applyFont="1" applyFill="1" applyBorder="1" applyAlignment="1">
      <alignment vertical="center"/>
    </xf>
    <xf numFmtId="0" fontId="26" fillId="0" borderId="8" xfId="0" applyFont="1" applyBorder="1" applyAlignment="1">
      <alignment horizontal="left" vertical="center" wrapText="1"/>
    </xf>
    <xf numFmtId="0" fontId="31" fillId="0" borderId="8" xfId="0" applyFont="1" applyBorder="1" applyAlignment="1">
      <alignment horizontal="center" vertical="top" wrapText="1"/>
    </xf>
    <xf numFmtId="4" fontId="31" fillId="0" borderId="8" xfId="0" applyNumberFormat="1" applyFont="1" applyBorder="1" applyAlignment="1">
      <alignment horizontal="right" vertical="top" wrapText="1"/>
    </xf>
    <xf numFmtId="0" fontId="32" fillId="0" borderId="0" xfId="0" applyFont="1" applyAlignment="1">
      <alignment vertical="top"/>
    </xf>
    <xf numFmtId="0" fontId="32" fillId="0" borderId="0" xfId="0" applyFont="1" applyAlignment="1">
      <alignment vertical="top" shrinkToFit="1"/>
    </xf>
    <xf numFmtId="0" fontId="31" fillId="0" borderId="0" xfId="0" applyFont="1" applyBorder="1" applyAlignment="1">
      <alignment horizontal="center" vertical="top" wrapText="1"/>
    </xf>
    <xf numFmtId="4" fontId="31" fillId="0" borderId="0" xfId="0" applyNumberFormat="1" applyFont="1" applyBorder="1" applyAlignment="1">
      <alignment horizontal="right" vertical="top" wrapText="1"/>
    </xf>
    <xf numFmtId="188" fontId="31" fillId="0" borderId="8" xfId="0" applyNumberFormat="1" applyFont="1" applyBorder="1" applyAlignment="1">
      <alignment vertical="top"/>
    </xf>
    <xf numFmtId="188" fontId="31" fillId="0" borderId="0" xfId="0" applyNumberFormat="1" applyFont="1" applyBorder="1" applyAlignment="1">
      <alignment vertical="top"/>
    </xf>
    <xf numFmtId="0" fontId="26" fillId="0" borderId="8" xfId="0" applyFont="1" applyBorder="1" applyAlignment="1">
      <alignment horizontal="left" vertical="center" wrapText="1"/>
    </xf>
    <xf numFmtId="0" fontId="27" fillId="0" borderId="0" xfId="0" applyFont="1"/>
    <xf numFmtId="0" fontId="27" fillId="0" borderId="8" xfId="2" applyFont="1" applyBorder="1" applyAlignment="1">
      <alignment vertical="center"/>
    </xf>
    <xf numFmtId="0" fontId="27" fillId="0" borderId="2" xfId="0" applyFont="1" applyBorder="1" applyAlignment="1">
      <alignment horizontal="center" vertical="center" wrapText="1"/>
    </xf>
    <xf numFmtId="0" fontId="27" fillId="0" borderId="5" xfId="0" applyFont="1" applyBorder="1" applyAlignment="1">
      <alignment horizontal="center" vertical="center" wrapText="1"/>
    </xf>
    <xf numFmtId="0" fontId="27" fillId="0" borderId="7" xfId="0" applyFont="1" applyBorder="1" applyAlignment="1">
      <alignment horizontal="center" vertical="center" wrapText="1"/>
    </xf>
    <xf numFmtId="43" fontId="27" fillId="0" borderId="8" xfId="1" applyFont="1" applyBorder="1" applyAlignment="1">
      <alignment vertical="center"/>
    </xf>
    <xf numFmtId="43" fontId="27" fillId="25" borderId="8" xfId="1" applyFont="1" applyFill="1" applyBorder="1" applyAlignment="1">
      <alignment vertical="center"/>
    </xf>
    <xf numFmtId="4" fontId="27" fillId="0" borderId="8" xfId="0" applyNumberFormat="1" applyFont="1" applyBorder="1" applyAlignment="1">
      <alignment vertical="center"/>
    </xf>
    <xf numFmtId="4" fontId="27" fillId="0" borderId="8" xfId="0" applyNumberFormat="1" applyFont="1" applyFill="1" applyBorder="1" applyAlignment="1">
      <alignment vertical="center" wrapText="1"/>
    </xf>
    <xf numFmtId="0" fontId="38" fillId="0" borderId="0" xfId="0" applyFont="1"/>
    <xf numFmtId="0" fontId="39" fillId="0" borderId="0" xfId="0" applyFont="1" applyAlignment="1">
      <alignment horizontal="center" vertical="center" shrinkToFit="1"/>
    </xf>
    <xf numFmtId="0" fontId="40" fillId="0" borderId="0" xfId="0" applyFont="1" applyFill="1"/>
    <xf numFmtId="0" fontId="26" fillId="26" borderId="0" xfId="0" applyFont="1" applyFill="1"/>
    <xf numFmtId="0" fontId="29" fillId="26" borderId="0" xfId="2" applyFont="1" applyFill="1" applyAlignment="1">
      <alignment vertical="center"/>
    </xf>
    <xf numFmtId="0" fontId="28" fillId="26" borderId="0" xfId="0" applyFont="1" applyFill="1"/>
    <xf numFmtId="0" fontId="42" fillId="0" borderId="0" xfId="0" applyFont="1" applyAlignment="1" applyProtection="1">
      <alignment horizontal="center" vertical="center"/>
      <protection locked="0"/>
    </xf>
    <xf numFmtId="0" fontId="42" fillId="0" borderId="0" xfId="0" applyFont="1" applyAlignment="1" applyProtection="1">
      <alignment vertical="center"/>
      <protection locked="0"/>
    </xf>
    <xf numFmtId="0" fontId="42" fillId="0" borderId="0" xfId="0" applyFont="1" applyAlignment="1" applyProtection="1">
      <alignment vertical="top"/>
      <protection locked="0"/>
    </xf>
    <xf numFmtId="0" fontId="42" fillId="0" borderId="8" xfId="0" applyFont="1" applyBorder="1" applyAlignment="1" applyProtection="1">
      <alignment vertical="top" wrapText="1"/>
      <protection locked="0"/>
    </xf>
    <xf numFmtId="0" fontId="43" fillId="0" borderId="8" xfId="0" applyFont="1" applyBorder="1" applyAlignment="1" applyProtection="1">
      <alignment vertical="top" wrapText="1"/>
      <protection locked="0"/>
    </xf>
    <xf numFmtId="0" fontId="47" fillId="34" borderId="8" xfId="0" applyFont="1" applyFill="1" applyBorder="1" applyAlignment="1" applyProtection="1">
      <alignment vertical="top" wrapText="1"/>
      <protection locked="0"/>
    </xf>
    <xf numFmtId="0" fontId="47" fillId="35" borderId="8" xfId="0" applyFont="1" applyFill="1" applyBorder="1" applyAlignment="1" applyProtection="1">
      <alignment horizontal="center" vertical="top" wrapText="1"/>
      <protection locked="0"/>
    </xf>
    <xf numFmtId="0" fontId="47" fillId="0" borderId="0" xfId="0" applyFont="1" applyAlignment="1" applyProtection="1">
      <alignment horizontal="center" vertical="top"/>
      <protection locked="0"/>
    </xf>
    <xf numFmtId="0" fontId="47" fillId="0" borderId="0" xfId="0" applyFont="1" applyAlignment="1" applyProtection="1">
      <alignment vertical="top"/>
      <protection locked="0"/>
    </xf>
    <xf numFmtId="0" fontId="42" fillId="0" borderId="0" xfId="0" applyFont="1" applyAlignment="1" applyProtection="1">
      <alignment vertical="top" wrapText="1"/>
      <protection locked="0"/>
    </xf>
    <xf numFmtId="4" fontId="26" fillId="0" borderId="8" xfId="0" applyNumberFormat="1" applyFont="1" applyBorder="1" applyAlignment="1" applyProtection="1">
      <alignment vertical="top" wrapText="1"/>
    </xf>
    <xf numFmtId="0" fontId="26" fillId="0" borderId="0" xfId="0" applyFont="1" applyFill="1"/>
    <xf numFmtId="0" fontId="26" fillId="0" borderId="0" xfId="0" applyFont="1" applyFill="1" applyAlignment="1">
      <alignment vertical="center"/>
    </xf>
    <xf numFmtId="0" fontId="28" fillId="0" borderId="0" xfId="0" applyFont="1" applyFill="1" applyAlignment="1">
      <alignment vertical="center"/>
    </xf>
    <xf numFmtId="0" fontId="28" fillId="0" borderId="0" xfId="0" applyFont="1" applyFill="1"/>
    <xf numFmtId="0" fontId="33" fillId="0" borderId="23" xfId="0" applyFont="1" applyBorder="1" applyAlignment="1">
      <alignment horizontal="center" vertical="center" shrinkToFit="1"/>
    </xf>
    <xf numFmtId="0" fontId="32" fillId="0" borderId="0" xfId="0" applyFont="1" applyAlignment="1">
      <alignment horizontal="center" vertical="top" wrapText="1"/>
    </xf>
    <xf numFmtId="0" fontId="32" fillId="0" borderId="0" xfId="0" applyFont="1" applyAlignment="1">
      <alignment horizontal="center" vertical="top" shrinkToFit="1"/>
    </xf>
    <xf numFmtId="0" fontId="32" fillId="0" borderId="8" xfId="0" applyFont="1" applyBorder="1" applyAlignment="1">
      <alignment horizontal="right" vertical="top" wrapText="1"/>
    </xf>
    <xf numFmtId="0" fontId="32" fillId="0" borderId="0" xfId="0" applyFont="1"/>
    <xf numFmtId="43" fontId="27" fillId="0" borderId="0" xfId="1" applyFont="1" applyBorder="1" applyAlignment="1">
      <alignment horizontal="left" vertical="center" indent="1"/>
    </xf>
    <xf numFmtId="4" fontId="27" fillId="0" borderId="0" xfId="0" applyNumberFormat="1" applyFont="1" applyBorder="1" applyAlignment="1">
      <alignment horizontal="right" vertical="center" wrapText="1"/>
    </xf>
    <xf numFmtId="0" fontId="32" fillId="0" borderId="0" xfId="0" applyFont="1" applyAlignment="1">
      <alignment horizontal="center" vertical="top"/>
    </xf>
    <xf numFmtId="4" fontId="26" fillId="0" borderId="8" xfId="0" applyNumberFormat="1" applyFont="1" applyBorder="1" applyAlignment="1" applyProtection="1">
      <alignment vertical="center"/>
      <protection locked="0"/>
    </xf>
    <xf numFmtId="0" fontId="46" fillId="0" borderId="0" xfId="0" applyFont="1" applyAlignment="1" applyProtection="1">
      <alignment vertical="top"/>
      <protection locked="0"/>
    </xf>
    <xf numFmtId="0" fontId="47" fillId="34" borderId="0" xfId="0" applyFont="1" applyFill="1" applyAlignment="1" applyProtection="1">
      <alignment vertical="top"/>
      <protection locked="0"/>
    </xf>
    <xf numFmtId="0" fontId="47" fillId="34" borderId="0" xfId="0" applyFont="1" applyFill="1" applyAlignment="1" applyProtection="1">
      <alignment horizontal="center" vertical="top"/>
      <protection locked="0"/>
    </xf>
    <xf numFmtId="0" fontId="47" fillId="0" borderId="0" xfId="0" applyFont="1" applyAlignment="1" applyProtection="1">
      <alignment horizontal="right" vertical="center"/>
      <protection locked="0"/>
    </xf>
    <xf numFmtId="0" fontId="48" fillId="0" borderId="0" xfId="0" applyFont="1" applyAlignment="1" applyProtection="1">
      <alignment horizontal="center" vertical="center"/>
      <protection locked="0"/>
    </xf>
    <xf numFmtId="0" fontId="48" fillId="0" borderId="8" xfId="0" applyFont="1" applyBorder="1" applyAlignment="1" applyProtection="1">
      <alignment horizontal="center" vertical="top"/>
      <protection locked="0"/>
    </xf>
    <xf numFmtId="0" fontId="48" fillId="35" borderId="8" xfId="0" applyFont="1" applyFill="1" applyBorder="1" applyAlignment="1" applyProtection="1">
      <alignment horizontal="center" vertical="top" wrapText="1"/>
      <protection locked="0"/>
    </xf>
    <xf numFmtId="0" fontId="48" fillId="0" borderId="8" xfId="0" applyFont="1" applyBorder="1" applyAlignment="1" applyProtection="1">
      <alignment vertical="top"/>
      <protection locked="0"/>
    </xf>
    <xf numFmtId="0" fontId="47" fillId="34" borderId="8" xfId="0" applyFont="1" applyFill="1" applyBorder="1" applyAlignment="1" applyProtection="1">
      <alignment horizontal="left" vertical="top" wrapText="1"/>
      <protection locked="0"/>
    </xf>
    <xf numFmtId="0" fontId="47" fillId="34" borderId="8" xfId="0" applyFont="1" applyFill="1" applyBorder="1" applyAlignment="1" applyProtection="1">
      <alignment horizontal="center" vertical="top" wrapText="1"/>
      <protection locked="0"/>
    </xf>
    <xf numFmtId="0" fontId="48" fillId="0" borderId="0" xfId="0" applyFont="1" applyAlignment="1" applyProtection="1">
      <alignment horizontal="center" vertical="top"/>
      <protection locked="0"/>
    </xf>
    <xf numFmtId="0" fontId="50" fillId="0" borderId="0" xfId="0" applyFont="1" applyAlignment="1" applyProtection="1">
      <alignment horizontal="center" vertical="top"/>
      <protection locked="0"/>
    </xf>
    <xf numFmtId="4" fontId="26" fillId="0" borderId="0" xfId="0" applyNumberFormat="1" applyFont="1"/>
    <xf numFmtId="4" fontId="31" fillId="0" borderId="21" xfId="0" applyNumberFormat="1" applyFont="1" applyBorder="1" applyAlignment="1">
      <alignment horizontal="center" vertical="center" shrinkToFit="1"/>
    </xf>
    <xf numFmtId="4" fontId="31" fillId="0" borderId="2" xfId="0" applyNumberFormat="1" applyFont="1" applyBorder="1" applyAlignment="1">
      <alignment horizontal="center" vertical="center" shrinkToFit="1"/>
    </xf>
    <xf numFmtId="4" fontId="31" fillId="0" borderId="0" xfId="0" applyNumberFormat="1" applyFont="1" applyBorder="1" applyAlignment="1">
      <alignment horizontal="center" vertical="center" shrinkToFit="1"/>
    </xf>
    <xf numFmtId="4" fontId="31" fillId="0" borderId="5" xfId="0" applyNumberFormat="1" applyFont="1" applyBorder="1" applyAlignment="1">
      <alignment horizontal="center" vertical="center" shrinkToFit="1"/>
    </xf>
    <xf numFmtId="4" fontId="31" fillId="0" borderId="1" xfId="0" applyNumberFormat="1" applyFont="1" applyBorder="1" applyAlignment="1">
      <alignment horizontal="center" vertical="center" shrinkToFit="1"/>
    </xf>
    <xf numFmtId="4" fontId="31" fillId="0" borderId="7" xfId="0" applyNumberFormat="1" applyFont="1" applyBorder="1" applyAlignment="1">
      <alignment horizontal="center" vertical="center" shrinkToFit="1"/>
    </xf>
    <xf numFmtId="4" fontId="32" fillId="0" borderId="8" xfId="0" applyNumberFormat="1" applyFont="1" applyBorder="1" applyAlignment="1">
      <alignment vertical="center"/>
    </xf>
    <xf numFmtId="4" fontId="31" fillId="25" borderId="8" xfId="0" applyNumberFormat="1" applyFont="1" applyFill="1" applyBorder="1" applyAlignment="1">
      <alignment vertical="center"/>
    </xf>
    <xf numFmtId="4" fontId="32" fillId="0" borderId="0" xfId="0" applyNumberFormat="1" applyFont="1" applyAlignment="1">
      <alignment vertical="top"/>
    </xf>
    <xf numFmtId="4" fontId="32" fillId="0" borderId="0" xfId="0" applyNumberFormat="1" applyFont="1" applyAlignment="1">
      <alignment vertical="top" shrinkToFit="1"/>
    </xf>
    <xf numFmtId="4" fontId="29" fillId="0" borderId="0" xfId="2" applyNumberFormat="1" applyFont="1" applyAlignment="1">
      <alignment vertical="center"/>
    </xf>
    <xf numFmtId="4" fontId="26" fillId="0" borderId="0" xfId="2" applyNumberFormat="1" applyFont="1" applyAlignment="1">
      <alignment vertical="center"/>
    </xf>
    <xf numFmtId="4" fontId="30" fillId="0" borderId="0" xfId="2" applyNumberFormat="1" applyFont="1" applyAlignment="1">
      <alignment vertical="center"/>
    </xf>
    <xf numFmtId="4" fontId="29" fillId="0" borderId="0" xfId="2" applyNumberFormat="1" applyFont="1" applyFill="1" applyAlignment="1">
      <alignment vertical="center"/>
    </xf>
    <xf numFmtId="4" fontId="26" fillId="0" borderId="0" xfId="0" applyNumberFormat="1" applyFont="1" applyAlignment="1">
      <alignment horizontal="center" vertical="center"/>
    </xf>
    <xf numFmtId="4" fontId="27" fillId="0" borderId="21" xfId="0" applyNumberFormat="1" applyFont="1" applyBorder="1" applyAlignment="1">
      <alignment horizontal="center" vertical="center" shrinkToFit="1"/>
    </xf>
    <xf numFmtId="4" fontId="27" fillId="0" borderId="2" xfId="0" applyNumberFormat="1" applyFont="1" applyBorder="1" applyAlignment="1">
      <alignment horizontal="center" vertical="center" shrinkToFit="1"/>
    </xf>
    <xf numFmtId="4" fontId="27" fillId="0" borderId="0" xfId="0" applyNumberFormat="1" applyFont="1" applyBorder="1" applyAlignment="1">
      <alignment horizontal="center" vertical="center" shrinkToFit="1"/>
    </xf>
    <xf numFmtId="4" fontId="27" fillId="0" borderId="5" xfId="0" applyNumberFormat="1" applyFont="1" applyBorder="1" applyAlignment="1">
      <alignment horizontal="center" vertical="center" shrinkToFit="1"/>
    </xf>
    <xf numFmtId="4" fontId="27" fillId="0" borderId="1" xfId="0" applyNumberFormat="1" applyFont="1" applyBorder="1" applyAlignment="1">
      <alignment horizontal="center" vertical="center" shrinkToFit="1"/>
    </xf>
    <xf numFmtId="4" fontId="27" fillId="0" borderId="7" xfId="0" applyNumberFormat="1" applyFont="1" applyBorder="1" applyAlignment="1">
      <alignment horizontal="center" vertical="center" shrinkToFit="1"/>
    </xf>
    <xf numFmtId="4" fontId="26" fillId="0" borderId="8" xfId="0" applyNumberFormat="1" applyFont="1" applyBorder="1" applyAlignment="1">
      <alignment vertical="center"/>
    </xf>
    <xf numFmtId="4" fontId="27" fillId="25" borderId="8" xfId="0" applyNumberFormat="1" applyFont="1" applyFill="1" applyBorder="1" applyAlignment="1">
      <alignment vertical="center"/>
    </xf>
    <xf numFmtId="4" fontId="39" fillId="0" borderId="0" xfId="0" applyNumberFormat="1" applyFont="1" applyAlignment="1">
      <alignment horizontal="center" vertical="center" shrinkToFit="1"/>
    </xf>
    <xf numFmtId="0" fontId="26" fillId="0" borderId="8" xfId="0" applyFont="1" applyBorder="1" applyAlignment="1" applyProtection="1">
      <alignment horizontal="left" vertical="top"/>
      <protection locked="0"/>
    </xf>
    <xf numFmtId="0" fontId="26" fillId="0" borderId="8" xfId="0" applyFont="1" applyBorder="1" applyAlignment="1" applyProtection="1">
      <alignment horizontal="left" vertical="top" wrapText="1"/>
      <protection locked="0"/>
    </xf>
    <xf numFmtId="0" fontId="93" fillId="0" borderId="0" xfId="0" applyFont="1" applyAlignment="1">
      <alignment horizontal="center" vertical="top" wrapText="1"/>
    </xf>
    <xf numFmtId="0" fontId="26" fillId="0" borderId="8" xfId="0" applyFont="1" applyBorder="1" applyAlignment="1">
      <alignment horizontal="left" vertical="center" wrapText="1"/>
    </xf>
    <xf numFmtId="0" fontId="31" fillId="25" borderId="8" xfId="0" applyNumberFormat="1" applyFont="1" applyFill="1" applyBorder="1" applyAlignment="1">
      <alignment vertical="center"/>
    </xf>
    <xf numFmtId="0" fontId="32" fillId="0" borderId="0" xfId="0" applyFont="1" applyAlignment="1">
      <alignment horizontal="center" vertical="top" wrapText="1"/>
    </xf>
    <xf numFmtId="0" fontId="32" fillId="0" borderId="0" xfId="0" applyFont="1" applyAlignment="1">
      <alignment horizontal="center" vertical="top" shrinkToFit="1"/>
    </xf>
    <xf numFmtId="0" fontId="26" fillId="0" borderId="8" xfId="0" applyFont="1" applyBorder="1" applyAlignment="1">
      <alignment horizontal="left" vertical="center" wrapText="1"/>
    </xf>
    <xf numFmtId="0" fontId="31" fillId="0" borderId="20" xfId="0" applyFont="1" applyFill="1" applyBorder="1" applyAlignment="1">
      <alignment horizontal="center" vertical="center" shrinkToFit="1"/>
    </xf>
    <xf numFmtId="0" fontId="31" fillId="0" borderId="24" xfId="0" applyFont="1" applyFill="1" applyBorder="1" applyAlignment="1">
      <alignment horizontal="center" vertical="center" shrinkToFit="1"/>
    </xf>
    <xf numFmtId="4" fontId="42" fillId="0" borderId="8" xfId="1" applyNumberFormat="1" applyFont="1" applyBorder="1" applyAlignment="1" applyProtection="1">
      <alignment horizontal="right" vertical="top"/>
      <protection locked="0"/>
    </xf>
    <xf numFmtId="0" fontId="26" fillId="0" borderId="0" xfId="0" applyFont="1" applyAlignment="1">
      <alignment horizontal="left" vertical="center"/>
    </xf>
    <xf numFmtId="43" fontId="31" fillId="0" borderId="19" xfId="0" applyNumberFormat="1" applyFont="1" applyBorder="1" applyAlignment="1">
      <alignment horizontal="center" vertical="center" shrinkToFit="1"/>
    </xf>
    <xf numFmtId="43" fontId="31" fillId="0" borderId="23" xfId="0" applyNumberFormat="1" applyFont="1" applyBorder="1" applyAlignment="1">
      <alignment horizontal="center" vertical="center" shrinkToFit="1"/>
    </xf>
    <xf numFmtId="43" fontId="33" fillId="0" borderId="23" xfId="0" applyNumberFormat="1" applyFont="1" applyBorder="1" applyAlignment="1">
      <alignment horizontal="center" vertical="center" shrinkToFit="1"/>
    </xf>
    <xf numFmtId="0" fontId="26" fillId="0" borderId="8" xfId="0" applyFont="1" applyBorder="1" applyAlignment="1" applyProtection="1">
      <alignment vertical="center"/>
      <protection locked="0"/>
    </xf>
    <xf numFmtId="4" fontId="27" fillId="0" borderId="8" xfId="0" applyNumberFormat="1" applyFont="1" applyBorder="1" applyAlignment="1">
      <alignment horizontal="center" vertical="center" wrapText="1"/>
    </xf>
    <xf numFmtId="4" fontId="31" fillId="0" borderId="8" xfId="0" applyNumberFormat="1" applyFont="1" applyBorder="1" applyAlignment="1">
      <alignment horizontal="center" vertical="top" wrapText="1"/>
    </xf>
    <xf numFmtId="4" fontId="31" fillId="0" borderId="0" xfId="0" applyNumberFormat="1" applyFont="1" applyBorder="1" applyAlignment="1">
      <alignment horizontal="center" vertical="top" wrapText="1"/>
    </xf>
    <xf numFmtId="4" fontId="31" fillId="0" borderId="8" xfId="0" applyNumberFormat="1" applyFont="1" applyBorder="1" applyAlignment="1">
      <alignment vertical="top"/>
    </xf>
    <xf numFmtId="4" fontId="31" fillId="0" borderId="0" xfId="0" applyNumberFormat="1" applyFont="1" applyBorder="1" applyAlignment="1">
      <alignment vertical="top"/>
    </xf>
    <xf numFmtId="4" fontId="26" fillId="0" borderId="0" xfId="0" applyNumberFormat="1" applyFont="1" applyAlignment="1">
      <alignment horizontal="right" vertical="center"/>
    </xf>
    <xf numFmtId="4" fontId="26" fillId="0" borderId="0" xfId="0" applyNumberFormat="1" applyFont="1" applyAlignment="1">
      <alignment horizontal="right" vertical="center" wrapText="1"/>
    </xf>
    <xf numFmtId="4" fontId="26" fillId="0" borderId="0" xfId="0" applyNumberFormat="1" applyFont="1" applyBorder="1" applyAlignment="1">
      <alignment horizontal="left" vertical="center" wrapText="1"/>
    </xf>
    <xf numFmtId="4" fontId="27" fillId="0" borderId="8" xfId="1" applyNumberFormat="1" applyFont="1" applyBorder="1" applyAlignment="1">
      <alignment horizontal="left" vertical="center" indent="1"/>
    </xf>
    <xf numFmtId="4" fontId="27" fillId="0" borderId="0" xfId="1" applyNumberFormat="1" applyFont="1" applyBorder="1" applyAlignment="1">
      <alignment horizontal="left" vertical="center" indent="1"/>
    </xf>
    <xf numFmtId="4" fontId="27" fillId="0" borderId="8" xfId="1" applyNumberFormat="1" applyFont="1" applyBorder="1" applyAlignment="1">
      <alignment horizontal="center" vertical="center" wrapText="1"/>
    </xf>
    <xf numFmtId="4" fontId="31" fillId="0" borderId="8" xfId="0" applyNumberFormat="1" applyFont="1" applyBorder="1" applyAlignment="1">
      <alignment horizontal="left" vertical="top" wrapText="1" indent="1"/>
    </xf>
    <xf numFmtId="4" fontId="27" fillId="0" borderId="8" xfId="1" applyNumberFormat="1" applyFont="1" applyBorder="1" applyAlignment="1">
      <alignment horizontal="right" vertical="center"/>
    </xf>
    <xf numFmtId="188" fontId="32" fillId="0" borderId="8" xfId="0" applyNumberFormat="1" applyFont="1" applyBorder="1" applyAlignment="1">
      <alignment horizontal="right" vertical="top" wrapText="1"/>
    </xf>
    <xf numFmtId="4" fontId="32" fillId="0" borderId="8" xfId="0" applyNumberFormat="1" applyFont="1" applyBorder="1" applyAlignment="1">
      <alignment horizontal="right" vertical="top" wrapText="1"/>
    </xf>
    <xf numFmtId="0" fontId="31" fillId="0" borderId="8" xfId="0" applyFont="1" applyBorder="1" applyAlignment="1">
      <alignment horizontal="right" vertical="top" wrapText="1"/>
    </xf>
    <xf numFmtId="4" fontId="42" fillId="0" borderId="8" xfId="1" applyNumberFormat="1" applyFont="1" applyFill="1" applyBorder="1" applyAlignment="1" applyProtection="1">
      <alignment horizontal="right" vertical="top"/>
      <protection locked="0"/>
    </xf>
    <xf numFmtId="4" fontId="42" fillId="0" borderId="7" xfId="1" applyNumberFormat="1" applyFont="1" applyFill="1" applyBorder="1" applyAlignment="1" applyProtection="1">
      <alignment horizontal="right" vertical="top"/>
      <protection locked="0"/>
    </xf>
    <xf numFmtId="4" fontId="47" fillId="34" borderId="8" xfId="1" applyNumberFormat="1" applyFont="1" applyFill="1" applyBorder="1" applyAlignment="1" applyProtection="1">
      <alignment horizontal="right" vertical="top"/>
    </xf>
    <xf numFmtId="4" fontId="46" fillId="0" borderId="8" xfId="1" applyNumberFormat="1" applyFont="1" applyFill="1" applyBorder="1" applyAlignment="1" applyProtection="1">
      <alignment horizontal="right" vertical="top"/>
      <protection locked="0"/>
    </xf>
    <xf numFmtId="4" fontId="47" fillId="34" borderId="8" xfId="1" applyNumberFormat="1" applyFont="1" applyFill="1" applyBorder="1" applyAlignment="1" applyProtection="1">
      <alignment horizontal="right" vertical="top"/>
      <protection locked="0"/>
    </xf>
    <xf numFmtId="49" fontId="45" fillId="36" borderId="8" xfId="429" applyNumberFormat="1" applyFont="1" applyFill="1" applyBorder="1" applyAlignment="1">
      <alignment horizontal="center"/>
    </xf>
    <xf numFmtId="4" fontId="47" fillId="35" borderId="8" xfId="1" applyNumberFormat="1" applyFont="1" applyFill="1" applyBorder="1" applyAlignment="1" applyProtection="1">
      <alignment horizontal="right" vertical="top"/>
    </xf>
    <xf numFmtId="4" fontId="43" fillId="0" borderId="8" xfId="1" applyNumberFormat="1" applyFont="1" applyBorder="1" applyAlignment="1" applyProtection="1">
      <alignment horizontal="right" vertical="top"/>
      <protection locked="0"/>
    </xf>
    <xf numFmtId="4" fontId="43" fillId="0" borderId="8" xfId="1" applyNumberFormat="1" applyFont="1" applyFill="1" applyBorder="1" applyAlignment="1" applyProtection="1">
      <alignment horizontal="right" vertical="top"/>
      <protection locked="0"/>
    </xf>
    <xf numFmtId="4" fontId="47" fillId="0" borderId="8" xfId="1" applyNumberFormat="1" applyFont="1" applyFill="1" applyBorder="1" applyAlignment="1" applyProtection="1">
      <alignment horizontal="right" vertical="top"/>
    </xf>
    <xf numFmtId="4" fontId="48" fillId="0" borderId="8" xfId="1" applyNumberFormat="1" applyFont="1" applyFill="1" applyBorder="1" applyAlignment="1" applyProtection="1">
      <alignment horizontal="right" vertical="top"/>
    </xf>
    <xf numFmtId="4" fontId="47" fillId="0" borderId="8" xfId="1" applyNumberFormat="1" applyFont="1" applyBorder="1" applyAlignment="1" applyProtection="1">
      <alignment horizontal="right" vertical="top"/>
    </xf>
    <xf numFmtId="4" fontId="47" fillId="0" borderId="8" xfId="1" applyNumberFormat="1" applyFont="1" applyBorder="1" applyAlignment="1" applyProtection="1">
      <alignment horizontal="right" vertical="top"/>
      <protection locked="0"/>
    </xf>
    <xf numFmtId="4" fontId="32" fillId="0" borderId="8" xfId="0" applyNumberFormat="1" applyFont="1" applyBorder="1" applyAlignment="1">
      <alignment horizontal="right" vertical="center" wrapText="1"/>
    </xf>
    <xf numFmtId="0" fontId="32" fillId="0" borderId="8" xfId="0" applyFont="1" applyBorder="1" applyAlignment="1">
      <alignment horizontal="right" vertical="center" wrapText="1"/>
    </xf>
    <xf numFmtId="0" fontId="32" fillId="0" borderId="0" xfId="0" applyFont="1" applyAlignment="1">
      <alignment vertical="center"/>
    </xf>
    <xf numFmtId="0" fontId="32" fillId="0" borderId="0" xfId="0" applyFont="1" applyAlignment="1">
      <alignment vertical="center" shrinkToFit="1"/>
    </xf>
    <xf numFmtId="0" fontId="26" fillId="0" borderId="0" xfId="0" applyFont="1" applyAlignment="1">
      <alignment horizontal="center" vertical="top" wrapText="1"/>
    </xf>
    <xf numFmtId="0" fontId="37" fillId="0" borderId="0" xfId="0" applyFont="1" applyAlignment="1">
      <alignment vertical="center"/>
    </xf>
    <xf numFmtId="0" fontId="37" fillId="0" borderId="0" xfId="0" applyFont="1" applyAlignment="1">
      <alignment horizontal="center" vertical="center"/>
    </xf>
    <xf numFmtId="0" fontId="37" fillId="0" borderId="0" xfId="0" applyFont="1" applyAlignment="1">
      <alignment vertical="center" shrinkToFit="1"/>
    </xf>
    <xf numFmtId="0" fontId="32" fillId="0" borderId="0" xfId="0" applyFont="1" applyAlignment="1">
      <alignment vertical="center" wrapText="1"/>
    </xf>
    <xf numFmtId="43" fontId="32" fillId="0" borderId="0" xfId="1" applyFont="1" applyAlignment="1">
      <alignment vertical="center"/>
    </xf>
    <xf numFmtId="0" fontId="32" fillId="0" borderId="0" xfId="0" applyFont="1" applyAlignment="1">
      <alignment horizontal="center" vertical="center"/>
    </xf>
    <xf numFmtId="0" fontId="31" fillId="0" borderId="4" xfId="0" applyFont="1" applyFill="1" applyBorder="1" applyAlignment="1">
      <alignment horizontal="center" vertical="center" shrinkToFit="1"/>
    </xf>
    <xf numFmtId="0" fontId="31" fillId="0" borderId="20" xfId="0" applyFont="1" applyFill="1" applyBorder="1" applyAlignment="1">
      <alignment horizontal="center" vertical="center" shrinkToFit="1"/>
    </xf>
    <xf numFmtId="0" fontId="31" fillId="0" borderId="6" xfId="0" applyFont="1" applyFill="1" applyBorder="1" applyAlignment="1">
      <alignment horizontal="center" vertical="center" shrinkToFit="1"/>
    </xf>
    <xf numFmtId="0" fontId="31" fillId="0" borderId="24" xfId="0" applyFont="1" applyFill="1" applyBorder="1" applyAlignment="1">
      <alignment horizontal="center" vertical="center" shrinkToFit="1"/>
    </xf>
    <xf numFmtId="4" fontId="26" fillId="37" borderId="8" xfId="0" applyNumberFormat="1" applyFont="1" applyFill="1" applyBorder="1" applyAlignment="1">
      <alignment vertical="center"/>
    </xf>
    <xf numFmtId="4" fontId="27" fillId="37" borderId="8" xfId="0" applyNumberFormat="1" applyFont="1" applyFill="1" applyBorder="1" applyAlignment="1">
      <alignment horizontal="left" vertical="center" wrapText="1"/>
    </xf>
    <xf numFmtId="4" fontId="27" fillId="37" borderId="8" xfId="1" applyNumberFormat="1" applyFont="1" applyFill="1" applyBorder="1" applyAlignment="1">
      <alignment horizontal="right" vertical="center" wrapText="1"/>
    </xf>
    <xf numFmtId="4" fontId="31" fillId="37" borderId="8" xfId="0" applyNumberFormat="1" applyFont="1" applyFill="1" applyBorder="1" applyAlignment="1">
      <alignment vertical="center" wrapText="1"/>
    </xf>
    <xf numFmtId="4" fontId="31" fillId="37" borderId="8" xfId="1" applyNumberFormat="1" applyFont="1" applyFill="1" applyBorder="1" applyAlignment="1">
      <alignment vertical="center" wrapText="1"/>
    </xf>
    <xf numFmtId="4" fontId="31" fillId="37" borderId="8" xfId="0" applyNumberFormat="1" applyFont="1" applyFill="1" applyBorder="1" applyAlignment="1">
      <alignment horizontal="center" vertical="center" wrapText="1"/>
    </xf>
    <xf numFmtId="4" fontId="31" fillId="37" borderId="8" xfId="1" applyNumberFormat="1" applyFont="1" applyFill="1" applyBorder="1" applyAlignment="1">
      <alignment horizontal="right" vertical="center"/>
    </xf>
    <xf numFmtId="4" fontId="26" fillId="37" borderId="8" xfId="0" applyNumberFormat="1" applyFont="1" applyFill="1" applyBorder="1" applyAlignment="1">
      <alignment horizontal="left" vertical="center"/>
    </xf>
    <xf numFmtId="4" fontId="27" fillId="37" borderId="8" xfId="0" applyNumberFormat="1" applyFont="1" applyFill="1" applyBorder="1" applyAlignment="1">
      <alignment horizontal="right" vertical="center" wrapText="1"/>
    </xf>
    <xf numFmtId="4" fontId="31" fillId="37" borderId="8" xfId="0" applyNumberFormat="1" applyFont="1" applyFill="1" applyBorder="1" applyAlignment="1">
      <alignment horizontal="right" vertical="center" wrapText="1"/>
    </xf>
    <xf numFmtId="4" fontId="31" fillId="37" borderId="8" xfId="1" applyNumberFormat="1" applyFont="1" applyFill="1" applyBorder="1" applyAlignment="1">
      <alignment horizontal="right" vertical="center" wrapText="1"/>
    </xf>
    <xf numFmtId="4" fontId="31" fillId="37" borderId="8" xfId="0" applyNumberFormat="1" applyFont="1" applyFill="1" applyBorder="1" applyAlignment="1">
      <alignment horizontal="right" vertical="center"/>
    </xf>
    <xf numFmtId="4" fontId="27" fillId="0" borderId="8" xfId="0" applyNumberFormat="1" applyFont="1" applyBorder="1" applyAlignment="1">
      <alignment horizontal="left" vertical="center" wrapText="1"/>
    </xf>
    <xf numFmtId="4" fontId="26" fillId="24" borderId="0" xfId="1" applyNumberFormat="1" applyFont="1" applyFill="1"/>
    <xf numFmtId="4" fontId="26" fillId="24" borderId="8" xfId="1" applyNumberFormat="1" applyFont="1" applyFill="1" applyBorder="1"/>
    <xf numFmtId="4" fontId="31" fillId="0" borderId="8" xfId="0" applyNumberFormat="1" applyFont="1" applyBorder="1" applyAlignment="1">
      <alignment horizontal="center" vertical="center" wrapText="1"/>
    </xf>
    <xf numFmtId="4" fontId="31" fillId="0" borderId="8" xfId="1" applyNumberFormat="1" applyFont="1" applyBorder="1" applyAlignment="1">
      <alignment horizontal="right" vertical="center"/>
    </xf>
    <xf numFmtId="4" fontId="32" fillId="0" borderId="8" xfId="1" applyNumberFormat="1" applyFont="1" applyBorder="1" applyAlignment="1">
      <alignment horizontal="right" vertical="center"/>
    </xf>
    <xf numFmtId="4" fontId="26" fillId="25" borderId="8" xfId="0" applyNumberFormat="1" applyFont="1" applyFill="1" applyBorder="1" applyAlignment="1">
      <alignment vertical="center"/>
    </xf>
    <xf numFmtId="4" fontId="26" fillId="25" borderId="8" xfId="0" applyNumberFormat="1" applyFont="1" applyFill="1" applyBorder="1" applyAlignment="1">
      <alignment horizontal="left" vertical="center" wrapText="1"/>
    </xf>
    <xf numFmtId="4" fontId="26" fillId="25" borderId="8" xfId="0" applyNumberFormat="1" applyFont="1" applyFill="1" applyBorder="1" applyAlignment="1">
      <alignment horizontal="right" vertical="center" wrapText="1"/>
    </xf>
    <xf numFmtId="4" fontId="32" fillId="25" borderId="8" xfId="0" applyNumberFormat="1" applyFont="1" applyFill="1" applyBorder="1" applyAlignment="1">
      <alignment vertical="center" wrapText="1"/>
    </xf>
    <xf numFmtId="4" fontId="32" fillId="25" borderId="3" xfId="0" applyNumberFormat="1" applyFont="1" applyFill="1" applyBorder="1" applyAlignment="1">
      <alignment vertical="center" wrapText="1"/>
    </xf>
    <xf numFmtId="4" fontId="32" fillId="25" borderId="8" xfId="1" applyNumberFormat="1" applyFont="1" applyFill="1" applyBorder="1" applyAlignment="1">
      <alignment horizontal="center" vertical="center" wrapText="1"/>
    </xf>
    <xf numFmtId="4" fontId="32" fillId="25" borderId="8" xfId="0" applyNumberFormat="1" applyFont="1" applyFill="1" applyBorder="1" applyAlignment="1">
      <alignment horizontal="center" vertical="center" wrapText="1"/>
    </xf>
    <xf numFmtId="4" fontId="26" fillId="37" borderId="8" xfId="0" applyNumberFormat="1" applyFont="1" applyFill="1" applyBorder="1" applyAlignment="1">
      <alignment horizontal="left" vertical="center" wrapText="1"/>
    </xf>
    <xf numFmtId="4" fontId="26" fillId="37" borderId="8" xfId="0" applyNumberFormat="1" applyFont="1" applyFill="1" applyBorder="1" applyAlignment="1">
      <alignment horizontal="right" vertical="center" wrapText="1"/>
    </xf>
    <xf numFmtId="4" fontId="32" fillId="37" borderId="8" xfId="0" applyNumberFormat="1" applyFont="1" applyFill="1" applyBorder="1" applyAlignment="1">
      <alignment vertical="center" wrapText="1"/>
    </xf>
    <xf numFmtId="4" fontId="26" fillId="37" borderId="8" xfId="0" applyNumberFormat="1" applyFont="1" applyFill="1" applyBorder="1"/>
    <xf numFmtId="4" fontId="32" fillId="37" borderId="8" xfId="1" applyNumberFormat="1" applyFont="1" applyFill="1" applyBorder="1" applyAlignment="1">
      <alignment horizontal="right" vertical="center"/>
    </xf>
    <xf numFmtId="189" fontId="32" fillId="0" borderId="8" xfId="1" applyNumberFormat="1" applyFont="1" applyBorder="1" applyAlignment="1">
      <alignment horizontal="right" vertical="top" wrapText="1"/>
    </xf>
    <xf numFmtId="189" fontId="26" fillId="0" borderId="8" xfId="1" applyNumberFormat="1" applyFont="1" applyBorder="1" applyAlignment="1">
      <alignment horizontal="right" vertical="center" wrapText="1"/>
    </xf>
    <xf numFmtId="0" fontId="26" fillId="0" borderId="0" xfId="0" applyFont="1" applyAlignment="1">
      <alignment horizontal="left" vertical="center"/>
    </xf>
    <xf numFmtId="0" fontId="31" fillId="0" borderId="4" xfId="0" applyFont="1" applyFill="1" applyBorder="1" applyAlignment="1">
      <alignment horizontal="center" vertical="center" shrinkToFit="1"/>
    </xf>
    <xf numFmtId="0" fontId="31" fillId="0" borderId="20" xfId="0" applyFont="1" applyFill="1" applyBorder="1" applyAlignment="1">
      <alignment horizontal="center" vertical="center" shrinkToFit="1"/>
    </xf>
    <xf numFmtId="0" fontId="31" fillId="0" borderId="6" xfId="0" applyFont="1" applyFill="1" applyBorder="1" applyAlignment="1">
      <alignment horizontal="center" vertical="center" shrinkToFit="1"/>
    </xf>
    <xf numFmtId="0" fontId="31" fillId="0" borderId="24" xfId="0" applyFont="1" applyFill="1" applyBorder="1" applyAlignment="1">
      <alignment horizontal="center" vertical="center" shrinkToFit="1"/>
    </xf>
    <xf numFmtId="4" fontId="26" fillId="0" borderId="8" xfId="0" applyNumberFormat="1" applyFont="1" applyBorder="1" applyAlignment="1">
      <alignment horizontal="left" vertical="center" wrapText="1"/>
    </xf>
    <xf numFmtId="0" fontId="32" fillId="0" borderId="0" xfId="0" applyFont="1" applyAlignment="1">
      <alignment horizontal="center" vertical="center"/>
    </xf>
    <xf numFmtId="4" fontId="41" fillId="0" borderId="0" xfId="0" applyNumberFormat="1" applyFont="1" applyBorder="1" applyAlignment="1" applyProtection="1">
      <alignment vertical="center" wrapText="1"/>
      <protection locked="0"/>
    </xf>
    <xf numFmtId="4" fontId="42" fillId="0" borderId="0" xfId="0" applyNumberFormat="1" applyFont="1" applyBorder="1" applyAlignment="1" applyProtection="1">
      <alignment horizontal="center" vertical="center"/>
      <protection locked="0"/>
    </xf>
    <xf numFmtId="4" fontId="47" fillId="0" borderId="0" xfId="0" applyNumberFormat="1" applyFont="1" applyBorder="1" applyAlignment="1" applyProtection="1">
      <alignment horizontal="center" vertical="center"/>
      <protection locked="0"/>
    </xf>
    <xf numFmtId="0" fontId="48" fillId="0" borderId="2" xfId="0" applyFont="1" applyFill="1" applyBorder="1" applyAlignment="1" applyProtection="1">
      <alignment horizontal="center" vertical="center"/>
      <protection locked="0"/>
    </xf>
    <xf numFmtId="0" fontId="48" fillId="0" borderId="2" xfId="0" applyFont="1" applyFill="1" applyBorder="1" applyAlignment="1" applyProtection="1">
      <alignment horizontal="center" vertical="center" wrapText="1"/>
      <protection locked="0"/>
    </xf>
    <xf numFmtId="0" fontId="42" fillId="0" borderId="2" xfId="0" applyFont="1" applyFill="1" applyBorder="1" applyAlignment="1" applyProtection="1">
      <alignment horizontal="center" vertical="center"/>
      <protection locked="0"/>
    </xf>
    <xf numFmtId="0" fontId="42" fillId="0" borderId="2" xfId="0" applyFont="1" applyFill="1" applyBorder="1" applyAlignment="1" applyProtection="1">
      <alignment horizontal="center" vertical="center" wrapText="1" shrinkToFit="1"/>
      <protection locked="0"/>
    </xf>
    <xf numFmtId="4" fontId="47" fillId="24" borderId="8" xfId="1" applyNumberFormat="1" applyFont="1" applyFill="1" applyBorder="1" applyAlignment="1" applyProtection="1">
      <alignment horizontal="center" vertical="center"/>
      <protection locked="0"/>
    </xf>
    <xf numFmtId="0" fontId="42" fillId="0" borderId="0" xfId="0" applyFont="1" applyFill="1" applyAlignment="1" applyProtection="1">
      <alignment horizontal="center" vertical="center"/>
      <protection locked="0"/>
    </xf>
    <xf numFmtId="0" fontId="48" fillId="0" borderId="5" xfId="0" applyFont="1" applyFill="1" applyBorder="1" applyAlignment="1" applyProtection="1">
      <alignment horizontal="center" vertical="top"/>
      <protection locked="0"/>
    </xf>
    <xf numFmtId="0" fontId="48" fillId="0" borderId="5" xfId="0" applyFont="1" applyFill="1" applyBorder="1" applyAlignment="1" applyProtection="1">
      <alignment horizontal="center" vertical="top" wrapText="1"/>
      <protection locked="0"/>
    </xf>
    <xf numFmtId="0" fontId="42" fillId="0" borderId="5" xfId="0" applyFont="1" applyFill="1" applyBorder="1" applyAlignment="1" applyProtection="1">
      <alignment horizontal="center" vertical="top"/>
      <protection locked="0"/>
    </xf>
    <xf numFmtId="0" fontId="42" fillId="0" borderId="5" xfId="0" applyFont="1" applyFill="1" applyBorder="1" applyAlignment="1" applyProtection="1">
      <alignment horizontal="center" vertical="top" wrapText="1" shrinkToFit="1"/>
      <protection locked="0"/>
    </xf>
    <xf numFmtId="4" fontId="42" fillId="27" borderId="8" xfId="330" applyNumberFormat="1" applyFont="1" applyFill="1" applyBorder="1" applyAlignment="1">
      <alignment horizontal="center" vertical="top" wrapText="1" shrinkToFit="1"/>
    </xf>
    <xf numFmtId="4" fontId="42" fillId="28" borderId="8" xfId="330" applyNumberFormat="1" applyFont="1" applyFill="1" applyBorder="1" applyAlignment="1">
      <alignment horizontal="center" vertical="top" wrapText="1" shrinkToFit="1"/>
    </xf>
    <xf numFmtId="4" fontId="42" fillId="26" borderId="8" xfId="330" applyNumberFormat="1" applyFont="1" applyFill="1" applyBorder="1" applyAlignment="1">
      <alignment horizontal="center" vertical="top" wrapText="1" shrinkToFit="1"/>
    </xf>
    <xf numFmtId="4" fontId="42" fillId="29" borderId="8" xfId="330" applyNumberFormat="1" applyFont="1" applyFill="1" applyBorder="1" applyAlignment="1">
      <alignment horizontal="center" vertical="top" wrapText="1" shrinkToFit="1"/>
    </xf>
    <xf numFmtId="4" fontId="42" fillId="30" borderId="8" xfId="330" applyNumberFormat="1" applyFont="1" applyFill="1" applyBorder="1" applyAlignment="1">
      <alignment horizontal="center" vertical="top" wrapText="1" shrinkToFit="1"/>
    </xf>
    <xf numFmtId="4" fontId="42" fillId="31" borderId="8" xfId="330" applyNumberFormat="1" applyFont="1" applyFill="1" applyBorder="1" applyAlignment="1">
      <alignment horizontal="center" vertical="top" wrapText="1" shrinkToFit="1"/>
    </xf>
    <xf numFmtId="4" fontId="42" fillId="32" borderId="8" xfId="330" applyNumberFormat="1" applyFont="1" applyFill="1" applyBorder="1" applyAlignment="1">
      <alignment horizontal="center" vertical="top" wrapText="1" shrinkToFit="1"/>
    </xf>
    <xf numFmtId="4" fontId="42" fillId="33" borderId="8" xfId="330" applyNumberFormat="1" applyFont="1" applyFill="1" applyBorder="1" applyAlignment="1">
      <alignment horizontal="center" vertical="top" wrapText="1" shrinkToFit="1"/>
    </xf>
    <xf numFmtId="0" fontId="42" fillId="0" borderId="0" xfId="0" applyFont="1" applyFill="1" applyAlignment="1" applyProtection="1">
      <alignment horizontal="center" vertical="top"/>
      <protection locked="0"/>
    </xf>
    <xf numFmtId="0" fontId="48" fillId="0" borderId="7" xfId="0" applyFont="1" applyFill="1" applyBorder="1" applyAlignment="1" applyProtection="1">
      <alignment horizontal="center" vertical="top"/>
      <protection locked="0"/>
    </xf>
    <xf numFmtId="0" fontId="49" fillId="0" borderId="7" xfId="138" applyFont="1" applyFill="1" applyBorder="1" applyAlignment="1" applyProtection="1">
      <alignment horizontal="center" vertical="top"/>
      <protection locked="0"/>
    </xf>
    <xf numFmtId="0" fontId="45" fillId="0" borderId="7" xfId="138" applyFont="1" applyFill="1" applyBorder="1" applyAlignment="1" applyProtection="1">
      <alignment horizontal="center" vertical="top"/>
      <protection locked="0"/>
    </xf>
    <xf numFmtId="0" fontId="45" fillId="0" borderId="7" xfId="138" applyFont="1" applyFill="1" applyBorder="1" applyAlignment="1" applyProtection="1">
      <alignment horizontal="center" vertical="top" wrapText="1" shrinkToFit="1"/>
      <protection locked="0"/>
    </xf>
    <xf numFmtId="4" fontId="42" fillId="27" borderId="8" xfId="330" applyNumberFormat="1" applyFont="1" applyFill="1" applyBorder="1" applyAlignment="1">
      <alignment horizontal="center" vertical="center"/>
    </xf>
    <xf numFmtId="4" fontId="42" fillId="28" borderId="8" xfId="330" applyNumberFormat="1" applyFont="1" applyFill="1" applyBorder="1" applyAlignment="1">
      <alignment horizontal="center" vertical="center"/>
    </xf>
    <xf numFmtId="4" fontId="42" fillId="26" borderId="8" xfId="330" applyNumberFormat="1" applyFont="1" applyFill="1" applyBorder="1" applyAlignment="1">
      <alignment horizontal="center" vertical="center"/>
    </xf>
    <xf numFmtId="4" fontId="42" fillId="29" borderId="8" xfId="330" applyNumberFormat="1" applyFont="1" applyFill="1" applyBorder="1" applyAlignment="1">
      <alignment horizontal="center" vertical="center"/>
    </xf>
    <xf numFmtId="4" fontId="42" fillId="30" borderId="8" xfId="330" applyNumberFormat="1" applyFont="1" applyFill="1" applyBorder="1" applyAlignment="1">
      <alignment horizontal="center" vertical="center"/>
    </xf>
    <xf numFmtId="4" fontId="42" fillId="31" borderId="8" xfId="330" applyNumberFormat="1" applyFont="1" applyFill="1" applyBorder="1" applyAlignment="1">
      <alignment horizontal="center" vertical="center"/>
    </xf>
    <xf numFmtId="4" fontId="42" fillId="32" borderId="8" xfId="330" applyNumberFormat="1" applyFont="1" applyFill="1" applyBorder="1" applyAlignment="1">
      <alignment horizontal="center" vertical="center"/>
    </xf>
    <xf numFmtId="4" fontId="42" fillId="33" borderId="8" xfId="330" applyNumberFormat="1" applyFont="1" applyFill="1" applyBorder="1" applyAlignment="1">
      <alignment horizontal="center" vertical="center"/>
    </xf>
    <xf numFmtId="0" fontId="42" fillId="0" borderId="0" xfId="0" applyFont="1" applyFill="1" applyAlignment="1" applyProtection="1">
      <alignment vertical="top"/>
      <protection locked="0"/>
    </xf>
    <xf numFmtId="0" fontId="48" fillId="0" borderId="8" xfId="0" applyFont="1" applyFill="1" applyBorder="1" applyAlignment="1" applyProtection="1">
      <alignment horizontal="center" vertical="top"/>
      <protection locked="0"/>
    </xf>
    <xf numFmtId="0" fontId="49" fillId="0" borderId="8" xfId="138" applyFont="1" applyFill="1" applyBorder="1" applyAlignment="1" applyProtection="1">
      <alignment horizontal="center" vertical="top" wrapText="1"/>
      <protection locked="0"/>
    </xf>
    <xf numFmtId="0" fontId="45" fillId="0" borderId="8" xfId="138" applyFont="1" applyFill="1" applyBorder="1" applyAlignment="1" applyProtection="1">
      <alignment vertical="top" wrapText="1"/>
      <protection locked="0"/>
    </xf>
    <xf numFmtId="1" fontId="45" fillId="0" borderId="8" xfId="138" applyNumberFormat="1" applyFont="1" applyFill="1" applyBorder="1" applyAlignment="1" applyProtection="1">
      <alignment vertical="top" wrapText="1"/>
      <protection locked="0"/>
    </xf>
    <xf numFmtId="49" fontId="46" fillId="0" borderId="3" xfId="138" applyNumberFormat="1" applyFont="1" applyFill="1" applyBorder="1" applyAlignment="1" applyProtection="1">
      <alignment horizontal="center" vertical="top" wrapText="1"/>
      <protection locked="0"/>
    </xf>
    <xf numFmtId="0" fontId="46" fillId="0" borderId="3" xfId="138" applyFont="1" applyFill="1" applyBorder="1" applyAlignment="1" applyProtection="1">
      <alignment horizontal="left" vertical="top" wrapText="1" shrinkToFit="1"/>
      <protection locked="0"/>
    </xf>
    <xf numFmtId="0" fontId="49" fillId="0" borderId="7" xfId="138" applyFont="1" applyFill="1" applyBorder="1" applyAlignment="1" applyProtection="1">
      <alignment horizontal="center" vertical="top" wrapText="1"/>
      <protection locked="0"/>
    </xf>
    <xf numFmtId="0" fontId="45" fillId="0" borderId="7" xfId="138" applyFont="1" applyFill="1" applyBorder="1" applyAlignment="1" applyProtection="1">
      <alignment vertical="top" wrapText="1"/>
      <protection locked="0"/>
    </xf>
    <xf numFmtId="1" fontId="45" fillId="0" borderId="7" xfId="138" applyNumberFormat="1" applyFont="1" applyFill="1" applyBorder="1" applyAlignment="1" applyProtection="1">
      <alignment vertical="top" wrapText="1"/>
      <protection locked="0"/>
    </xf>
    <xf numFmtId="0" fontId="43" fillId="0" borderId="7" xfId="138" applyFont="1" applyFill="1" applyBorder="1" applyAlignment="1" applyProtection="1">
      <alignment vertical="top" wrapText="1"/>
      <protection locked="0"/>
    </xf>
    <xf numFmtId="49" fontId="46" fillId="0" borderId="31" xfId="138" applyNumberFormat="1" applyFont="1" applyFill="1" applyBorder="1" applyAlignment="1" applyProtection="1">
      <alignment horizontal="center" vertical="top" wrapText="1"/>
      <protection locked="0"/>
    </xf>
    <xf numFmtId="0" fontId="46" fillId="0" borderId="31" xfId="138" applyFont="1" applyFill="1" applyBorder="1" applyAlignment="1" applyProtection="1">
      <alignment horizontal="left" vertical="top" wrapText="1" shrinkToFit="1"/>
      <protection locked="0"/>
    </xf>
    <xf numFmtId="0" fontId="42" fillId="0" borderId="8" xfId="0" applyFont="1" applyFill="1" applyBorder="1" applyAlignment="1" applyProtection="1">
      <alignment vertical="top" wrapText="1"/>
      <protection locked="0"/>
    </xf>
    <xf numFmtId="49" fontId="46" fillId="0" borderId="8" xfId="0" applyNumberFormat="1" applyFont="1" applyFill="1" applyBorder="1" applyAlignment="1" applyProtection="1">
      <alignment horizontal="center" vertical="top" wrapText="1"/>
      <protection locked="0"/>
    </xf>
    <xf numFmtId="0" fontId="46" fillId="0" borderId="8" xfId="0" applyFont="1" applyFill="1" applyBorder="1" applyAlignment="1" applyProtection="1">
      <alignment vertical="top" wrapText="1" shrinkToFit="1"/>
      <protection locked="0"/>
    </xf>
    <xf numFmtId="1" fontId="45" fillId="0" borderId="29" xfId="138" applyNumberFormat="1" applyFont="1" applyFill="1" applyBorder="1" applyAlignment="1" applyProtection="1">
      <alignment vertical="top" wrapText="1"/>
      <protection locked="0"/>
    </xf>
    <xf numFmtId="0" fontId="42" fillId="0" borderId="29" xfId="0" applyFont="1" applyFill="1" applyBorder="1" applyAlignment="1" applyProtection="1">
      <alignment vertical="top" wrapText="1"/>
      <protection locked="0"/>
    </xf>
    <xf numFmtId="49" fontId="46" fillId="38" borderId="28" xfId="0" applyNumberFormat="1" applyFont="1" applyFill="1" applyBorder="1" applyAlignment="1" applyProtection="1">
      <alignment horizontal="center" vertical="top" wrapText="1"/>
      <protection locked="0"/>
    </xf>
    <xf numFmtId="0" fontId="46" fillId="38" borderId="28" xfId="0" applyFont="1" applyFill="1" applyBorder="1" applyAlignment="1" applyProtection="1">
      <alignment vertical="top" wrapText="1" shrinkToFit="1"/>
      <protection locked="0"/>
    </xf>
    <xf numFmtId="0" fontId="47" fillId="0" borderId="8" xfId="0" applyFont="1" applyFill="1" applyBorder="1" applyAlignment="1" applyProtection="1">
      <alignment horizontal="center" vertical="top"/>
      <protection locked="0"/>
    </xf>
    <xf numFmtId="0" fontId="47" fillId="0" borderId="0" xfId="0" applyFont="1" applyFill="1" applyAlignment="1" applyProtection="1">
      <alignment horizontal="left" vertical="top"/>
      <protection locked="0"/>
    </xf>
    <xf numFmtId="0" fontId="50" fillId="0" borderId="8" xfId="138" applyFont="1" applyFill="1" applyBorder="1" applyAlignment="1" applyProtection="1">
      <alignment horizontal="center" vertical="top" wrapText="1"/>
      <protection locked="0"/>
    </xf>
    <xf numFmtId="0" fontId="46" fillId="0" borderId="8" xfId="138" applyFont="1" applyFill="1" applyBorder="1" applyAlignment="1" applyProtection="1">
      <alignment vertical="top" wrapText="1"/>
      <protection locked="0"/>
    </xf>
    <xf numFmtId="0" fontId="43" fillId="0" borderId="8" xfId="138" applyFont="1" applyFill="1" applyBorder="1" applyAlignment="1" applyProtection="1">
      <alignment horizontal="left" vertical="top" wrapText="1"/>
      <protection locked="0"/>
    </xf>
    <xf numFmtId="0" fontId="43" fillId="0" borderId="0" xfId="0" applyFont="1" applyFill="1" applyAlignment="1" applyProtection="1">
      <alignment horizontal="left" vertical="top"/>
      <protection locked="0"/>
    </xf>
    <xf numFmtId="49" fontId="46" fillId="0" borderId="8" xfId="138" applyNumberFormat="1" applyFont="1" applyFill="1" applyBorder="1" applyAlignment="1" applyProtection="1">
      <alignment horizontal="center" vertical="top" wrapText="1"/>
      <protection locked="0"/>
    </xf>
    <xf numFmtId="0" fontId="46" fillId="0" borderId="8" xfId="138" applyFont="1" applyFill="1" applyBorder="1" applyAlignment="1" applyProtection="1">
      <alignment horizontal="left" vertical="top" wrapText="1" shrinkToFit="1"/>
      <protection locked="0"/>
    </xf>
    <xf numFmtId="49" fontId="46" fillId="38" borderId="3" xfId="138" applyNumberFormat="1" applyFont="1" applyFill="1" applyBorder="1" applyAlignment="1" applyProtection="1">
      <alignment horizontal="center" vertical="top" wrapText="1"/>
      <protection locked="0"/>
    </xf>
    <xf numFmtId="0" fontId="46" fillId="38" borderId="3" xfId="138" applyFont="1" applyFill="1" applyBorder="1" applyAlignment="1" applyProtection="1">
      <alignment horizontal="left" vertical="top" wrapText="1" shrinkToFit="1"/>
      <protection locked="0"/>
    </xf>
    <xf numFmtId="49" fontId="46" fillId="0" borderId="3" xfId="138" applyNumberFormat="1" applyFont="1" applyFill="1" applyBorder="1" applyAlignment="1" applyProtection="1">
      <alignment horizontal="center" vertical="top" shrinkToFit="1"/>
      <protection locked="0"/>
    </xf>
    <xf numFmtId="0" fontId="46" fillId="0" borderId="3" xfId="138" applyFont="1" applyFill="1" applyBorder="1" applyAlignment="1" applyProtection="1">
      <alignment horizontal="left" vertical="top" shrinkToFit="1"/>
      <protection locked="0"/>
    </xf>
    <xf numFmtId="49" fontId="46" fillId="0" borderId="8" xfId="138" applyNumberFormat="1" applyFont="1" applyFill="1" applyBorder="1" applyAlignment="1" applyProtection="1">
      <alignment horizontal="center" vertical="top" shrinkToFit="1"/>
      <protection locked="0"/>
    </xf>
    <xf numFmtId="0" fontId="46" fillId="0" borderId="8" xfId="138" applyFont="1" applyFill="1" applyBorder="1" applyAlignment="1" applyProtection="1">
      <alignment horizontal="left" vertical="top" shrinkToFit="1"/>
      <protection locked="0"/>
    </xf>
    <xf numFmtId="0" fontId="42" fillId="0" borderId="8" xfId="0" applyFont="1" applyFill="1" applyBorder="1" applyAlignment="1" applyProtection="1">
      <alignment horizontal="center" vertical="top" wrapText="1"/>
      <protection locked="0"/>
    </xf>
    <xf numFmtId="0" fontId="46" fillId="0" borderId="8" xfId="0" applyFont="1" applyFill="1" applyBorder="1" applyAlignment="1" applyProtection="1">
      <alignment horizontal="left" vertical="top" wrapText="1" shrinkToFit="1"/>
      <protection locked="0"/>
    </xf>
    <xf numFmtId="0" fontId="45" fillId="36" borderId="8" xfId="429" applyFont="1" applyFill="1" applyBorder="1" applyAlignment="1">
      <alignment shrinkToFit="1"/>
    </xf>
    <xf numFmtId="0" fontId="47" fillId="0" borderId="0" xfId="0" applyFont="1" applyFill="1" applyAlignment="1" applyProtection="1">
      <alignment horizontal="center" vertical="top"/>
      <protection locked="0"/>
    </xf>
    <xf numFmtId="0" fontId="47" fillId="0" borderId="0" xfId="0" applyFont="1" applyFill="1" applyAlignment="1" applyProtection="1">
      <alignment vertical="top"/>
      <protection locked="0"/>
    </xf>
    <xf numFmtId="0" fontId="47" fillId="34" borderId="28" xfId="0" applyFont="1" applyFill="1" applyBorder="1" applyAlignment="1" applyProtection="1">
      <alignment vertical="top" wrapText="1" shrinkToFit="1"/>
      <protection locked="0"/>
    </xf>
    <xf numFmtId="0" fontId="47" fillId="34" borderId="3" xfId="0" applyFont="1" applyFill="1" applyBorder="1" applyAlignment="1" applyProtection="1">
      <alignment horizontal="left" vertical="top" wrapText="1" shrinkToFit="1"/>
      <protection locked="0"/>
    </xf>
    <xf numFmtId="0" fontId="48" fillId="0" borderId="8" xfId="0" applyFont="1" applyFill="1" applyBorder="1" applyAlignment="1" applyProtection="1">
      <alignment horizontal="center" vertical="top" wrapText="1"/>
      <protection locked="0"/>
    </xf>
    <xf numFmtId="0" fontId="48" fillId="0" borderId="0" xfId="0" applyFont="1" applyFill="1" applyAlignment="1" applyProtection="1">
      <alignment horizontal="center" vertical="top"/>
      <protection locked="0"/>
    </xf>
    <xf numFmtId="0" fontId="42" fillId="0" borderId="8" xfId="0" applyFont="1" applyFill="1" applyBorder="1" applyAlignment="1" applyProtection="1">
      <alignment vertical="top" shrinkToFit="1"/>
      <protection locked="0"/>
    </xf>
    <xf numFmtId="49" fontId="46" fillId="0" borderId="8" xfId="137" applyNumberFormat="1" applyFont="1" applyFill="1" applyBorder="1" applyAlignment="1">
      <alignment horizontal="center" vertical="top" shrinkToFit="1"/>
    </xf>
    <xf numFmtId="0" fontId="46" fillId="0" borderId="8" xfId="137" applyFont="1" applyFill="1" applyBorder="1" applyAlignment="1">
      <alignment vertical="top" shrinkToFit="1"/>
    </xf>
    <xf numFmtId="49" fontId="46" fillId="38" borderId="8" xfId="137" applyNumberFormat="1" applyFont="1" applyFill="1" applyBorder="1" applyAlignment="1">
      <alignment horizontal="center" vertical="top" shrinkToFit="1"/>
    </xf>
    <xf numFmtId="0" fontId="46" fillId="38" borderId="8" xfId="137" applyFont="1" applyFill="1" applyBorder="1" applyAlignment="1">
      <alignment vertical="top" shrinkToFit="1"/>
    </xf>
    <xf numFmtId="49" fontId="46" fillId="0" borderId="8" xfId="430" applyNumberFormat="1" applyFont="1" applyFill="1" applyBorder="1" applyAlignment="1">
      <alignment horizontal="center" vertical="top" shrinkToFit="1"/>
    </xf>
    <xf numFmtId="0" fontId="46" fillId="0" borderId="8" xfId="430" applyFont="1" applyFill="1" applyBorder="1" applyAlignment="1">
      <alignment vertical="top" shrinkToFit="1"/>
    </xf>
    <xf numFmtId="0" fontId="46" fillId="0" borderId="8" xfId="137" applyFont="1" applyFill="1" applyBorder="1" applyAlignment="1">
      <alignment horizontal="left" vertical="top" shrinkToFit="1"/>
    </xf>
    <xf numFmtId="49" fontId="46" fillId="0" borderId="8" xfId="0" applyNumberFormat="1" applyFont="1" applyFill="1" applyBorder="1" applyAlignment="1">
      <alignment horizontal="center" vertical="top" shrinkToFit="1"/>
    </xf>
    <xf numFmtId="0" fontId="46" fillId="0" borderId="8" xfId="0" applyFont="1" applyFill="1" applyBorder="1" applyAlignment="1">
      <alignment vertical="top" shrinkToFit="1"/>
    </xf>
    <xf numFmtId="0" fontId="42" fillId="0" borderId="8" xfId="0" applyFont="1" applyBorder="1" applyAlignment="1" applyProtection="1">
      <alignment vertical="top" shrinkToFit="1"/>
      <protection locked="0"/>
    </xf>
    <xf numFmtId="49" fontId="43" fillId="0" borderId="8" xfId="139" applyNumberFormat="1" applyFont="1" applyFill="1" applyBorder="1" applyAlignment="1" applyProtection="1">
      <alignment horizontal="center" vertical="top" shrinkToFit="1"/>
      <protection locked="0"/>
    </xf>
    <xf numFmtId="0" fontId="43" fillId="0" borderId="8" xfId="139" applyFont="1" applyFill="1" applyBorder="1" applyAlignment="1" applyProtection="1">
      <alignment horizontal="left" vertical="top" shrinkToFit="1"/>
      <protection locked="0"/>
    </xf>
    <xf numFmtId="0" fontId="50" fillId="0" borderId="8" xfId="0" applyFont="1" applyFill="1" applyBorder="1" applyAlignment="1" applyProtection="1">
      <alignment horizontal="center" vertical="top" wrapText="1"/>
      <protection locked="0"/>
    </xf>
    <xf numFmtId="0" fontId="46" fillId="0" borderId="8" xfId="0" applyFont="1" applyFill="1" applyBorder="1" applyAlignment="1" applyProtection="1">
      <alignment vertical="top" shrinkToFit="1"/>
      <protection locked="0"/>
    </xf>
    <xf numFmtId="0" fontId="46" fillId="0" borderId="8" xfId="0" applyFont="1" applyBorder="1" applyAlignment="1" applyProtection="1">
      <alignment vertical="top" shrinkToFit="1"/>
      <protection locked="0"/>
    </xf>
    <xf numFmtId="49" fontId="46" fillId="0" borderId="8" xfId="139" applyNumberFormat="1" applyFont="1" applyFill="1" applyBorder="1" applyAlignment="1" applyProtection="1">
      <alignment horizontal="center" vertical="top" shrinkToFit="1"/>
      <protection locked="0"/>
    </xf>
    <xf numFmtId="0" fontId="46" fillId="0" borderId="8" xfId="139" applyFont="1" applyFill="1" applyBorder="1" applyAlignment="1" applyProtection="1">
      <alignment horizontal="left" vertical="top" shrinkToFit="1"/>
      <protection locked="0"/>
    </xf>
    <xf numFmtId="0" fontId="47" fillId="34" borderId="3" xfId="0" applyFont="1" applyFill="1" applyBorder="1" applyAlignment="1" applyProtection="1">
      <alignment horizontal="left" vertical="top" shrinkToFit="1"/>
      <protection locked="0"/>
    </xf>
    <xf numFmtId="0" fontId="47" fillId="34" borderId="29" xfId="0" applyFont="1" applyFill="1" applyBorder="1" applyAlignment="1" applyProtection="1">
      <alignment horizontal="left" vertical="top" shrinkToFit="1"/>
      <protection locked="0"/>
    </xf>
    <xf numFmtId="0" fontId="47" fillId="34" borderId="0" xfId="0" applyFont="1" applyFill="1" applyAlignment="1" applyProtection="1">
      <alignment horizontal="center" vertical="top" shrinkToFit="1"/>
      <protection locked="0"/>
    </xf>
    <xf numFmtId="0" fontId="47" fillId="34" borderId="0" xfId="0" applyFont="1" applyFill="1" applyAlignment="1" applyProtection="1">
      <alignment vertical="top" shrinkToFit="1"/>
      <protection locked="0"/>
    </xf>
    <xf numFmtId="0" fontId="47" fillId="0" borderId="8" xfId="0" applyFont="1" applyFill="1" applyBorder="1" applyAlignment="1" applyProtection="1">
      <alignment horizontal="center" vertical="top" wrapText="1"/>
      <protection locked="0"/>
    </xf>
    <xf numFmtId="0" fontId="43" fillId="0" borderId="8" xfId="0" applyFont="1" applyFill="1" applyBorder="1" applyAlignment="1" applyProtection="1">
      <alignment vertical="top" shrinkToFit="1"/>
      <protection locked="0"/>
    </xf>
    <xf numFmtId="0" fontId="43" fillId="0" borderId="0" xfId="0" applyFont="1" applyFill="1" applyAlignment="1" applyProtection="1">
      <alignment vertical="top"/>
      <protection locked="0"/>
    </xf>
    <xf numFmtId="0" fontId="47" fillId="0" borderId="29" xfId="0" applyFont="1" applyFill="1" applyBorder="1" applyAlignment="1" applyProtection="1">
      <alignment horizontal="left" vertical="top" shrinkToFit="1"/>
      <protection locked="0"/>
    </xf>
    <xf numFmtId="49" fontId="42" fillId="0" borderId="8" xfId="139" applyNumberFormat="1" applyFont="1" applyFill="1" applyBorder="1" applyAlignment="1" applyProtection="1">
      <alignment horizontal="center" vertical="top" shrinkToFit="1"/>
      <protection locked="0"/>
    </xf>
    <xf numFmtId="0" fontId="42" fillId="0" borderId="8" xfId="139" applyFont="1" applyFill="1" applyBorder="1" applyAlignment="1" applyProtection="1">
      <alignment horizontal="left" vertical="top" shrinkToFit="1"/>
      <protection locked="0"/>
    </xf>
    <xf numFmtId="0" fontId="47" fillId="0" borderId="28" xfId="0" applyFont="1" applyBorder="1" applyAlignment="1" applyProtection="1">
      <alignment vertical="top" wrapText="1" shrinkToFit="1"/>
      <protection locked="0"/>
    </xf>
    <xf numFmtId="0" fontId="47" fillId="0" borderId="8" xfId="0" applyFont="1" applyFill="1" applyBorder="1" applyAlignment="1" applyProtection="1">
      <alignment horizontal="right" vertical="top" wrapText="1"/>
      <protection locked="0"/>
    </xf>
    <xf numFmtId="0" fontId="48" fillId="0" borderId="0" xfId="0" applyFont="1" applyFill="1" applyAlignment="1" applyProtection="1">
      <alignment horizontal="center" vertical="top" wrapText="1"/>
      <protection locked="0"/>
    </xf>
    <xf numFmtId="0" fontId="42" fillId="0" borderId="0" xfId="0" applyFont="1" applyFill="1" applyAlignment="1" applyProtection="1">
      <alignment vertical="top" wrapText="1"/>
      <protection locked="0"/>
    </xf>
    <xf numFmtId="0" fontId="42" fillId="0" borderId="0" xfId="0" applyFont="1" applyFill="1" applyAlignment="1" applyProtection="1">
      <alignment horizontal="center" vertical="top" wrapText="1"/>
      <protection locked="0"/>
    </xf>
    <xf numFmtId="0" fontId="42" fillId="0" borderId="0" xfId="0" applyFont="1" applyAlignment="1" applyProtection="1">
      <alignment horizontal="left" vertical="center" wrapText="1" shrinkToFit="1"/>
      <protection locked="0"/>
    </xf>
    <xf numFmtId="4" fontId="42" fillId="0" borderId="0" xfId="1" applyNumberFormat="1" applyFont="1" applyAlignment="1" applyProtection="1">
      <alignment horizontal="center" vertical="top"/>
      <protection locked="0"/>
    </xf>
    <xf numFmtId="4" fontId="47" fillId="0" borderId="0" xfId="1" applyNumberFormat="1" applyFont="1" applyAlignment="1" applyProtection="1">
      <alignment horizontal="center" vertical="top"/>
      <protection locked="0"/>
    </xf>
    <xf numFmtId="0" fontId="48" fillId="0" borderId="0" xfId="0" applyFont="1" applyFill="1" applyAlignment="1" applyProtection="1">
      <alignment horizontal="center" vertical="center"/>
      <protection locked="0"/>
    </xf>
    <xf numFmtId="0" fontId="42" fillId="0" borderId="0" xfId="0" applyFont="1" applyFill="1" applyAlignment="1" applyProtection="1">
      <alignment vertical="center"/>
      <protection locked="0"/>
    </xf>
    <xf numFmtId="4" fontId="42" fillId="0" borderId="0" xfId="0" applyNumberFormat="1" applyFont="1" applyAlignment="1" applyProtection="1">
      <alignment horizontal="center" vertical="center"/>
      <protection locked="0"/>
    </xf>
    <xf numFmtId="4" fontId="47" fillId="0" borderId="0" xfId="0" applyNumberFormat="1" applyFont="1" applyAlignment="1" applyProtection="1">
      <alignment horizontal="center" vertical="center"/>
      <protection locked="0"/>
    </xf>
    <xf numFmtId="0" fontId="33" fillId="0" borderId="2" xfId="0" applyFont="1" applyBorder="1" applyAlignment="1">
      <alignment horizontal="left" vertical="center"/>
    </xf>
    <xf numFmtId="4" fontId="33" fillId="0" borderId="8" xfId="0" applyNumberFormat="1" applyFont="1" applyBorder="1" applyAlignment="1">
      <alignment horizontal="center" vertical="center" wrapText="1"/>
    </xf>
    <xf numFmtId="4" fontId="26" fillId="0" borderId="8" xfId="1" applyNumberFormat="1" applyFont="1" applyBorder="1" applyAlignment="1">
      <alignment vertical="center"/>
    </xf>
    <xf numFmtId="4" fontId="33" fillId="0" borderId="8" xfId="1" applyNumberFormat="1" applyFont="1" applyBorder="1" applyAlignment="1">
      <alignment vertical="center" wrapText="1"/>
    </xf>
    <xf numFmtId="4" fontId="33" fillId="0" borderId="2" xfId="1" applyNumberFormat="1" applyFont="1" applyBorder="1" applyAlignment="1">
      <alignment vertical="center" wrapText="1"/>
    </xf>
    <xf numFmtId="4" fontId="27" fillId="0" borderId="29" xfId="1" applyNumberFormat="1" applyFont="1" applyBorder="1" applyAlignment="1">
      <alignment vertical="center" wrapText="1"/>
    </xf>
    <xf numFmtId="4" fontId="27" fillId="0" borderId="28" xfId="1" applyNumberFormat="1" applyFont="1" applyBorder="1" applyAlignment="1">
      <alignment vertical="center" wrapText="1"/>
    </xf>
    <xf numFmtId="4" fontId="33" fillId="0" borderId="8" xfId="1" applyNumberFormat="1" applyFont="1" applyFill="1" applyBorder="1" applyAlignment="1">
      <alignment vertical="center" wrapText="1"/>
    </xf>
    <xf numFmtId="4" fontId="32" fillId="0" borderId="8" xfId="1" applyNumberFormat="1" applyFont="1" applyFill="1" applyBorder="1" applyAlignment="1">
      <alignment vertical="center" wrapText="1"/>
    </xf>
    <xf numFmtId="0" fontId="26" fillId="0" borderId="8" xfId="0" applyFont="1" applyBorder="1" applyAlignment="1">
      <alignment horizontal="left" vertical="top" wrapText="1"/>
    </xf>
    <xf numFmtId="0" fontId="26" fillId="0" borderId="8" xfId="0" applyFont="1" applyBorder="1" applyAlignment="1">
      <alignment vertical="center" wrapText="1"/>
    </xf>
    <xf numFmtId="0" fontId="32" fillId="0" borderId="8" xfId="0" applyFont="1" applyBorder="1" applyAlignment="1">
      <alignment vertical="top" wrapText="1"/>
    </xf>
    <xf numFmtId="4" fontId="28" fillId="0" borderId="8" xfId="0" applyNumberFormat="1" applyFont="1" applyBorder="1" applyAlignment="1" applyProtection="1">
      <alignment vertical="top" wrapText="1"/>
    </xf>
    <xf numFmtId="4" fontId="28" fillId="0" borderId="8" xfId="1" applyNumberFormat="1" applyFont="1" applyBorder="1" applyAlignment="1">
      <alignment vertical="center"/>
    </xf>
    <xf numFmtId="188" fontId="32" fillId="0" borderId="8" xfId="0" applyNumberFormat="1" applyFont="1" applyBorder="1" applyAlignment="1">
      <alignment vertical="center" wrapText="1"/>
    </xf>
    <xf numFmtId="188" fontId="32" fillId="0" borderId="8" xfId="1" applyNumberFormat="1" applyFont="1" applyBorder="1" applyAlignment="1">
      <alignment vertical="center" wrapText="1"/>
    </xf>
    <xf numFmtId="188" fontId="31" fillId="0" borderId="8" xfId="0" applyNumberFormat="1" applyFont="1" applyBorder="1" applyAlignment="1">
      <alignment vertical="center" wrapText="1"/>
    </xf>
    <xf numFmtId="188" fontId="31" fillId="0" borderId="8" xfId="1" applyNumberFormat="1" applyFont="1" applyBorder="1" applyAlignment="1">
      <alignment vertical="center" wrapText="1"/>
    </xf>
    <xf numFmtId="0" fontId="32" fillId="0" borderId="0" xfId="0" applyFont="1" applyAlignment="1">
      <alignment horizontal="center" vertical="center"/>
    </xf>
    <xf numFmtId="0" fontId="32" fillId="0" borderId="0" xfId="0" applyFont="1" applyAlignment="1">
      <alignment horizontal="center" vertical="center" shrinkToFit="1"/>
    </xf>
    <xf numFmtId="0" fontId="26" fillId="0" borderId="8" xfId="0" applyFont="1" applyBorder="1" applyAlignment="1">
      <alignment horizontal="left" vertical="top" wrapText="1"/>
    </xf>
    <xf numFmtId="4" fontId="26" fillId="0" borderId="0" xfId="0" applyNumberFormat="1" applyFont="1" applyAlignment="1">
      <alignment horizontal="left" vertical="center" wrapText="1"/>
    </xf>
    <xf numFmtId="4" fontId="26" fillId="0" borderId="0" xfId="0" applyNumberFormat="1" applyFont="1" applyAlignment="1">
      <alignment horizontal="left" vertical="center"/>
    </xf>
    <xf numFmtId="0" fontId="26" fillId="0" borderId="8" xfId="0" applyFont="1" applyBorder="1" applyAlignment="1">
      <alignment horizontal="left" vertical="center" wrapText="1"/>
    </xf>
    <xf numFmtId="0" fontId="31" fillId="0" borderId="18" xfId="0" applyFont="1" applyBorder="1" applyAlignment="1">
      <alignment horizontal="center" vertical="center"/>
    </xf>
    <xf numFmtId="0" fontId="31" fillId="0" borderId="22" xfId="0" applyFont="1" applyBorder="1" applyAlignment="1">
      <alignment horizontal="center" vertical="center"/>
    </xf>
    <xf numFmtId="0" fontId="31" fillId="0" borderId="25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 wrapText="1"/>
    </xf>
    <xf numFmtId="0" fontId="26" fillId="0" borderId="1" xfId="0" applyFont="1" applyBorder="1" applyAlignment="1">
      <alignment horizontal="left" wrapText="1" indent="1"/>
    </xf>
    <xf numFmtId="0" fontId="26" fillId="0" borderId="0" xfId="0" applyFont="1" applyBorder="1" applyAlignment="1">
      <alignment horizontal="left"/>
    </xf>
    <xf numFmtId="0" fontId="26" fillId="0" borderId="0" xfId="0" applyFont="1" applyAlignment="1">
      <alignment horizontal="left" vertical="center" wrapText="1"/>
    </xf>
    <xf numFmtId="0" fontId="26" fillId="0" borderId="0" xfId="0" applyFont="1" applyAlignment="1">
      <alignment horizontal="left" vertical="center"/>
    </xf>
    <xf numFmtId="0" fontId="27" fillId="0" borderId="3" xfId="0" applyFont="1" applyBorder="1" applyAlignment="1">
      <alignment horizontal="left" vertical="center" wrapText="1"/>
    </xf>
    <xf numFmtId="0" fontId="27" fillId="0" borderId="29" xfId="0" applyFont="1" applyBorder="1" applyAlignment="1">
      <alignment horizontal="left" vertical="center" wrapText="1"/>
    </xf>
    <xf numFmtId="0" fontId="27" fillId="0" borderId="28" xfId="0" applyFont="1" applyBorder="1" applyAlignment="1">
      <alignment horizontal="left" vertical="center" wrapText="1"/>
    </xf>
    <xf numFmtId="0" fontId="29" fillId="0" borderId="3" xfId="0" applyFont="1" applyBorder="1" applyAlignment="1">
      <alignment horizontal="center" vertical="center"/>
    </xf>
    <xf numFmtId="0" fontId="29" fillId="0" borderId="29" xfId="0" applyFont="1" applyBorder="1" applyAlignment="1">
      <alignment horizontal="center" vertical="center"/>
    </xf>
    <xf numFmtId="0" fontId="29" fillId="0" borderId="28" xfId="0" applyFont="1" applyBorder="1" applyAlignment="1">
      <alignment horizontal="center" vertical="center"/>
    </xf>
    <xf numFmtId="0" fontId="31" fillId="0" borderId="4" xfId="0" applyFont="1" applyFill="1" applyBorder="1" applyAlignment="1">
      <alignment horizontal="center" vertical="center" shrinkToFit="1"/>
    </xf>
    <xf numFmtId="0" fontId="31" fillId="0" borderId="20" xfId="0" applyFont="1" applyFill="1" applyBorder="1" applyAlignment="1">
      <alignment horizontal="center" vertical="center" shrinkToFit="1"/>
    </xf>
    <xf numFmtId="0" fontId="31" fillId="0" borderId="6" xfId="0" applyFont="1" applyFill="1" applyBorder="1" applyAlignment="1">
      <alignment horizontal="center" vertical="center" shrinkToFit="1"/>
    </xf>
    <xf numFmtId="0" fontId="31" fillId="0" borderId="24" xfId="0" applyFont="1" applyFill="1" applyBorder="1" applyAlignment="1">
      <alignment horizontal="center" vertical="center" shrinkToFit="1"/>
    </xf>
    <xf numFmtId="0" fontId="26" fillId="0" borderId="0" xfId="0" applyFont="1" applyAlignment="1" applyProtection="1">
      <alignment horizontal="left" vertical="center" shrinkToFit="1"/>
      <protection locked="0"/>
    </xf>
    <xf numFmtId="0" fontId="31" fillId="0" borderId="31" xfId="0" applyFont="1" applyFill="1" applyBorder="1" applyAlignment="1">
      <alignment horizontal="center" vertical="center" shrinkToFit="1"/>
    </xf>
    <xf numFmtId="0" fontId="31" fillId="0" borderId="35" xfId="0" applyFont="1" applyFill="1" applyBorder="1" applyAlignment="1">
      <alignment horizontal="center" vertical="center" shrinkToFit="1"/>
    </xf>
    <xf numFmtId="0" fontId="31" fillId="0" borderId="32" xfId="0" applyFont="1" applyBorder="1" applyAlignment="1">
      <alignment horizontal="center" vertical="center"/>
    </xf>
    <xf numFmtId="0" fontId="31" fillId="0" borderId="33" xfId="0" applyFont="1" applyBorder="1" applyAlignment="1">
      <alignment horizontal="center" vertical="center"/>
    </xf>
    <xf numFmtId="0" fontId="31" fillId="0" borderId="34" xfId="0" applyFont="1" applyBorder="1" applyAlignment="1">
      <alignment horizontal="center" vertical="center"/>
    </xf>
    <xf numFmtId="0" fontId="27" fillId="0" borderId="0" xfId="2" applyFont="1" applyAlignment="1">
      <alignment horizontal="center" vertical="center" wrapText="1"/>
    </xf>
    <xf numFmtId="0" fontId="37" fillId="0" borderId="0" xfId="0" applyFont="1" applyAlignment="1">
      <alignment horizontal="center" vertical="center"/>
    </xf>
    <xf numFmtId="0" fontId="37" fillId="0" borderId="0" xfId="0" applyFont="1" applyAlignment="1">
      <alignment horizontal="center" vertical="center" shrinkToFit="1"/>
    </xf>
    <xf numFmtId="0" fontId="36" fillId="0" borderId="0" xfId="2" applyFont="1" applyAlignment="1">
      <alignment horizontal="center" vertical="center" wrapText="1"/>
    </xf>
    <xf numFmtId="0" fontId="32" fillId="0" borderId="0" xfId="0" applyFont="1" applyAlignment="1">
      <alignment horizontal="center" vertical="top" wrapText="1"/>
    </xf>
    <xf numFmtId="0" fontId="32" fillId="0" borderId="0" xfId="0" applyFont="1" applyAlignment="1">
      <alignment horizontal="center" vertical="top" shrinkToFit="1"/>
    </xf>
    <xf numFmtId="0" fontId="38" fillId="0" borderId="0" xfId="0" applyFont="1" applyFill="1" applyAlignment="1">
      <alignment horizontal="center" vertical="center" wrapText="1"/>
    </xf>
    <xf numFmtId="0" fontId="38" fillId="0" borderId="0" xfId="0" applyFont="1" applyAlignment="1">
      <alignment horizontal="center" vertical="center" wrapText="1"/>
    </xf>
    <xf numFmtId="0" fontId="39" fillId="0" borderId="0" xfId="0" applyFont="1" applyAlignment="1">
      <alignment horizontal="center" vertical="center" shrinkToFit="1"/>
    </xf>
    <xf numFmtId="0" fontId="40" fillId="0" borderId="0" xfId="0" applyFont="1" applyFill="1" applyAlignment="1">
      <alignment horizontal="center" vertical="center" wrapText="1"/>
    </xf>
    <xf numFmtId="0" fontId="27" fillId="0" borderId="18" xfId="0" applyFont="1" applyBorder="1" applyAlignment="1">
      <alignment horizontal="center" vertical="center"/>
    </xf>
    <xf numFmtId="0" fontId="27" fillId="0" borderId="22" xfId="0" applyFont="1" applyBorder="1" applyAlignment="1">
      <alignment horizontal="center" vertical="center"/>
    </xf>
    <xf numFmtId="0" fontId="27" fillId="0" borderId="25" xfId="0" applyFont="1" applyBorder="1" applyAlignment="1">
      <alignment horizontal="center" vertical="center"/>
    </xf>
    <xf numFmtId="0" fontId="26" fillId="0" borderId="3" xfId="0" applyFont="1" applyBorder="1" applyAlignment="1">
      <alignment horizontal="center" vertical="center"/>
    </xf>
    <xf numFmtId="0" fontId="26" fillId="0" borderId="29" xfId="0" applyFont="1" applyBorder="1" applyAlignment="1">
      <alignment horizontal="center" vertical="center"/>
    </xf>
    <xf numFmtId="0" fontId="26" fillId="0" borderId="28" xfId="0" applyFont="1" applyBorder="1" applyAlignment="1">
      <alignment horizontal="center" vertical="center"/>
    </xf>
    <xf numFmtId="0" fontId="47" fillId="0" borderId="3" xfId="0" applyFont="1" applyBorder="1" applyAlignment="1" applyProtection="1">
      <alignment horizontal="left" vertical="center" wrapText="1"/>
      <protection locked="0"/>
    </xf>
    <xf numFmtId="0" fontId="47" fillId="0" borderId="29" xfId="0" applyFont="1" applyBorder="1" applyAlignment="1" applyProtection="1">
      <alignment horizontal="left" vertical="center" wrapText="1"/>
      <protection locked="0"/>
    </xf>
    <xf numFmtId="0" fontId="47" fillId="0" borderId="28" xfId="0" applyFont="1" applyBorder="1" applyAlignment="1" applyProtection="1">
      <alignment horizontal="left" vertical="center" wrapText="1"/>
      <protection locked="0"/>
    </xf>
    <xf numFmtId="0" fontId="41" fillId="0" borderId="3" xfId="0" applyFont="1" applyBorder="1" applyAlignment="1" applyProtection="1">
      <alignment horizontal="center" vertical="top" wrapText="1"/>
      <protection locked="0"/>
    </xf>
    <xf numFmtId="0" fontId="41" fillId="0" borderId="29" xfId="0" applyFont="1" applyBorder="1" applyAlignment="1" applyProtection="1">
      <alignment horizontal="center" vertical="top" wrapText="1"/>
      <protection locked="0"/>
    </xf>
    <xf numFmtId="0" fontId="41" fillId="0" borderId="28" xfId="0" applyFont="1" applyBorder="1" applyAlignment="1" applyProtection="1">
      <alignment horizontal="center" vertical="top" wrapText="1"/>
      <protection locked="0"/>
    </xf>
    <xf numFmtId="0" fontId="42" fillId="0" borderId="3" xfId="0" applyFont="1" applyBorder="1" applyAlignment="1" applyProtection="1">
      <alignment horizontal="left" vertical="top" wrapText="1"/>
      <protection locked="0"/>
    </xf>
    <xf numFmtId="0" fontId="42" fillId="0" borderId="29" xfId="0" applyFont="1" applyBorder="1" applyAlignment="1" applyProtection="1">
      <alignment horizontal="left" vertical="top" wrapText="1"/>
      <protection locked="0"/>
    </xf>
    <xf numFmtId="0" fontId="42" fillId="0" borderId="28" xfId="0" applyFont="1" applyBorder="1" applyAlignment="1" applyProtection="1">
      <alignment horizontal="left" vertical="top" wrapText="1"/>
      <protection locked="0"/>
    </xf>
    <xf numFmtId="0" fontId="42" fillId="0" borderId="2" xfId="0" applyFont="1" applyFill="1" applyBorder="1" applyAlignment="1" applyProtection="1">
      <alignment horizontal="left" vertical="top" wrapText="1" shrinkToFit="1"/>
      <protection locked="0"/>
    </xf>
    <xf numFmtId="0" fontId="42" fillId="0" borderId="7" xfId="0" applyFont="1" applyFill="1" applyBorder="1" applyAlignment="1" applyProtection="1">
      <alignment horizontal="left" vertical="top" wrapText="1" shrinkToFit="1"/>
      <protection locked="0"/>
    </xf>
    <xf numFmtId="0" fontId="47" fillId="35" borderId="3" xfId="0" applyFont="1" applyFill="1" applyBorder="1" applyAlignment="1" applyProtection="1">
      <alignment horizontal="left" vertical="top" shrinkToFit="1"/>
      <protection locked="0"/>
    </xf>
    <xf numFmtId="0" fontId="47" fillId="35" borderId="29" xfId="0" applyFont="1" applyFill="1" applyBorder="1" applyAlignment="1" applyProtection="1">
      <alignment horizontal="left" vertical="top" shrinkToFit="1"/>
      <protection locked="0"/>
    </xf>
    <xf numFmtId="0" fontId="47" fillId="35" borderId="28" xfId="0" applyFont="1" applyFill="1" applyBorder="1" applyAlignment="1" applyProtection="1">
      <alignment horizontal="left" vertical="top" shrinkToFit="1"/>
      <protection locked="0"/>
    </xf>
    <xf numFmtId="0" fontId="42" fillId="0" borderId="2" xfId="0" applyFont="1" applyFill="1" applyBorder="1" applyAlignment="1" applyProtection="1">
      <alignment horizontal="left" vertical="top" shrinkToFit="1"/>
      <protection locked="0"/>
    </xf>
    <xf numFmtId="0" fontId="42" fillId="0" borderId="5" xfId="0" applyFont="1" applyFill="1" applyBorder="1" applyAlignment="1" applyProtection="1">
      <alignment horizontal="left" vertical="top" shrinkToFit="1"/>
      <protection locked="0"/>
    </xf>
    <xf numFmtId="0" fontId="42" fillId="0" borderId="7" xfId="0" applyFont="1" applyFill="1" applyBorder="1" applyAlignment="1" applyProtection="1">
      <alignment horizontal="left" vertical="top" shrinkToFit="1"/>
      <protection locked="0"/>
    </xf>
    <xf numFmtId="0" fontId="47" fillId="0" borderId="3" xfId="0" applyFont="1" applyBorder="1" applyAlignment="1" applyProtection="1">
      <alignment horizontal="left" vertical="top" wrapText="1"/>
      <protection locked="0"/>
    </xf>
    <xf numFmtId="0" fontId="47" fillId="0" borderId="29" xfId="0" applyFont="1" applyBorder="1" applyAlignment="1" applyProtection="1">
      <alignment horizontal="left" vertical="top" wrapText="1"/>
      <protection locked="0"/>
    </xf>
    <xf numFmtId="0" fontId="47" fillId="34" borderId="3" xfId="0" applyFont="1" applyFill="1" applyBorder="1" applyAlignment="1" applyProtection="1">
      <alignment horizontal="center" vertical="top" wrapText="1"/>
      <protection locked="0"/>
    </xf>
    <xf numFmtId="0" fontId="47" fillId="34" borderId="29" xfId="0" applyFont="1" applyFill="1" applyBorder="1" applyAlignment="1" applyProtection="1">
      <alignment horizontal="center" vertical="top" wrapText="1"/>
      <protection locked="0"/>
    </xf>
    <xf numFmtId="0" fontId="47" fillId="34" borderId="28" xfId="0" applyFont="1" applyFill="1" applyBorder="1" applyAlignment="1" applyProtection="1">
      <alignment horizontal="center" vertical="top" wrapText="1"/>
      <protection locked="0"/>
    </xf>
    <xf numFmtId="0" fontId="47" fillId="34" borderId="3" xfId="138" applyFont="1" applyFill="1" applyBorder="1" applyAlignment="1" applyProtection="1">
      <alignment horizontal="left" vertical="top" wrapText="1"/>
      <protection locked="0"/>
    </xf>
    <xf numFmtId="0" fontId="47" fillId="34" borderId="29" xfId="138" applyFont="1" applyFill="1" applyBorder="1" applyAlignment="1" applyProtection="1">
      <alignment horizontal="left" vertical="top" wrapText="1"/>
      <protection locked="0"/>
    </xf>
    <xf numFmtId="0" fontId="47" fillId="34" borderId="28" xfId="138" applyFont="1" applyFill="1" applyBorder="1" applyAlignment="1" applyProtection="1">
      <alignment horizontal="left" vertical="top" wrapText="1"/>
      <protection locked="0"/>
    </xf>
    <xf numFmtId="0" fontId="47" fillId="34" borderId="3" xfId="0" applyFont="1" applyFill="1" applyBorder="1" applyAlignment="1" applyProtection="1">
      <alignment horizontal="left" vertical="top" wrapText="1"/>
      <protection locked="0"/>
    </xf>
    <xf numFmtId="0" fontId="47" fillId="34" borderId="29" xfId="0" applyFont="1" applyFill="1" applyBorder="1" applyAlignment="1" applyProtection="1">
      <alignment horizontal="left" vertical="top" wrapText="1"/>
      <protection locked="0"/>
    </xf>
    <xf numFmtId="0" fontId="47" fillId="34" borderId="28" xfId="0" applyFont="1" applyFill="1" applyBorder="1" applyAlignment="1" applyProtection="1">
      <alignment horizontal="left" vertical="top" wrapText="1"/>
      <protection locked="0"/>
    </xf>
    <xf numFmtId="4" fontId="42" fillId="30" borderId="8" xfId="330" applyNumberFormat="1" applyFont="1" applyFill="1" applyBorder="1" applyAlignment="1">
      <alignment horizontal="center" vertical="center"/>
    </xf>
    <xf numFmtId="4" fontId="42" fillId="31" borderId="8" xfId="330" applyNumberFormat="1" applyFont="1" applyFill="1" applyBorder="1" applyAlignment="1">
      <alignment horizontal="center" vertical="center"/>
    </xf>
    <xf numFmtId="4" fontId="42" fillId="32" borderId="8" xfId="330" applyNumberFormat="1" applyFont="1" applyFill="1" applyBorder="1" applyAlignment="1">
      <alignment horizontal="center" vertical="center"/>
    </xf>
    <xf numFmtId="4" fontId="42" fillId="33" borderId="8" xfId="330" applyNumberFormat="1" applyFont="1" applyFill="1" applyBorder="1" applyAlignment="1">
      <alignment horizontal="center" vertical="center"/>
    </xf>
    <xf numFmtId="4" fontId="47" fillId="24" borderId="2" xfId="1" applyNumberFormat="1" applyFont="1" applyFill="1" applyBorder="1" applyAlignment="1" applyProtection="1">
      <alignment horizontal="center" vertical="top" wrapText="1"/>
      <protection locked="0"/>
    </xf>
    <xf numFmtId="4" fontId="47" fillId="24" borderId="7" xfId="1" applyNumberFormat="1" applyFont="1" applyFill="1" applyBorder="1" applyAlignment="1" applyProtection="1">
      <alignment horizontal="center" vertical="top" wrapText="1"/>
      <protection locked="0"/>
    </xf>
    <xf numFmtId="0" fontId="41" fillId="0" borderId="0" xfId="0" applyFont="1" applyBorder="1" applyAlignment="1" applyProtection="1">
      <alignment horizontal="left" vertical="center" wrapText="1"/>
      <protection locked="0"/>
    </xf>
    <xf numFmtId="0" fontId="41" fillId="0" borderId="1" xfId="0" applyFont="1" applyFill="1" applyBorder="1" applyAlignment="1" applyProtection="1">
      <alignment horizontal="left" vertical="center"/>
      <protection locked="0"/>
    </xf>
    <xf numFmtId="4" fontId="42" fillId="27" borderId="8" xfId="330" applyNumberFormat="1" applyFont="1" applyFill="1" applyBorder="1" applyAlignment="1">
      <alignment horizontal="center" vertical="center"/>
    </xf>
    <xf numFmtId="4" fontId="42" fillId="28" borderId="8" xfId="330" applyNumberFormat="1" applyFont="1" applyFill="1" applyBorder="1" applyAlignment="1">
      <alignment horizontal="center" vertical="center"/>
    </xf>
    <xf numFmtId="4" fontId="42" fillId="26" borderId="8" xfId="330" applyNumberFormat="1" applyFont="1" applyFill="1" applyBorder="1" applyAlignment="1">
      <alignment horizontal="center" vertical="center"/>
    </xf>
    <xf numFmtId="4" fontId="42" fillId="29" borderId="8" xfId="330" applyNumberFormat="1" applyFont="1" applyFill="1" applyBorder="1" applyAlignment="1">
      <alignment horizontal="center" vertical="center"/>
    </xf>
    <xf numFmtId="0" fontId="27" fillId="0" borderId="0" xfId="0" applyFont="1" applyAlignment="1" applyProtection="1">
      <alignment horizontal="center" vertical="center" wrapText="1"/>
      <protection locked="0"/>
    </xf>
    <xf numFmtId="0" fontId="27" fillId="0" borderId="1" xfId="0" applyFont="1" applyBorder="1" applyAlignment="1">
      <alignment horizontal="left" vertical="center" wrapText="1"/>
    </xf>
    <xf numFmtId="0" fontId="27" fillId="0" borderId="0" xfId="0" applyFont="1" applyBorder="1" applyAlignment="1">
      <alignment horizontal="left" vertical="center" wrapText="1"/>
    </xf>
  </cellXfs>
  <cellStyles count="431">
    <cellStyle name="20% - Accent1" xfId="12" xr:uid="{00000000-0005-0000-0000-000000000000}"/>
    <cellStyle name="20% - Accent1 2" xfId="140" xr:uid="{00000000-0005-0000-0000-000001000000}"/>
    <cellStyle name="20% - Accent1 3" xfId="141" xr:uid="{00000000-0005-0000-0000-000002000000}"/>
    <cellStyle name="20% - Accent1 4" xfId="142" xr:uid="{00000000-0005-0000-0000-000003000000}"/>
    <cellStyle name="20% - Accent2" xfId="13" xr:uid="{00000000-0005-0000-0000-000004000000}"/>
    <cellStyle name="20% - Accent2 2" xfId="143" xr:uid="{00000000-0005-0000-0000-000005000000}"/>
    <cellStyle name="20% - Accent2 3" xfId="144" xr:uid="{00000000-0005-0000-0000-000006000000}"/>
    <cellStyle name="20% - Accent2 4" xfId="145" xr:uid="{00000000-0005-0000-0000-000007000000}"/>
    <cellStyle name="20% - Accent3" xfId="14" xr:uid="{00000000-0005-0000-0000-000008000000}"/>
    <cellStyle name="20% - Accent3 2" xfId="146" xr:uid="{00000000-0005-0000-0000-000009000000}"/>
    <cellStyle name="20% - Accent3 3" xfId="147" xr:uid="{00000000-0005-0000-0000-00000A000000}"/>
    <cellStyle name="20% - Accent3 4" xfId="148" xr:uid="{00000000-0005-0000-0000-00000B000000}"/>
    <cellStyle name="20% - Accent4" xfId="15" xr:uid="{00000000-0005-0000-0000-00000C000000}"/>
    <cellStyle name="20% - Accent4 2" xfId="149" xr:uid="{00000000-0005-0000-0000-00000D000000}"/>
    <cellStyle name="20% - Accent4 3" xfId="150" xr:uid="{00000000-0005-0000-0000-00000E000000}"/>
    <cellStyle name="20% - Accent4 4" xfId="151" xr:uid="{00000000-0005-0000-0000-00000F000000}"/>
    <cellStyle name="20% - Accent5" xfId="16" xr:uid="{00000000-0005-0000-0000-000010000000}"/>
    <cellStyle name="20% - Accent5 2" xfId="152" xr:uid="{00000000-0005-0000-0000-000011000000}"/>
    <cellStyle name="20% - Accent5 3" xfId="153" xr:uid="{00000000-0005-0000-0000-000012000000}"/>
    <cellStyle name="20% - Accent5 4" xfId="154" xr:uid="{00000000-0005-0000-0000-000013000000}"/>
    <cellStyle name="20% - Accent6" xfId="17" xr:uid="{00000000-0005-0000-0000-000014000000}"/>
    <cellStyle name="20% - Accent6 2" xfId="155" xr:uid="{00000000-0005-0000-0000-000015000000}"/>
    <cellStyle name="20% - Accent6 3" xfId="156" xr:uid="{00000000-0005-0000-0000-000016000000}"/>
    <cellStyle name="20% - Accent6 4" xfId="157" xr:uid="{00000000-0005-0000-0000-000017000000}"/>
    <cellStyle name="40% - Accent1" xfId="18" xr:uid="{00000000-0005-0000-0000-000018000000}"/>
    <cellStyle name="40% - Accent1 2" xfId="158" xr:uid="{00000000-0005-0000-0000-000019000000}"/>
    <cellStyle name="40% - Accent1 3" xfId="159" xr:uid="{00000000-0005-0000-0000-00001A000000}"/>
    <cellStyle name="40% - Accent1 4" xfId="160" xr:uid="{00000000-0005-0000-0000-00001B000000}"/>
    <cellStyle name="40% - Accent2" xfId="19" xr:uid="{00000000-0005-0000-0000-00001C000000}"/>
    <cellStyle name="40% - Accent2 2" xfId="161" xr:uid="{00000000-0005-0000-0000-00001D000000}"/>
    <cellStyle name="40% - Accent2 3" xfId="162" xr:uid="{00000000-0005-0000-0000-00001E000000}"/>
    <cellStyle name="40% - Accent2 4" xfId="163" xr:uid="{00000000-0005-0000-0000-00001F000000}"/>
    <cellStyle name="40% - Accent3" xfId="20" xr:uid="{00000000-0005-0000-0000-000020000000}"/>
    <cellStyle name="40% - Accent3 2" xfId="164" xr:uid="{00000000-0005-0000-0000-000021000000}"/>
    <cellStyle name="40% - Accent3 3" xfId="165" xr:uid="{00000000-0005-0000-0000-000022000000}"/>
    <cellStyle name="40% - Accent3 4" xfId="166" xr:uid="{00000000-0005-0000-0000-000023000000}"/>
    <cellStyle name="40% - Accent4" xfId="21" xr:uid="{00000000-0005-0000-0000-000024000000}"/>
    <cellStyle name="40% - Accent4 2" xfId="167" xr:uid="{00000000-0005-0000-0000-000025000000}"/>
    <cellStyle name="40% - Accent4 3" xfId="168" xr:uid="{00000000-0005-0000-0000-000026000000}"/>
    <cellStyle name="40% - Accent4 4" xfId="169" xr:uid="{00000000-0005-0000-0000-000027000000}"/>
    <cellStyle name="40% - Accent5" xfId="22" xr:uid="{00000000-0005-0000-0000-000028000000}"/>
    <cellStyle name="40% - Accent5 2" xfId="170" xr:uid="{00000000-0005-0000-0000-000029000000}"/>
    <cellStyle name="40% - Accent5 3" xfId="171" xr:uid="{00000000-0005-0000-0000-00002A000000}"/>
    <cellStyle name="40% - Accent5 4" xfId="172" xr:uid="{00000000-0005-0000-0000-00002B000000}"/>
    <cellStyle name="40% - Accent6" xfId="23" xr:uid="{00000000-0005-0000-0000-00002C000000}"/>
    <cellStyle name="40% - Accent6 2" xfId="173" xr:uid="{00000000-0005-0000-0000-00002D000000}"/>
    <cellStyle name="40% - Accent6 3" xfId="174" xr:uid="{00000000-0005-0000-0000-00002E000000}"/>
    <cellStyle name="40% - Accent6 4" xfId="175" xr:uid="{00000000-0005-0000-0000-00002F000000}"/>
    <cellStyle name="60% - Accent1" xfId="24" xr:uid="{00000000-0005-0000-0000-000030000000}"/>
    <cellStyle name="60% - Accent1 2" xfId="176" xr:uid="{00000000-0005-0000-0000-000031000000}"/>
    <cellStyle name="60% - Accent1 3" xfId="177" xr:uid="{00000000-0005-0000-0000-000032000000}"/>
    <cellStyle name="60% - Accent1 4" xfId="178" xr:uid="{00000000-0005-0000-0000-000033000000}"/>
    <cellStyle name="60% - Accent2" xfId="25" xr:uid="{00000000-0005-0000-0000-000034000000}"/>
    <cellStyle name="60% - Accent2 2" xfId="179" xr:uid="{00000000-0005-0000-0000-000035000000}"/>
    <cellStyle name="60% - Accent2 3" xfId="180" xr:uid="{00000000-0005-0000-0000-000036000000}"/>
    <cellStyle name="60% - Accent2 4" xfId="181" xr:uid="{00000000-0005-0000-0000-000037000000}"/>
    <cellStyle name="60% - Accent3" xfId="26" xr:uid="{00000000-0005-0000-0000-000038000000}"/>
    <cellStyle name="60% - Accent3 2" xfId="182" xr:uid="{00000000-0005-0000-0000-000039000000}"/>
    <cellStyle name="60% - Accent3 3" xfId="183" xr:uid="{00000000-0005-0000-0000-00003A000000}"/>
    <cellStyle name="60% - Accent3 4" xfId="184" xr:uid="{00000000-0005-0000-0000-00003B000000}"/>
    <cellStyle name="60% - Accent4" xfId="27" xr:uid="{00000000-0005-0000-0000-00003C000000}"/>
    <cellStyle name="60% - Accent4 2" xfId="185" xr:uid="{00000000-0005-0000-0000-00003D000000}"/>
    <cellStyle name="60% - Accent4 3" xfId="186" xr:uid="{00000000-0005-0000-0000-00003E000000}"/>
    <cellStyle name="60% - Accent4 4" xfId="187" xr:uid="{00000000-0005-0000-0000-00003F000000}"/>
    <cellStyle name="60% - Accent5" xfId="28" xr:uid="{00000000-0005-0000-0000-000040000000}"/>
    <cellStyle name="60% - Accent5 2" xfId="188" xr:uid="{00000000-0005-0000-0000-000041000000}"/>
    <cellStyle name="60% - Accent5 3" xfId="189" xr:uid="{00000000-0005-0000-0000-000042000000}"/>
    <cellStyle name="60% - Accent5 4" xfId="190" xr:uid="{00000000-0005-0000-0000-000043000000}"/>
    <cellStyle name="60% - Accent6" xfId="29" xr:uid="{00000000-0005-0000-0000-000044000000}"/>
    <cellStyle name="60% - Accent6 2" xfId="191" xr:uid="{00000000-0005-0000-0000-000045000000}"/>
    <cellStyle name="60% - Accent6 3" xfId="192" xr:uid="{00000000-0005-0000-0000-000046000000}"/>
    <cellStyle name="60% - Accent6 4" xfId="193" xr:uid="{00000000-0005-0000-0000-000047000000}"/>
    <cellStyle name="Accent1" xfId="30" xr:uid="{00000000-0005-0000-0000-000048000000}"/>
    <cellStyle name="Accent1 2" xfId="194" xr:uid="{00000000-0005-0000-0000-000049000000}"/>
    <cellStyle name="Accent1 3" xfId="195" xr:uid="{00000000-0005-0000-0000-00004A000000}"/>
    <cellStyle name="Accent1 4" xfId="196" xr:uid="{00000000-0005-0000-0000-00004B000000}"/>
    <cellStyle name="Accent2" xfId="31" xr:uid="{00000000-0005-0000-0000-00004C000000}"/>
    <cellStyle name="Accent2 2" xfId="197" xr:uid="{00000000-0005-0000-0000-00004D000000}"/>
    <cellStyle name="Accent2 3" xfId="198" xr:uid="{00000000-0005-0000-0000-00004E000000}"/>
    <cellStyle name="Accent2 4" xfId="199" xr:uid="{00000000-0005-0000-0000-00004F000000}"/>
    <cellStyle name="Accent3" xfId="32" xr:uid="{00000000-0005-0000-0000-000050000000}"/>
    <cellStyle name="Accent3 2" xfId="200" xr:uid="{00000000-0005-0000-0000-000051000000}"/>
    <cellStyle name="Accent3 3" xfId="201" xr:uid="{00000000-0005-0000-0000-000052000000}"/>
    <cellStyle name="Accent3 4" xfId="202" xr:uid="{00000000-0005-0000-0000-000053000000}"/>
    <cellStyle name="Accent4" xfId="33" xr:uid="{00000000-0005-0000-0000-000054000000}"/>
    <cellStyle name="Accent4 2" xfId="203" xr:uid="{00000000-0005-0000-0000-000055000000}"/>
    <cellStyle name="Accent4 3" xfId="204" xr:uid="{00000000-0005-0000-0000-000056000000}"/>
    <cellStyle name="Accent4 4" xfId="205" xr:uid="{00000000-0005-0000-0000-000057000000}"/>
    <cellStyle name="Accent5" xfId="34" xr:uid="{00000000-0005-0000-0000-000058000000}"/>
    <cellStyle name="Accent5 2" xfId="206" xr:uid="{00000000-0005-0000-0000-000059000000}"/>
    <cellStyle name="Accent5 3" xfId="207" xr:uid="{00000000-0005-0000-0000-00005A000000}"/>
    <cellStyle name="Accent5 4" xfId="208" xr:uid="{00000000-0005-0000-0000-00005B000000}"/>
    <cellStyle name="Accent6" xfId="35" xr:uid="{00000000-0005-0000-0000-00005C000000}"/>
    <cellStyle name="Accent6 2" xfId="209" xr:uid="{00000000-0005-0000-0000-00005D000000}"/>
    <cellStyle name="Accent6 3" xfId="210" xr:uid="{00000000-0005-0000-0000-00005E000000}"/>
    <cellStyle name="Accent6 4" xfId="211" xr:uid="{00000000-0005-0000-0000-00005F000000}"/>
    <cellStyle name="Bad" xfId="36" xr:uid="{00000000-0005-0000-0000-000060000000}"/>
    <cellStyle name="Bad 2" xfId="212" xr:uid="{00000000-0005-0000-0000-000061000000}"/>
    <cellStyle name="Bad 3" xfId="213" xr:uid="{00000000-0005-0000-0000-000062000000}"/>
    <cellStyle name="Bad 4" xfId="214" xr:uid="{00000000-0005-0000-0000-000063000000}"/>
    <cellStyle name="Calculation" xfId="37" xr:uid="{00000000-0005-0000-0000-000064000000}"/>
    <cellStyle name="Calculation 2" xfId="215" xr:uid="{00000000-0005-0000-0000-000065000000}"/>
    <cellStyle name="Calculation 3" xfId="216" xr:uid="{00000000-0005-0000-0000-000066000000}"/>
    <cellStyle name="Calculation 4" xfId="217" xr:uid="{00000000-0005-0000-0000-000067000000}"/>
    <cellStyle name="Check Cell" xfId="38" xr:uid="{00000000-0005-0000-0000-000068000000}"/>
    <cellStyle name="Check Cell 2" xfId="218" xr:uid="{00000000-0005-0000-0000-000069000000}"/>
    <cellStyle name="Check Cell 3" xfId="219" xr:uid="{00000000-0005-0000-0000-00006A000000}"/>
    <cellStyle name="Check Cell 4" xfId="220" xr:uid="{00000000-0005-0000-0000-00006B000000}"/>
    <cellStyle name="Comma 10" xfId="221" xr:uid="{00000000-0005-0000-0000-00006D000000}"/>
    <cellStyle name="Comma 11" xfId="222" xr:uid="{00000000-0005-0000-0000-00006E000000}"/>
    <cellStyle name="Comma 12" xfId="223" xr:uid="{00000000-0005-0000-0000-00006F000000}"/>
    <cellStyle name="Comma 13" xfId="224" xr:uid="{00000000-0005-0000-0000-000070000000}"/>
    <cellStyle name="Comma 14" xfId="225" xr:uid="{00000000-0005-0000-0000-000071000000}"/>
    <cellStyle name="Comma 15" xfId="226" xr:uid="{00000000-0005-0000-0000-000072000000}"/>
    <cellStyle name="Comma 16" xfId="227" xr:uid="{00000000-0005-0000-0000-000073000000}"/>
    <cellStyle name="Comma 17" xfId="228" xr:uid="{00000000-0005-0000-0000-000074000000}"/>
    <cellStyle name="Comma 18" xfId="229" xr:uid="{00000000-0005-0000-0000-000075000000}"/>
    <cellStyle name="Comma 18 2" xfId="230" xr:uid="{00000000-0005-0000-0000-000076000000}"/>
    <cellStyle name="Comma 19" xfId="231" xr:uid="{00000000-0005-0000-0000-000077000000}"/>
    <cellStyle name="Comma 2" xfId="6" xr:uid="{00000000-0005-0000-0000-000078000000}"/>
    <cellStyle name="Comma 2 10" xfId="232" xr:uid="{00000000-0005-0000-0000-000079000000}"/>
    <cellStyle name="Comma 2 11" xfId="233" xr:uid="{00000000-0005-0000-0000-00007A000000}"/>
    <cellStyle name="Comma 2 12" xfId="234" xr:uid="{00000000-0005-0000-0000-00007B000000}"/>
    <cellStyle name="Comma 2 13" xfId="235" xr:uid="{00000000-0005-0000-0000-00007C000000}"/>
    <cellStyle name="Comma 2 14" xfId="236" xr:uid="{00000000-0005-0000-0000-00007D000000}"/>
    <cellStyle name="Comma 2 15" xfId="237" xr:uid="{00000000-0005-0000-0000-00007E000000}"/>
    <cellStyle name="Comma 2 16" xfId="238" xr:uid="{00000000-0005-0000-0000-00007F000000}"/>
    <cellStyle name="Comma 2 2" xfId="39" xr:uid="{00000000-0005-0000-0000-000080000000}"/>
    <cellStyle name="Comma 2 3" xfId="239" xr:uid="{00000000-0005-0000-0000-000081000000}"/>
    <cellStyle name="Comma 2 3 2" xfId="240" xr:uid="{00000000-0005-0000-0000-000082000000}"/>
    <cellStyle name="Comma 2 4" xfId="241" xr:uid="{00000000-0005-0000-0000-000083000000}"/>
    <cellStyle name="Comma 2 5" xfId="242" xr:uid="{00000000-0005-0000-0000-000084000000}"/>
    <cellStyle name="Comma 2 6" xfId="243" xr:uid="{00000000-0005-0000-0000-000085000000}"/>
    <cellStyle name="Comma 2 7" xfId="244" xr:uid="{00000000-0005-0000-0000-000086000000}"/>
    <cellStyle name="Comma 2 8" xfId="245" xr:uid="{00000000-0005-0000-0000-000087000000}"/>
    <cellStyle name="Comma 2 9" xfId="246" xr:uid="{00000000-0005-0000-0000-000088000000}"/>
    <cellStyle name="Comma 20" xfId="247" xr:uid="{00000000-0005-0000-0000-000089000000}"/>
    <cellStyle name="Comma 21" xfId="248" xr:uid="{00000000-0005-0000-0000-00008A000000}"/>
    <cellStyle name="Comma 21 2" xfId="249" xr:uid="{00000000-0005-0000-0000-00008B000000}"/>
    <cellStyle name="Comma 22" xfId="250" xr:uid="{00000000-0005-0000-0000-00008C000000}"/>
    <cellStyle name="Comma 23" xfId="251" xr:uid="{00000000-0005-0000-0000-00008D000000}"/>
    <cellStyle name="Comma 24" xfId="252" xr:uid="{00000000-0005-0000-0000-00008E000000}"/>
    <cellStyle name="Comma 25" xfId="253" xr:uid="{00000000-0005-0000-0000-00008F000000}"/>
    <cellStyle name="Comma 26" xfId="254" xr:uid="{00000000-0005-0000-0000-000090000000}"/>
    <cellStyle name="Comma 27" xfId="255" xr:uid="{00000000-0005-0000-0000-000091000000}"/>
    <cellStyle name="Comma 28" xfId="256" xr:uid="{00000000-0005-0000-0000-000092000000}"/>
    <cellStyle name="Comma 29" xfId="257" xr:uid="{00000000-0005-0000-0000-000093000000}"/>
    <cellStyle name="Comma 3" xfId="258" xr:uid="{00000000-0005-0000-0000-000094000000}"/>
    <cellStyle name="Comma 3 2" xfId="259" xr:uid="{00000000-0005-0000-0000-000095000000}"/>
    <cellStyle name="Comma 30" xfId="260" xr:uid="{00000000-0005-0000-0000-000096000000}"/>
    <cellStyle name="Comma 31" xfId="261" xr:uid="{00000000-0005-0000-0000-000097000000}"/>
    <cellStyle name="Comma 32" xfId="262" xr:uid="{00000000-0005-0000-0000-000098000000}"/>
    <cellStyle name="Comma 33" xfId="263" xr:uid="{00000000-0005-0000-0000-000099000000}"/>
    <cellStyle name="Comma 34" xfId="264" xr:uid="{00000000-0005-0000-0000-00009A000000}"/>
    <cellStyle name="Comma 35" xfId="265" xr:uid="{00000000-0005-0000-0000-00009B000000}"/>
    <cellStyle name="Comma 36" xfId="266" xr:uid="{00000000-0005-0000-0000-00009C000000}"/>
    <cellStyle name="Comma 37" xfId="267" xr:uid="{00000000-0005-0000-0000-00009D000000}"/>
    <cellStyle name="Comma 38" xfId="268" xr:uid="{00000000-0005-0000-0000-00009E000000}"/>
    <cellStyle name="Comma 39" xfId="269" xr:uid="{00000000-0005-0000-0000-00009F000000}"/>
    <cellStyle name="Comma 4" xfId="270" xr:uid="{00000000-0005-0000-0000-0000A0000000}"/>
    <cellStyle name="Comma 4 2" xfId="271" xr:uid="{00000000-0005-0000-0000-0000A1000000}"/>
    <cellStyle name="Comma 4 2 2" xfId="272" xr:uid="{00000000-0005-0000-0000-0000A2000000}"/>
    <cellStyle name="Comma 4 3" xfId="273" xr:uid="{00000000-0005-0000-0000-0000A3000000}"/>
    <cellStyle name="Comma 5" xfId="274" xr:uid="{00000000-0005-0000-0000-0000A4000000}"/>
    <cellStyle name="Comma 6" xfId="275" xr:uid="{00000000-0005-0000-0000-0000A5000000}"/>
    <cellStyle name="Comma 6 2" xfId="276" xr:uid="{00000000-0005-0000-0000-0000A6000000}"/>
    <cellStyle name="Comma 7" xfId="277" xr:uid="{00000000-0005-0000-0000-0000A7000000}"/>
    <cellStyle name="Comma 8" xfId="278" xr:uid="{00000000-0005-0000-0000-0000A8000000}"/>
    <cellStyle name="Comma 8 2" xfId="279" xr:uid="{00000000-0005-0000-0000-0000A9000000}"/>
    <cellStyle name="Comma 9" xfId="280" xr:uid="{00000000-0005-0000-0000-0000AA000000}"/>
    <cellStyle name="Comma 9 2" xfId="281" xr:uid="{00000000-0005-0000-0000-0000AB000000}"/>
    <cellStyle name="Explanatory Text" xfId="40" xr:uid="{00000000-0005-0000-0000-0000AC000000}"/>
    <cellStyle name="Explanatory Text 2" xfId="282" xr:uid="{00000000-0005-0000-0000-0000AD000000}"/>
    <cellStyle name="Explanatory Text 3" xfId="283" xr:uid="{00000000-0005-0000-0000-0000AE000000}"/>
    <cellStyle name="Explanatory Text 4" xfId="284" xr:uid="{00000000-0005-0000-0000-0000AF000000}"/>
    <cellStyle name="Good" xfId="41" xr:uid="{00000000-0005-0000-0000-0000B0000000}"/>
    <cellStyle name="Good 2" xfId="285" xr:uid="{00000000-0005-0000-0000-0000B1000000}"/>
    <cellStyle name="Good 3" xfId="286" xr:uid="{00000000-0005-0000-0000-0000B2000000}"/>
    <cellStyle name="Good 4" xfId="287" xr:uid="{00000000-0005-0000-0000-0000B3000000}"/>
    <cellStyle name="Heading 1" xfId="42" xr:uid="{00000000-0005-0000-0000-0000B4000000}"/>
    <cellStyle name="Heading 1 2" xfId="288" xr:uid="{00000000-0005-0000-0000-0000B5000000}"/>
    <cellStyle name="Heading 1 3" xfId="289" xr:uid="{00000000-0005-0000-0000-0000B6000000}"/>
    <cellStyle name="Heading 1 4" xfId="290" xr:uid="{00000000-0005-0000-0000-0000B7000000}"/>
    <cellStyle name="Heading 2" xfId="43" xr:uid="{00000000-0005-0000-0000-0000B8000000}"/>
    <cellStyle name="Heading 2 2" xfId="291" xr:uid="{00000000-0005-0000-0000-0000B9000000}"/>
    <cellStyle name="Heading 2 3" xfId="292" xr:uid="{00000000-0005-0000-0000-0000BA000000}"/>
    <cellStyle name="Heading 2 4" xfId="293" xr:uid="{00000000-0005-0000-0000-0000BB000000}"/>
    <cellStyle name="Heading 3" xfId="44" xr:uid="{00000000-0005-0000-0000-0000BC000000}"/>
    <cellStyle name="Heading 3 2" xfId="294" xr:uid="{00000000-0005-0000-0000-0000BD000000}"/>
    <cellStyle name="Heading 3 3" xfId="295" xr:uid="{00000000-0005-0000-0000-0000BE000000}"/>
    <cellStyle name="Heading 3 4" xfId="296" xr:uid="{00000000-0005-0000-0000-0000BF000000}"/>
    <cellStyle name="Heading 4" xfId="45" xr:uid="{00000000-0005-0000-0000-0000C0000000}"/>
    <cellStyle name="Heading 4 2" xfId="297" xr:uid="{00000000-0005-0000-0000-0000C1000000}"/>
    <cellStyle name="Heading 4 3" xfId="298" xr:uid="{00000000-0005-0000-0000-0000C2000000}"/>
    <cellStyle name="Heading 4 4" xfId="299" xr:uid="{00000000-0005-0000-0000-0000C3000000}"/>
    <cellStyle name="Input" xfId="46" xr:uid="{00000000-0005-0000-0000-0000C4000000}"/>
    <cellStyle name="Input 2" xfId="300" xr:uid="{00000000-0005-0000-0000-0000C5000000}"/>
    <cellStyle name="Input 3" xfId="301" xr:uid="{00000000-0005-0000-0000-0000C6000000}"/>
    <cellStyle name="Input 4" xfId="302" xr:uid="{00000000-0005-0000-0000-0000C7000000}"/>
    <cellStyle name="Linked Cell" xfId="47" xr:uid="{00000000-0005-0000-0000-0000C8000000}"/>
    <cellStyle name="Linked Cell 2" xfId="303" xr:uid="{00000000-0005-0000-0000-0000C9000000}"/>
    <cellStyle name="Linked Cell 3" xfId="304" xr:uid="{00000000-0005-0000-0000-0000CA000000}"/>
    <cellStyle name="Linked Cell 4" xfId="305" xr:uid="{00000000-0005-0000-0000-0000CB000000}"/>
    <cellStyle name="Neutral" xfId="48" xr:uid="{00000000-0005-0000-0000-0000CC000000}"/>
    <cellStyle name="Neutral 2" xfId="306" xr:uid="{00000000-0005-0000-0000-0000CD000000}"/>
    <cellStyle name="Neutral 3" xfId="307" xr:uid="{00000000-0005-0000-0000-0000CE000000}"/>
    <cellStyle name="Neutral 4" xfId="308" xr:uid="{00000000-0005-0000-0000-0000CF000000}"/>
    <cellStyle name="Normal 10" xfId="49" xr:uid="{00000000-0005-0000-0000-0000D1000000}"/>
    <cellStyle name="Normal 11" xfId="309" xr:uid="{00000000-0005-0000-0000-0000D2000000}"/>
    <cellStyle name="Normal 11 2" xfId="310" xr:uid="{00000000-0005-0000-0000-0000D3000000}"/>
    <cellStyle name="Normal 12" xfId="311" xr:uid="{00000000-0005-0000-0000-0000D4000000}"/>
    <cellStyle name="Normal 12 2" xfId="312" xr:uid="{00000000-0005-0000-0000-0000D5000000}"/>
    <cellStyle name="Normal 12 3" xfId="313" xr:uid="{00000000-0005-0000-0000-0000D6000000}"/>
    <cellStyle name="Normal 12 4" xfId="314" xr:uid="{00000000-0005-0000-0000-0000D7000000}"/>
    <cellStyle name="Normal 13" xfId="315" xr:uid="{00000000-0005-0000-0000-0000D8000000}"/>
    <cellStyle name="Normal 14" xfId="316" xr:uid="{00000000-0005-0000-0000-0000D9000000}"/>
    <cellStyle name="Normal 15" xfId="317" xr:uid="{00000000-0005-0000-0000-0000DA000000}"/>
    <cellStyle name="Normal 16" xfId="318" xr:uid="{00000000-0005-0000-0000-0000DB000000}"/>
    <cellStyle name="Normal 17" xfId="319" xr:uid="{00000000-0005-0000-0000-0000DC000000}"/>
    <cellStyle name="Normal 17 2" xfId="320" xr:uid="{00000000-0005-0000-0000-0000DD000000}"/>
    <cellStyle name="Normal 18" xfId="321" xr:uid="{00000000-0005-0000-0000-0000DE000000}"/>
    <cellStyle name="Normal 19" xfId="322" xr:uid="{00000000-0005-0000-0000-0000DF000000}"/>
    <cellStyle name="Normal 2" xfId="2" xr:uid="{00000000-0005-0000-0000-0000E0000000}"/>
    <cellStyle name="Normal 2 10" xfId="323" xr:uid="{00000000-0005-0000-0000-0000E1000000}"/>
    <cellStyle name="Normal 2 11" xfId="324" xr:uid="{00000000-0005-0000-0000-0000E2000000}"/>
    <cellStyle name="Normal 2 12" xfId="325" xr:uid="{00000000-0005-0000-0000-0000E3000000}"/>
    <cellStyle name="Normal 2 13" xfId="326" xr:uid="{00000000-0005-0000-0000-0000E4000000}"/>
    <cellStyle name="Normal 2 14" xfId="327" xr:uid="{00000000-0005-0000-0000-0000E5000000}"/>
    <cellStyle name="Normal 2 15" xfId="328" xr:uid="{00000000-0005-0000-0000-0000E6000000}"/>
    <cellStyle name="Normal 2 16" xfId="329" xr:uid="{00000000-0005-0000-0000-0000E7000000}"/>
    <cellStyle name="Normal 2 17" xfId="330" xr:uid="{00000000-0005-0000-0000-0000E8000000}"/>
    <cellStyle name="Normal 2 2" xfId="3" xr:uid="{00000000-0005-0000-0000-0000E9000000}"/>
    <cellStyle name="Normal 2 2 2" xfId="331" xr:uid="{00000000-0005-0000-0000-0000EA000000}"/>
    <cellStyle name="Normal 2 2 3" xfId="332" xr:uid="{00000000-0005-0000-0000-0000EB000000}"/>
    <cellStyle name="Normal 2 2 4" xfId="333" xr:uid="{00000000-0005-0000-0000-0000EC000000}"/>
    <cellStyle name="Normal 2 2 5" xfId="334" xr:uid="{00000000-0005-0000-0000-0000ED000000}"/>
    <cellStyle name="Normal 2 2 6" xfId="335" xr:uid="{00000000-0005-0000-0000-0000EE000000}"/>
    <cellStyle name="Normal 2 2 7" xfId="336" xr:uid="{00000000-0005-0000-0000-0000EF000000}"/>
    <cellStyle name="Normal 2 2 8" xfId="337" xr:uid="{00000000-0005-0000-0000-0000F0000000}"/>
    <cellStyle name="Normal 2 2 9" xfId="338" xr:uid="{00000000-0005-0000-0000-0000F1000000}"/>
    <cellStyle name="Normal 2 3" xfId="339" xr:uid="{00000000-0005-0000-0000-0000F2000000}"/>
    <cellStyle name="Normal 2 4" xfId="340" xr:uid="{00000000-0005-0000-0000-0000F3000000}"/>
    <cellStyle name="Normal 2 4 2" xfId="341" xr:uid="{00000000-0005-0000-0000-0000F4000000}"/>
    <cellStyle name="Normal 2 4 2 2" xfId="342" xr:uid="{00000000-0005-0000-0000-0000F5000000}"/>
    <cellStyle name="Normal 2 4 3" xfId="343" xr:uid="{00000000-0005-0000-0000-0000F6000000}"/>
    <cellStyle name="Normal 2 4 4" xfId="344" xr:uid="{00000000-0005-0000-0000-0000F7000000}"/>
    <cellStyle name="Normal 2 5" xfId="345" xr:uid="{00000000-0005-0000-0000-0000F8000000}"/>
    <cellStyle name="Normal 2 6" xfId="346" xr:uid="{00000000-0005-0000-0000-0000F9000000}"/>
    <cellStyle name="Normal 2 7" xfId="347" xr:uid="{00000000-0005-0000-0000-0000FA000000}"/>
    <cellStyle name="Normal 2 8" xfId="348" xr:uid="{00000000-0005-0000-0000-0000FB000000}"/>
    <cellStyle name="Normal 2 9" xfId="349" xr:uid="{00000000-0005-0000-0000-0000FC000000}"/>
    <cellStyle name="Normal 20" xfId="350" xr:uid="{00000000-0005-0000-0000-0000FD000000}"/>
    <cellStyle name="Normal 21" xfId="351" xr:uid="{00000000-0005-0000-0000-0000FE000000}"/>
    <cellStyle name="Normal 22" xfId="352" xr:uid="{00000000-0005-0000-0000-0000FF000000}"/>
    <cellStyle name="Normal 23" xfId="353" xr:uid="{00000000-0005-0000-0000-000000010000}"/>
    <cellStyle name="Normal 24" xfId="354" xr:uid="{00000000-0005-0000-0000-000001010000}"/>
    <cellStyle name="Normal 25" xfId="355" xr:uid="{00000000-0005-0000-0000-000002010000}"/>
    <cellStyle name="Normal 26" xfId="356" xr:uid="{00000000-0005-0000-0000-000003010000}"/>
    <cellStyle name="Normal 27" xfId="357" xr:uid="{00000000-0005-0000-0000-000004010000}"/>
    <cellStyle name="Normal 28" xfId="358" xr:uid="{00000000-0005-0000-0000-000005010000}"/>
    <cellStyle name="Normal 29" xfId="359" xr:uid="{00000000-0005-0000-0000-000006010000}"/>
    <cellStyle name="Normal 3" xfId="360" xr:uid="{00000000-0005-0000-0000-000007010000}"/>
    <cellStyle name="Normal 3 2" xfId="361" xr:uid="{00000000-0005-0000-0000-000008010000}"/>
    <cellStyle name="Normal 3 3" xfId="362" xr:uid="{00000000-0005-0000-0000-000009010000}"/>
    <cellStyle name="Normal 3 4" xfId="363" xr:uid="{00000000-0005-0000-0000-00000A010000}"/>
    <cellStyle name="Normal 3 5" xfId="364" xr:uid="{00000000-0005-0000-0000-00000B010000}"/>
    <cellStyle name="Normal 30" xfId="365" xr:uid="{00000000-0005-0000-0000-00000C010000}"/>
    <cellStyle name="Normal 31" xfId="366" xr:uid="{00000000-0005-0000-0000-00000D010000}"/>
    <cellStyle name="Normal 32" xfId="367" xr:uid="{00000000-0005-0000-0000-00000E010000}"/>
    <cellStyle name="Normal 33" xfId="368" xr:uid="{00000000-0005-0000-0000-00000F010000}"/>
    <cellStyle name="Normal 34" xfId="369" xr:uid="{00000000-0005-0000-0000-000010010000}"/>
    <cellStyle name="Normal 35" xfId="370" xr:uid="{00000000-0005-0000-0000-000011010000}"/>
    <cellStyle name="Normal 36" xfId="371" xr:uid="{00000000-0005-0000-0000-000012010000}"/>
    <cellStyle name="Normal 4" xfId="50" xr:uid="{00000000-0005-0000-0000-000013010000}"/>
    <cellStyle name="Normal 4 2" xfId="372" xr:uid="{00000000-0005-0000-0000-000014010000}"/>
    <cellStyle name="Normal 5" xfId="7" xr:uid="{00000000-0005-0000-0000-000015010000}"/>
    <cellStyle name="Normal 5 2" xfId="373" xr:uid="{00000000-0005-0000-0000-000016010000}"/>
    <cellStyle name="Normal 6" xfId="374" xr:uid="{00000000-0005-0000-0000-000017010000}"/>
    <cellStyle name="Normal 7" xfId="375" xr:uid="{00000000-0005-0000-0000-000018010000}"/>
    <cellStyle name="Normal 7 2" xfId="376" xr:uid="{00000000-0005-0000-0000-000019010000}"/>
    <cellStyle name="Normal 8" xfId="377" xr:uid="{00000000-0005-0000-0000-00001A010000}"/>
    <cellStyle name="Normal 9" xfId="51" xr:uid="{00000000-0005-0000-0000-00001B010000}"/>
    <cellStyle name="Normal_COA_V27_23Nov04_ForMeeting" xfId="430" xr:uid="{F1404F90-22BA-4323-923C-FA159B4AD044}"/>
    <cellStyle name="Normal_Sheet2" xfId="138" xr:uid="{00000000-0005-0000-0000-00001C010000}"/>
    <cellStyle name="Normal_Sheet7" xfId="139" xr:uid="{00000000-0005-0000-0000-00001D010000}"/>
    <cellStyle name="Note" xfId="52" xr:uid="{00000000-0005-0000-0000-00001E010000}"/>
    <cellStyle name="Note 2" xfId="378" xr:uid="{00000000-0005-0000-0000-00001F010000}"/>
    <cellStyle name="Note 2 2" xfId="379" xr:uid="{00000000-0005-0000-0000-000020010000}"/>
    <cellStyle name="Note 3" xfId="380" xr:uid="{00000000-0005-0000-0000-000021010000}"/>
    <cellStyle name="Note 3 2" xfId="381" xr:uid="{00000000-0005-0000-0000-000022010000}"/>
    <cellStyle name="Note 4" xfId="382" xr:uid="{00000000-0005-0000-0000-000023010000}"/>
    <cellStyle name="Note 4 2" xfId="383" xr:uid="{00000000-0005-0000-0000-000024010000}"/>
    <cellStyle name="Output" xfId="53" xr:uid="{00000000-0005-0000-0000-000025010000}"/>
    <cellStyle name="Output 2" xfId="384" xr:uid="{00000000-0005-0000-0000-000026010000}"/>
    <cellStyle name="Output 3" xfId="385" xr:uid="{00000000-0005-0000-0000-000027010000}"/>
    <cellStyle name="Output 4" xfId="386" xr:uid="{00000000-0005-0000-0000-000028010000}"/>
    <cellStyle name="Percent 10" xfId="387" xr:uid="{00000000-0005-0000-0000-000029010000}"/>
    <cellStyle name="Percent 2" xfId="388" xr:uid="{00000000-0005-0000-0000-00002A010000}"/>
    <cellStyle name="Percent 3" xfId="389" xr:uid="{00000000-0005-0000-0000-00002B010000}"/>
    <cellStyle name="Percent 4" xfId="390" xr:uid="{00000000-0005-0000-0000-00002C010000}"/>
    <cellStyle name="Percent 5" xfId="391" xr:uid="{00000000-0005-0000-0000-00002D010000}"/>
    <cellStyle name="Percent 6" xfId="392" xr:uid="{00000000-0005-0000-0000-00002E010000}"/>
    <cellStyle name="Percent 6 2" xfId="393" xr:uid="{00000000-0005-0000-0000-00002F010000}"/>
    <cellStyle name="Percent 7" xfId="394" xr:uid="{00000000-0005-0000-0000-000030010000}"/>
    <cellStyle name="Percent 8" xfId="395" xr:uid="{00000000-0005-0000-0000-000031010000}"/>
    <cellStyle name="Percent 9" xfId="396" xr:uid="{00000000-0005-0000-0000-000032010000}"/>
    <cellStyle name="Style 1" xfId="54" xr:uid="{00000000-0005-0000-0000-000033010000}"/>
    <cellStyle name="Style 1 3" xfId="55" xr:uid="{00000000-0005-0000-0000-000034010000}"/>
    <cellStyle name="Title" xfId="56" xr:uid="{00000000-0005-0000-0000-000035010000}"/>
    <cellStyle name="Title 2" xfId="397" xr:uid="{00000000-0005-0000-0000-000036010000}"/>
    <cellStyle name="Title 3" xfId="398" xr:uid="{00000000-0005-0000-0000-000037010000}"/>
    <cellStyle name="Title 4" xfId="399" xr:uid="{00000000-0005-0000-0000-000038010000}"/>
    <cellStyle name="Total" xfId="57" xr:uid="{00000000-0005-0000-0000-000039010000}"/>
    <cellStyle name="Total 2" xfId="400" xr:uid="{00000000-0005-0000-0000-00003A010000}"/>
    <cellStyle name="Total 3" xfId="401" xr:uid="{00000000-0005-0000-0000-00003B010000}"/>
    <cellStyle name="Total 4" xfId="402" xr:uid="{00000000-0005-0000-0000-00003C010000}"/>
    <cellStyle name="Warning Text" xfId="58" xr:uid="{00000000-0005-0000-0000-00003D010000}"/>
    <cellStyle name="Warning Text 2" xfId="403" xr:uid="{00000000-0005-0000-0000-00003E010000}"/>
    <cellStyle name="Warning Text 3" xfId="404" xr:uid="{00000000-0005-0000-0000-00003F010000}"/>
    <cellStyle name="Warning Text 4" xfId="405" xr:uid="{00000000-0005-0000-0000-000040010000}"/>
    <cellStyle name="เครื่องหมายจุลภาค 2" xfId="4" xr:uid="{00000000-0005-0000-0000-000041010000}"/>
    <cellStyle name="เครื่องหมายจุลภาค 2 10" xfId="59" xr:uid="{00000000-0005-0000-0000-000042010000}"/>
    <cellStyle name="เครื่องหมายจุลภาค 2 11" xfId="60" xr:uid="{00000000-0005-0000-0000-000043010000}"/>
    <cellStyle name="เครื่องหมายจุลภาค 2 12" xfId="61" xr:uid="{00000000-0005-0000-0000-000044010000}"/>
    <cellStyle name="เครื่องหมายจุลภาค 2 13" xfId="62" xr:uid="{00000000-0005-0000-0000-000045010000}"/>
    <cellStyle name="เครื่องหมายจุลภาค 2 14" xfId="63" xr:uid="{00000000-0005-0000-0000-000046010000}"/>
    <cellStyle name="เครื่องหมายจุลภาค 2 15" xfId="64" xr:uid="{00000000-0005-0000-0000-000047010000}"/>
    <cellStyle name="เครื่องหมายจุลภาค 2 16" xfId="65" xr:uid="{00000000-0005-0000-0000-000048010000}"/>
    <cellStyle name="เครื่องหมายจุลภาค 2 17" xfId="66" xr:uid="{00000000-0005-0000-0000-000049010000}"/>
    <cellStyle name="เครื่องหมายจุลภาค 2 18" xfId="67" xr:uid="{00000000-0005-0000-0000-00004A010000}"/>
    <cellStyle name="เครื่องหมายจุลภาค 2 19" xfId="68" xr:uid="{00000000-0005-0000-0000-00004B010000}"/>
    <cellStyle name="เครื่องหมายจุลภาค 2 2" xfId="8" xr:uid="{00000000-0005-0000-0000-00004C010000}"/>
    <cellStyle name="เครื่องหมายจุลภาค 2 20" xfId="69" xr:uid="{00000000-0005-0000-0000-00004D010000}"/>
    <cellStyle name="เครื่องหมายจุลภาค 2 21" xfId="70" xr:uid="{00000000-0005-0000-0000-00004E010000}"/>
    <cellStyle name="เครื่องหมายจุลภาค 2 22" xfId="71" xr:uid="{00000000-0005-0000-0000-00004F010000}"/>
    <cellStyle name="เครื่องหมายจุลภาค 2 23" xfId="72" xr:uid="{00000000-0005-0000-0000-000050010000}"/>
    <cellStyle name="เครื่องหมายจุลภาค 2 24" xfId="73" xr:uid="{00000000-0005-0000-0000-000051010000}"/>
    <cellStyle name="เครื่องหมายจุลภาค 2 25" xfId="74" xr:uid="{00000000-0005-0000-0000-000052010000}"/>
    <cellStyle name="เครื่องหมายจุลภาค 2 26" xfId="75" xr:uid="{00000000-0005-0000-0000-000053010000}"/>
    <cellStyle name="เครื่องหมายจุลภาค 2 27" xfId="76" xr:uid="{00000000-0005-0000-0000-000054010000}"/>
    <cellStyle name="เครื่องหมายจุลภาค 2 3" xfId="77" xr:uid="{00000000-0005-0000-0000-000055010000}"/>
    <cellStyle name="เครื่องหมายจุลภาค 2 4" xfId="78" xr:uid="{00000000-0005-0000-0000-000056010000}"/>
    <cellStyle name="เครื่องหมายจุลภาค 2 5" xfId="79" xr:uid="{00000000-0005-0000-0000-000057010000}"/>
    <cellStyle name="เครื่องหมายจุลภาค 2 6" xfId="80" xr:uid="{00000000-0005-0000-0000-000058010000}"/>
    <cellStyle name="เครื่องหมายจุลภาค 2 7" xfId="81" xr:uid="{00000000-0005-0000-0000-000059010000}"/>
    <cellStyle name="เครื่องหมายจุลภาค 2 8" xfId="82" xr:uid="{00000000-0005-0000-0000-00005A010000}"/>
    <cellStyle name="เครื่องหมายจุลภาค 2 9" xfId="83" xr:uid="{00000000-0005-0000-0000-00005B010000}"/>
    <cellStyle name="เครื่องหมายจุลภาค 3" xfId="9" xr:uid="{00000000-0005-0000-0000-00005C010000}"/>
    <cellStyle name="เครื่องหมายจุลภาค 3 2" xfId="406" xr:uid="{00000000-0005-0000-0000-00005D010000}"/>
    <cellStyle name="เครื่องหมายจุลภาค 3 3" xfId="407" xr:uid="{00000000-0005-0000-0000-00005E010000}"/>
    <cellStyle name="เครื่องหมายจุลภาค 3 4" xfId="408" xr:uid="{00000000-0005-0000-0000-00005F010000}"/>
    <cellStyle name="เครื่องหมายจุลภาค 3 5" xfId="409" xr:uid="{00000000-0005-0000-0000-000060010000}"/>
    <cellStyle name="เครื่องหมายจุลภาค 3 6" xfId="410" xr:uid="{00000000-0005-0000-0000-000061010000}"/>
    <cellStyle name="เครื่องหมายจุลภาค 3 7" xfId="411" xr:uid="{00000000-0005-0000-0000-000062010000}"/>
    <cellStyle name="เครื่องหมายจุลภาค 3 8" xfId="412" xr:uid="{00000000-0005-0000-0000-000063010000}"/>
    <cellStyle name="เครื่องหมายจุลภาค 3 9" xfId="413" xr:uid="{00000000-0005-0000-0000-000064010000}"/>
    <cellStyle name="เครื่องหมายจุลภาค 4" xfId="84" xr:uid="{00000000-0005-0000-0000-000065010000}"/>
    <cellStyle name="เครื่องหมายจุลภาค 5" xfId="85" xr:uid="{00000000-0005-0000-0000-000066010000}"/>
    <cellStyle name="เครื่องหมายจุลภาค 6" xfId="86" xr:uid="{00000000-0005-0000-0000-000067010000}"/>
    <cellStyle name="เครื่องหมายจุลภาค 7" xfId="87" xr:uid="{00000000-0005-0000-0000-000068010000}"/>
    <cellStyle name="จุลภาค" xfId="1" builtinId="3"/>
    <cellStyle name="ปกติ" xfId="0" builtinId="0"/>
    <cellStyle name="ปกติ 10" xfId="414" xr:uid="{00000000-0005-0000-0000-000069010000}"/>
    <cellStyle name="ปกติ 11" xfId="415" xr:uid="{00000000-0005-0000-0000-00006A010000}"/>
    <cellStyle name="ปกติ 2" xfId="5" xr:uid="{00000000-0005-0000-0000-00006B010000}"/>
    <cellStyle name="ปกติ 2 10" xfId="88" xr:uid="{00000000-0005-0000-0000-00006C010000}"/>
    <cellStyle name="ปกติ 2 11" xfId="89" xr:uid="{00000000-0005-0000-0000-00006D010000}"/>
    <cellStyle name="ปกติ 2 12" xfId="90" xr:uid="{00000000-0005-0000-0000-00006E010000}"/>
    <cellStyle name="ปกติ 2 13" xfId="91" xr:uid="{00000000-0005-0000-0000-00006F010000}"/>
    <cellStyle name="ปกติ 2 14" xfId="92" xr:uid="{00000000-0005-0000-0000-000070010000}"/>
    <cellStyle name="ปกติ 2 15" xfId="93" xr:uid="{00000000-0005-0000-0000-000071010000}"/>
    <cellStyle name="ปกติ 2 16" xfId="94" xr:uid="{00000000-0005-0000-0000-000072010000}"/>
    <cellStyle name="ปกติ 2 17" xfId="95" xr:uid="{00000000-0005-0000-0000-000073010000}"/>
    <cellStyle name="ปกติ 2 18" xfId="96" xr:uid="{00000000-0005-0000-0000-000074010000}"/>
    <cellStyle name="ปกติ 2 19" xfId="97" xr:uid="{00000000-0005-0000-0000-000075010000}"/>
    <cellStyle name="ปกติ 2 2" xfId="10" xr:uid="{00000000-0005-0000-0000-000076010000}"/>
    <cellStyle name="ปกติ 2 2 2" xfId="416" xr:uid="{00000000-0005-0000-0000-000077010000}"/>
    <cellStyle name="ปกติ 2 20" xfId="98" xr:uid="{00000000-0005-0000-0000-000078010000}"/>
    <cellStyle name="ปกติ 2 21" xfId="99" xr:uid="{00000000-0005-0000-0000-000079010000}"/>
    <cellStyle name="ปกติ 2 22" xfId="100" xr:uid="{00000000-0005-0000-0000-00007A010000}"/>
    <cellStyle name="ปกติ 2 23" xfId="101" xr:uid="{00000000-0005-0000-0000-00007B010000}"/>
    <cellStyle name="ปกติ 2 24" xfId="102" xr:uid="{00000000-0005-0000-0000-00007C010000}"/>
    <cellStyle name="ปกติ 2 25" xfId="103" xr:uid="{00000000-0005-0000-0000-00007D010000}"/>
    <cellStyle name="ปกติ 2 26" xfId="104" xr:uid="{00000000-0005-0000-0000-00007E010000}"/>
    <cellStyle name="ปกติ 2 27" xfId="105" xr:uid="{00000000-0005-0000-0000-00007F010000}"/>
    <cellStyle name="ปกติ 2 3" xfId="106" xr:uid="{00000000-0005-0000-0000-000080010000}"/>
    <cellStyle name="ปกติ 2 4" xfId="107" xr:uid="{00000000-0005-0000-0000-000081010000}"/>
    <cellStyle name="ปกติ 2 5" xfId="108" xr:uid="{00000000-0005-0000-0000-000082010000}"/>
    <cellStyle name="ปกติ 2 6" xfId="109" xr:uid="{00000000-0005-0000-0000-000083010000}"/>
    <cellStyle name="ปกติ 2 7" xfId="110" xr:uid="{00000000-0005-0000-0000-000084010000}"/>
    <cellStyle name="ปกติ 2 8" xfId="111" xr:uid="{00000000-0005-0000-0000-000085010000}"/>
    <cellStyle name="ปกติ 2 9" xfId="112" xr:uid="{00000000-0005-0000-0000-000086010000}"/>
    <cellStyle name="ปกติ 3" xfId="11" xr:uid="{00000000-0005-0000-0000-000087010000}"/>
    <cellStyle name="ปกติ 3 10" xfId="417" xr:uid="{00000000-0005-0000-0000-000088010000}"/>
    <cellStyle name="ปกติ 3 11" xfId="418" xr:uid="{00000000-0005-0000-0000-000089010000}"/>
    <cellStyle name="ปกติ 3 12" xfId="419" xr:uid="{00000000-0005-0000-0000-00008A010000}"/>
    <cellStyle name="ปกติ 3 2" xfId="420" xr:uid="{00000000-0005-0000-0000-00008B010000}"/>
    <cellStyle name="ปกติ 3 3" xfId="421" xr:uid="{00000000-0005-0000-0000-00008C010000}"/>
    <cellStyle name="ปกติ 3 4" xfId="422" xr:uid="{00000000-0005-0000-0000-00008D010000}"/>
    <cellStyle name="ปกติ 3 5" xfId="423" xr:uid="{00000000-0005-0000-0000-00008E010000}"/>
    <cellStyle name="ปกติ 3 6" xfId="424" xr:uid="{00000000-0005-0000-0000-00008F010000}"/>
    <cellStyle name="ปกติ 3 7" xfId="425" xr:uid="{00000000-0005-0000-0000-000090010000}"/>
    <cellStyle name="ปกติ 3 8" xfId="426" xr:uid="{00000000-0005-0000-0000-000091010000}"/>
    <cellStyle name="ปกติ 3 9" xfId="427" xr:uid="{00000000-0005-0000-0000-000092010000}"/>
    <cellStyle name="ปกติ 4" xfId="113" xr:uid="{00000000-0005-0000-0000-000093010000}"/>
    <cellStyle name="ปกติ 5" xfId="114" xr:uid="{00000000-0005-0000-0000-000094010000}"/>
    <cellStyle name="ปกติ 6" xfId="115" xr:uid="{00000000-0005-0000-0000-000095010000}"/>
    <cellStyle name="ปกติ 7" xfId="116" xr:uid="{00000000-0005-0000-0000-000096010000}"/>
    <cellStyle name="ปกติ 8" xfId="117" xr:uid="{00000000-0005-0000-0000-000097010000}"/>
    <cellStyle name="ปกติ 9" xfId="428" xr:uid="{00000000-0005-0000-0000-000098010000}"/>
    <cellStyle name="ปกติ 9 10" xfId="118" xr:uid="{00000000-0005-0000-0000-000099010000}"/>
    <cellStyle name="ปกติ 9 11" xfId="119" xr:uid="{00000000-0005-0000-0000-00009A010000}"/>
    <cellStyle name="ปกติ 9 12" xfId="120" xr:uid="{00000000-0005-0000-0000-00009B010000}"/>
    <cellStyle name="ปกติ 9 13" xfId="121" xr:uid="{00000000-0005-0000-0000-00009C010000}"/>
    <cellStyle name="ปกติ 9 14" xfId="122" xr:uid="{00000000-0005-0000-0000-00009D010000}"/>
    <cellStyle name="ปกติ 9 15" xfId="123" xr:uid="{00000000-0005-0000-0000-00009E010000}"/>
    <cellStyle name="ปกติ 9 16" xfId="124" xr:uid="{00000000-0005-0000-0000-00009F010000}"/>
    <cellStyle name="ปกติ 9 17" xfId="125" xr:uid="{00000000-0005-0000-0000-0000A0010000}"/>
    <cellStyle name="ปกติ 9 18" xfId="126" xr:uid="{00000000-0005-0000-0000-0000A1010000}"/>
    <cellStyle name="ปกติ 9 2" xfId="127" xr:uid="{00000000-0005-0000-0000-0000A2010000}"/>
    <cellStyle name="ปกติ 9 3" xfId="128" xr:uid="{00000000-0005-0000-0000-0000A3010000}"/>
    <cellStyle name="ปกติ 9 4" xfId="129" xr:uid="{00000000-0005-0000-0000-0000A4010000}"/>
    <cellStyle name="ปกติ 9 5" xfId="130" xr:uid="{00000000-0005-0000-0000-0000A5010000}"/>
    <cellStyle name="ปกติ 9 6" xfId="131" xr:uid="{00000000-0005-0000-0000-0000A6010000}"/>
    <cellStyle name="ปกติ 9 7" xfId="132" xr:uid="{00000000-0005-0000-0000-0000A7010000}"/>
    <cellStyle name="ปกติ 9 8" xfId="133" xr:uid="{00000000-0005-0000-0000-0000A8010000}"/>
    <cellStyle name="ปกติ 9 9" xfId="134" xr:uid="{00000000-0005-0000-0000-0000A9010000}"/>
    <cellStyle name="ปกติ_Sheet1" xfId="137" xr:uid="{00000000-0005-0000-0000-0000AA010000}"/>
    <cellStyle name="ปกติ_Sheet7" xfId="429" xr:uid="{20B32CC9-B858-4F00-A613-C977EAC118A5}"/>
    <cellStyle name="เปอร์เซ็นต์ 5" xfId="135" xr:uid="{00000000-0005-0000-0000-0000AB010000}"/>
    <cellStyle name="ลักษณะ 1" xfId="136" xr:uid="{00000000-0005-0000-0000-0000AC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0</xdr:row>
      <xdr:rowOff>9525</xdr:rowOff>
    </xdr:to>
    <xdr:sp macro="" textlink="">
      <xdr:nvSpPr>
        <xdr:cNvPr id="11265" name="Control 1" hidden="1">
          <a:extLst>
            <a:ext uri="{63B3BB69-23CF-44E3-9099-C40C66FF867C}">
              <a14:compatExt xmlns:a14="http://schemas.microsoft.com/office/drawing/2010/main" spid="_x0000_s11265"/>
            </a:ext>
            <a:ext uri="{FF2B5EF4-FFF2-40B4-BE49-F238E27FC236}">
              <a16:creationId xmlns:a16="http://schemas.microsoft.com/office/drawing/2014/main" id="{00000000-0008-0000-0B00-0000012C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</xdr:sp>
    <xdr:clientData/>
  </xdr:twoCellAnchor>
  <xdr:twoCellAnchor editAs="oneCell">
    <xdr:from>
      <xdr:col>0</xdr:col>
      <xdr:colOff>542925</xdr:colOff>
      <xdr:row>0</xdr:row>
      <xdr:rowOff>0</xdr:rowOff>
    </xdr:from>
    <xdr:to>
      <xdr:col>1</xdr:col>
      <xdr:colOff>636814</xdr:colOff>
      <xdr:row>0</xdr:row>
      <xdr:rowOff>161925</xdr:rowOff>
    </xdr:to>
    <xdr:sp macro="" textlink="">
      <xdr:nvSpPr>
        <xdr:cNvPr id="2" name="Control 1" hidden="1">
          <a:extLst>
            <a:ext uri="{63B3BB69-23CF-44E3-9099-C40C66FF867C}">
              <a14:compatExt xmlns:a14="http://schemas.microsoft.com/office/drawing/2010/main" spid="_x0000_s11265"/>
            </a:ex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</xdr:sp>
    <xdr:clientData/>
  </xdr:twoCellAnchor>
  <xdr:twoCellAnchor editAs="oneCell">
    <xdr:from>
      <xdr:col>0</xdr:col>
      <xdr:colOff>542925</xdr:colOff>
      <xdr:row>0</xdr:row>
      <xdr:rowOff>0</xdr:rowOff>
    </xdr:from>
    <xdr:to>
      <xdr:col>1</xdr:col>
      <xdr:colOff>638175</xdr:colOff>
      <xdr:row>0</xdr:row>
      <xdr:rowOff>161925</xdr:rowOff>
    </xdr:to>
    <xdr:pic>
      <xdr:nvPicPr>
        <xdr:cNvPr id="3" name="Object 1" hidden="1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" y="0"/>
          <a:ext cx="638175" cy="161925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0</xdr:row>
      <xdr:rowOff>9525</xdr:rowOff>
    </xdr:to>
    <xdr:sp macro="" textlink="">
      <xdr:nvSpPr>
        <xdr:cNvPr id="2" name="Control 1" hidden="1">
          <a:extLst>
            <a:ext uri="{63B3BB69-23CF-44E3-9099-C40C66FF867C}">
              <a14:compatExt xmlns:a14="http://schemas.microsoft.com/office/drawing/2010/main" spid="_x0000_s11265"/>
            </a:ext>
            <a:ext uri="{FF2B5EF4-FFF2-40B4-BE49-F238E27FC236}">
              <a16:creationId xmlns:a16="http://schemas.microsoft.com/office/drawing/2014/main" id="{31BD45FC-76F7-449A-A316-52F35A7E01ED}"/>
            </a:ext>
          </a:extLst>
        </xdr:cNvPr>
        <xdr:cNvSpPr/>
      </xdr:nvSpPr>
      <xdr:spPr>
        <a:xfrm>
          <a:off x="542925" y="0"/>
          <a:ext cx="9525" cy="9525"/>
        </a:xfrm>
        <a:prstGeom prst="rect">
          <a:avLst/>
        </a:prstGeom>
      </xdr:spPr>
    </xdr:sp>
    <xdr:clientData/>
  </xdr:twoCellAnchor>
  <xdr:twoCellAnchor editAs="oneCell">
    <xdr:from>
      <xdr:col>0</xdr:col>
      <xdr:colOff>542925</xdr:colOff>
      <xdr:row>0</xdr:row>
      <xdr:rowOff>0</xdr:rowOff>
    </xdr:from>
    <xdr:to>
      <xdr:col>1</xdr:col>
      <xdr:colOff>636814</xdr:colOff>
      <xdr:row>1</xdr:row>
      <xdr:rowOff>180</xdr:rowOff>
    </xdr:to>
    <xdr:sp macro="" textlink="">
      <xdr:nvSpPr>
        <xdr:cNvPr id="3" name="Control 1" hidden="1">
          <a:extLst>
            <a:ext uri="{63B3BB69-23CF-44E3-9099-C40C66FF867C}">
              <a14:compatExt xmlns:a14="http://schemas.microsoft.com/office/drawing/2010/main" spid="_x0000_s11265"/>
            </a:ext>
            <a:ext uri="{FF2B5EF4-FFF2-40B4-BE49-F238E27FC236}">
              <a16:creationId xmlns:a16="http://schemas.microsoft.com/office/drawing/2014/main" id="{E420F96D-0552-4575-9FFB-3DF4C3F2C6C9}"/>
            </a:ext>
          </a:extLst>
        </xdr:cNvPr>
        <xdr:cNvSpPr/>
      </xdr:nvSpPr>
      <xdr:spPr>
        <a:xfrm>
          <a:off x="542925" y="0"/>
          <a:ext cx="636814" cy="162105"/>
        </a:xfrm>
        <a:prstGeom prst="rect">
          <a:avLst/>
        </a:prstGeom>
      </xdr:spPr>
    </xdr:sp>
    <xdr:clientData/>
  </xdr:twoCellAnchor>
  <xdr:twoCellAnchor editAs="oneCell">
    <xdr:from>
      <xdr:col>0</xdr:col>
      <xdr:colOff>542925</xdr:colOff>
      <xdr:row>0</xdr:row>
      <xdr:rowOff>0</xdr:rowOff>
    </xdr:from>
    <xdr:to>
      <xdr:col>1</xdr:col>
      <xdr:colOff>638175</xdr:colOff>
      <xdr:row>1</xdr:row>
      <xdr:rowOff>180</xdr:rowOff>
    </xdr:to>
    <xdr:pic>
      <xdr:nvPicPr>
        <xdr:cNvPr id="4" name="Object 1" hidden="1">
          <a:extLst>
            <a:ext uri="{FF2B5EF4-FFF2-40B4-BE49-F238E27FC236}">
              <a16:creationId xmlns:a16="http://schemas.microsoft.com/office/drawing/2014/main" id="{DE84A2DE-BE85-44D7-BD06-A2F8575DDAD4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" y="0"/>
          <a:ext cx="638175" cy="162105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MAMA/&#3591;&#3634;&#3609;&#3585;&#3634;&#3619;&#3648;&#3591;&#3636;&#3609;&#3585;&#3634;&#3619;&#3588;&#3621;&#3633;&#3591;/&#3586;&#3657;&#3629;&#3617;&#3641;&#3621;%20MOC/&#3586;&#3657;&#3629;&#3617;&#3641;&#3621;MOC%20&#3611;&#3637;%202560/&#3614;&#3639;&#3657;&#3609;&#3607;&#3637;&#3656;&#3626;&#3656;&#3591;&#3586;&#3657;&#3629;&#3617;&#3641;&#3621;%20Planfin%2060%20&#3603;%2015092559/Planfin60_&#3623;&#3633;&#3591;&#3609;&#3657;&#3635;&#3648;&#3618;&#3655;&#3609;%20&#3619;&#3629;&#3610;%205_07102559%20&#3649;&#3585;&#3657;5&#3594;&#3637;&#362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868"/>
      <sheetName val="Sheet1"/>
      <sheetName val="Planfin2560"/>
      <sheetName val="Expense"/>
      <sheetName val="Revenue"/>
      <sheetName val="NewMaping"/>
      <sheetName val="1.WS-Re-Exp"/>
      <sheetName val="DATA2558"/>
      <sheetName val="2.WS-ยา วชภฯ"/>
      <sheetName val="3.WS-วัสดุอื่น"/>
      <sheetName val="4.WS-แผน จน."/>
      <sheetName val="5.WS-แผน ลน."/>
      <sheetName val="6.WS-แผนลงทุน"/>
      <sheetName val="6.WS-แผนลงทุน (2)"/>
      <sheetName val="6.WS-แผนลงทุน (3)"/>
      <sheetName val="7.WS-แผน รพ.สต. (2)"/>
      <sheetName val="7.WS-แผน รพ.สต.รายละเอียด"/>
      <sheetName val="Sheet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-0.249977111117893"/>
  </sheetPr>
  <dimension ref="A1:M142"/>
  <sheetViews>
    <sheetView showGridLines="0" zoomScale="80" zoomScaleNormal="80" workbookViewId="0">
      <pane xSplit="2" ySplit="10" topLeftCell="C11" activePane="bottomRight" state="frozen"/>
      <selection pane="topRight" activeCell="C1" sqref="C1"/>
      <selection pane="bottomLeft" activeCell="A11" sqref="A11"/>
      <selection pane="bottomRight" activeCell="G2" sqref="G2"/>
    </sheetView>
  </sheetViews>
  <sheetFormatPr defaultRowHeight="12.75"/>
  <cols>
    <col min="1" max="1" width="9" style="9" customWidth="1"/>
    <col min="2" max="2" width="38.375" style="9" customWidth="1"/>
    <col min="3" max="3" width="23.375" style="9" bestFit="1" customWidth="1"/>
    <col min="4" max="4" width="17" style="9" bestFit="1" customWidth="1"/>
    <col min="5" max="5" width="17.625" style="9" bestFit="1" customWidth="1"/>
    <col min="6" max="7" width="18" style="9" bestFit="1" customWidth="1"/>
    <col min="8" max="8" width="7.5" style="9" bestFit="1" customWidth="1"/>
    <col min="9" max="9" width="18.375" style="9" bestFit="1" customWidth="1"/>
    <col min="10" max="10" width="16.875" style="9" bestFit="1" customWidth="1"/>
    <col min="11" max="11" width="18.375" style="150" bestFit="1" customWidth="1"/>
    <col min="12" max="13" width="15.5" style="150" customWidth="1"/>
    <col min="14" max="16384" width="9" style="9"/>
  </cols>
  <sheetData>
    <row r="1" spans="1:13">
      <c r="B1" s="418" t="s">
        <v>140</v>
      </c>
      <c r="C1" s="418"/>
      <c r="D1" s="418"/>
      <c r="E1" s="418"/>
      <c r="F1" s="9" t="s">
        <v>1833</v>
      </c>
      <c r="G1" s="125" t="s">
        <v>1869</v>
      </c>
      <c r="H1" s="126"/>
      <c r="I1" s="125"/>
    </row>
    <row r="2" spans="1:13">
      <c r="B2" s="418" t="s">
        <v>0</v>
      </c>
      <c r="C2" s="418"/>
      <c r="D2" s="418"/>
      <c r="E2" s="418"/>
      <c r="F2" s="9" t="s">
        <v>1834</v>
      </c>
      <c r="G2" s="125" t="s">
        <v>179</v>
      </c>
      <c r="H2" s="126"/>
      <c r="I2" s="125" t="s">
        <v>1872</v>
      </c>
    </row>
    <row r="3" spans="1:13">
      <c r="B3" s="418" t="s">
        <v>1530</v>
      </c>
      <c r="C3" s="418"/>
      <c r="D3" s="418"/>
      <c r="E3" s="418"/>
      <c r="F3" s="9" t="s">
        <v>1835</v>
      </c>
      <c r="G3" s="9" t="s">
        <v>1475</v>
      </c>
      <c r="H3" s="1"/>
    </row>
    <row r="4" spans="1:13">
      <c r="B4" s="418"/>
      <c r="C4" s="418"/>
      <c r="D4" s="418"/>
      <c r="F4" s="9" t="s">
        <v>1836</v>
      </c>
      <c r="G4" s="9" t="s">
        <v>1830</v>
      </c>
      <c r="H4" s="1"/>
    </row>
    <row r="5" spans="1:13">
      <c r="B5" s="419" t="s">
        <v>1531</v>
      </c>
      <c r="C5" s="420"/>
      <c r="D5" s="420"/>
      <c r="E5" s="420"/>
    </row>
    <row r="6" spans="1:13" s="273" customFormat="1">
      <c r="A6" s="11" t="s">
        <v>122</v>
      </c>
      <c r="B6" s="415" t="s">
        <v>2</v>
      </c>
      <c r="C6" s="187" t="s">
        <v>1533</v>
      </c>
      <c r="D6" s="12" t="s">
        <v>1534</v>
      </c>
      <c r="E6" s="268" t="s">
        <v>123</v>
      </c>
      <c r="F6" s="429" t="s">
        <v>1412</v>
      </c>
      <c r="G6" s="430"/>
      <c r="H6" s="269" t="s">
        <v>124</v>
      </c>
      <c r="I6" s="13" t="s">
        <v>125</v>
      </c>
      <c r="J6" s="14" t="s">
        <v>126</v>
      </c>
      <c r="K6" s="151" t="s">
        <v>123</v>
      </c>
      <c r="L6" s="152" t="s">
        <v>127</v>
      </c>
      <c r="M6" s="152" t="s">
        <v>127</v>
      </c>
    </row>
    <row r="7" spans="1:13" s="273" customFormat="1">
      <c r="A7" s="16" t="s">
        <v>2</v>
      </c>
      <c r="B7" s="416"/>
      <c r="C7" s="188" t="s">
        <v>3</v>
      </c>
      <c r="D7" s="17" t="s">
        <v>4</v>
      </c>
      <c r="E7" s="18" t="s">
        <v>1535</v>
      </c>
      <c r="F7" s="431" t="s">
        <v>1870</v>
      </c>
      <c r="G7" s="432" t="s">
        <v>1870</v>
      </c>
      <c r="H7" s="271" t="s">
        <v>128</v>
      </c>
      <c r="I7" s="19" t="s">
        <v>1483</v>
      </c>
      <c r="J7" s="20" t="s">
        <v>1537</v>
      </c>
      <c r="K7" s="153" t="s">
        <v>126</v>
      </c>
      <c r="L7" s="154" t="s">
        <v>129</v>
      </c>
      <c r="M7" s="154" t="s">
        <v>130</v>
      </c>
    </row>
    <row r="8" spans="1:13" s="273" customFormat="1">
      <c r="A8" s="16"/>
      <c r="B8" s="416"/>
      <c r="C8" s="189" t="s">
        <v>1532</v>
      </c>
      <c r="D8" s="129" t="s">
        <v>1407</v>
      </c>
      <c r="E8" s="270" t="s">
        <v>1536</v>
      </c>
      <c r="F8" s="70" t="s">
        <v>152</v>
      </c>
      <c r="G8" s="70" t="s">
        <v>151</v>
      </c>
      <c r="H8" s="271">
        <v>2564</v>
      </c>
      <c r="I8" s="21"/>
      <c r="J8" s="20"/>
      <c r="K8" s="153"/>
      <c r="L8" s="154" t="s">
        <v>131</v>
      </c>
      <c r="M8" s="154" t="s">
        <v>131</v>
      </c>
    </row>
    <row r="9" spans="1:13" s="273" customFormat="1">
      <c r="A9" s="22"/>
      <c r="B9" s="417"/>
      <c r="C9" s="23" t="s">
        <v>132</v>
      </c>
      <c r="D9" s="23" t="s">
        <v>133</v>
      </c>
      <c r="E9" s="25" t="s">
        <v>134</v>
      </c>
      <c r="F9" s="49" t="s">
        <v>153</v>
      </c>
      <c r="G9" s="49" t="s">
        <v>153</v>
      </c>
      <c r="H9" s="24"/>
      <c r="I9" s="25" t="s">
        <v>135</v>
      </c>
      <c r="J9" s="26" t="s">
        <v>136</v>
      </c>
      <c r="K9" s="155" t="s">
        <v>137</v>
      </c>
      <c r="L9" s="156" t="s">
        <v>138</v>
      </c>
      <c r="M9" s="156" t="s">
        <v>139</v>
      </c>
    </row>
    <row r="10" spans="1:13">
      <c r="A10" s="423" t="s">
        <v>5</v>
      </c>
      <c r="B10" s="424"/>
      <c r="C10" s="424"/>
      <c r="D10" s="424"/>
      <c r="E10" s="424"/>
      <c r="F10" s="424"/>
      <c r="G10" s="424"/>
      <c r="H10" s="424"/>
      <c r="I10" s="424"/>
      <c r="J10" s="424"/>
      <c r="K10" s="424"/>
      <c r="L10" s="424"/>
      <c r="M10" s="425"/>
    </row>
    <row r="11" spans="1:13">
      <c r="A11" s="2" t="s">
        <v>6</v>
      </c>
      <c r="B11" s="182" t="s">
        <v>7</v>
      </c>
      <c r="C11" s="3">
        <v>395987328.13</v>
      </c>
      <c r="D11" s="3">
        <v>398307711</v>
      </c>
      <c r="E11" s="27">
        <f>D11-C11</f>
        <v>2320382.8700000048</v>
      </c>
      <c r="F11" s="405">
        <v>312853901.05304354</v>
      </c>
      <c r="G11" s="406">
        <v>95780793.633004785</v>
      </c>
      <c r="H11" s="50">
        <v>1</v>
      </c>
      <c r="I11" s="28">
        <f>(D11/12)*1</f>
        <v>33192309.25</v>
      </c>
      <c r="J11" s="29">
        <f>'ผลการดำเนินงาน Planfin 64'!C6</f>
        <v>45171108.149999991</v>
      </c>
      <c r="K11" s="157">
        <f>J11-I11</f>
        <v>11978798.899999991</v>
      </c>
      <c r="L11" s="157">
        <f>(J11*100)/I11-100</f>
        <v>36.089079580987544</v>
      </c>
      <c r="M11" s="157">
        <f t="shared" ref="M11:M23" si="0">(J11*100)/D11</f>
        <v>11.340756631748961</v>
      </c>
    </row>
    <row r="12" spans="1:13">
      <c r="A12" s="2" t="s">
        <v>8</v>
      </c>
      <c r="B12" s="182" t="s">
        <v>9</v>
      </c>
      <c r="C12" s="3">
        <v>791824</v>
      </c>
      <c r="D12" s="3">
        <v>750000</v>
      </c>
      <c r="E12" s="27">
        <f t="shared" ref="E12:E22" si="1">D12-C12</f>
        <v>-41824</v>
      </c>
      <c r="F12" s="405">
        <v>953110.30434782605</v>
      </c>
      <c r="G12" s="406">
        <v>728302.95612362667</v>
      </c>
      <c r="H12" s="50">
        <v>0</v>
      </c>
      <c r="I12" s="28">
        <f t="shared" ref="I12:I23" si="2">(D12/12)*1</f>
        <v>62500</v>
      </c>
      <c r="J12" s="29">
        <f>'ผลการดำเนินงาน Planfin 64'!C7</f>
        <v>0</v>
      </c>
      <c r="K12" s="157">
        <f>J12-I12</f>
        <v>-62500</v>
      </c>
      <c r="L12" s="157">
        <f t="shared" ref="L12:L22" si="3">(J12*100)/I12-100</f>
        <v>-100</v>
      </c>
      <c r="M12" s="157">
        <f t="shared" si="0"/>
        <v>0</v>
      </c>
    </row>
    <row r="13" spans="1:13">
      <c r="A13" s="2" t="s">
        <v>10</v>
      </c>
      <c r="B13" s="182" t="s">
        <v>11</v>
      </c>
      <c r="C13" s="3">
        <v>2264676</v>
      </c>
      <c r="D13" s="3">
        <v>2267000</v>
      </c>
      <c r="E13" s="27">
        <f t="shared" si="1"/>
        <v>2324</v>
      </c>
      <c r="F13" s="405">
        <v>4917096.4130434785</v>
      </c>
      <c r="G13" s="406">
        <v>4243209.6537639461</v>
      </c>
      <c r="H13" s="50">
        <v>0</v>
      </c>
      <c r="I13" s="28">
        <f t="shared" si="2"/>
        <v>188916.66666666666</v>
      </c>
      <c r="J13" s="29">
        <f>'ผลการดำเนินงาน Planfin 64'!C8</f>
        <v>655295.91</v>
      </c>
      <c r="K13" s="157">
        <f t="shared" ref="K13:K23" si="4">J13-I13</f>
        <v>466379.2433333334</v>
      </c>
      <c r="L13" s="157">
        <f t="shared" si="3"/>
        <v>246.8703537715042</v>
      </c>
      <c r="M13" s="157">
        <f t="shared" si="0"/>
        <v>28.905862814292014</v>
      </c>
    </row>
    <row r="14" spans="1:13">
      <c r="A14" s="2" t="s">
        <v>12</v>
      </c>
      <c r="B14" s="182" t="s">
        <v>13</v>
      </c>
      <c r="C14" s="3">
        <v>15224519.699999999</v>
      </c>
      <c r="D14" s="3">
        <v>15222000</v>
      </c>
      <c r="E14" s="27">
        <f t="shared" si="1"/>
        <v>-2519.6999999992549</v>
      </c>
      <c r="F14" s="405">
        <v>24128635.906521741</v>
      </c>
      <c r="G14" s="406">
        <v>9120944.0273202881</v>
      </c>
      <c r="H14" s="50">
        <v>0</v>
      </c>
      <c r="I14" s="28">
        <f t="shared" si="2"/>
        <v>1268500</v>
      </c>
      <c r="J14" s="29">
        <f>'ผลการดำเนินงาน Planfin 64'!C9</f>
        <v>1204757.8699999999</v>
      </c>
      <c r="K14" s="157">
        <f t="shared" si="4"/>
        <v>-63742.130000000121</v>
      </c>
      <c r="L14" s="157">
        <f t="shared" si="3"/>
        <v>-5.025000394166355</v>
      </c>
      <c r="M14" s="157">
        <f t="shared" si="0"/>
        <v>7.9145833004861377</v>
      </c>
    </row>
    <row r="15" spans="1:13">
      <c r="A15" s="2" t="s">
        <v>14</v>
      </c>
      <c r="B15" s="182" t="s">
        <v>15</v>
      </c>
      <c r="C15" s="3">
        <v>104464236.28</v>
      </c>
      <c r="D15" s="3">
        <v>106763500</v>
      </c>
      <c r="E15" s="27">
        <f t="shared" si="1"/>
        <v>2299263.7199999988</v>
      </c>
      <c r="F15" s="405">
        <v>184053299.82478261</v>
      </c>
      <c r="G15" s="406">
        <v>61097714.40811874</v>
      </c>
      <c r="H15" s="50">
        <v>0</v>
      </c>
      <c r="I15" s="28">
        <f t="shared" si="2"/>
        <v>8896958.333333334</v>
      </c>
      <c r="J15" s="29">
        <f>'ผลการดำเนินงาน Planfin 64'!C10</f>
        <v>9953259.9899999984</v>
      </c>
      <c r="K15" s="157">
        <f t="shared" si="4"/>
        <v>1056301.6566666644</v>
      </c>
      <c r="L15" s="157">
        <f t="shared" si="3"/>
        <v>11.872615528715315</v>
      </c>
      <c r="M15" s="157">
        <f t="shared" si="0"/>
        <v>9.3227179607262762</v>
      </c>
    </row>
    <row r="16" spans="1:13">
      <c r="A16" s="2" t="s">
        <v>16</v>
      </c>
      <c r="B16" s="182" t="s">
        <v>17</v>
      </c>
      <c r="C16" s="3">
        <v>90364605.579999998</v>
      </c>
      <c r="D16" s="3">
        <v>85692000</v>
      </c>
      <c r="E16" s="27">
        <f t="shared" si="1"/>
        <v>-4672605.5799999982</v>
      </c>
      <c r="F16" s="405">
        <v>72057663.203478262</v>
      </c>
      <c r="G16" s="406">
        <v>33463174.860792536</v>
      </c>
      <c r="H16" s="50">
        <v>1</v>
      </c>
      <c r="I16" s="28">
        <f t="shared" si="2"/>
        <v>7141000</v>
      </c>
      <c r="J16" s="29">
        <f>'ผลการดำเนินงาน Planfin 64'!C11</f>
        <v>12057303.23</v>
      </c>
      <c r="K16" s="157">
        <f t="shared" si="4"/>
        <v>4916303.2300000004</v>
      </c>
      <c r="L16" s="157">
        <f t="shared" si="3"/>
        <v>68.846145217756629</v>
      </c>
      <c r="M16" s="157">
        <f t="shared" si="0"/>
        <v>14.070512101479718</v>
      </c>
    </row>
    <row r="17" spans="1:13">
      <c r="A17" s="2" t="s">
        <v>18</v>
      </c>
      <c r="B17" s="182" t="s">
        <v>19</v>
      </c>
      <c r="C17" s="3">
        <v>10955773.859999999</v>
      </c>
      <c r="D17" s="3">
        <v>6370380</v>
      </c>
      <c r="E17" s="27">
        <f t="shared" si="1"/>
        <v>-4585393.8599999994</v>
      </c>
      <c r="F17" s="405">
        <v>3811631.6278260876</v>
      </c>
      <c r="G17" s="406">
        <v>7286474.1970842769</v>
      </c>
      <c r="H17" s="50">
        <v>1</v>
      </c>
      <c r="I17" s="28">
        <f t="shared" si="2"/>
        <v>530865</v>
      </c>
      <c r="J17" s="29">
        <f>'ผลการดำเนินงาน Planfin 64'!C12</f>
        <v>200341.47999999998</v>
      </c>
      <c r="K17" s="157">
        <f t="shared" si="4"/>
        <v>-330523.52000000002</v>
      </c>
      <c r="L17" s="157">
        <f t="shared" si="3"/>
        <v>-62.261313139875483</v>
      </c>
      <c r="M17" s="157">
        <f t="shared" si="0"/>
        <v>3.1448905716770428</v>
      </c>
    </row>
    <row r="18" spans="1:13">
      <c r="A18" s="2" t="s">
        <v>20</v>
      </c>
      <c r="B18" s="182" t="s">
        <v>21</v>
      </c>
      <c r="C18" s="3">
        <v>104995977.95</v>
      </c>
      <c r="D18" s="3">
        <v>101020822</v>
      </c>
      <c r="E18" s="27">
        <f t="shared" si="1"/>
        <v>-3975155.950000003</v>
      </c>
      <c r="F18" s="405">
        <v>110613993.24130434</v>
      </c>
      <c r="G18" s="406">
        <v>32283904.538914226</v>
      </c>
      <c r="H18" s="50">
        <v>0</v>
      </c>
      <c r="I18" s="28">
        <f t="shared" si="2"/>
        <v>8418401.833333334</v>
      </c>
      <c r="J18" s="29">
        <f>'ผลการดำเนินงาน Planfin 64'!C13</f>
        <v>8147364.4500000002</v>
      </c>
      <c r="K18" s="157">
        <f t="shared" si="4"/>
        <v>-271037.38333333377</v>
      </c>
      <c r="L18" s="157">
        <f t="shared" si="3"/>
        <v>-3.2195823946077269</v>
      </c>
      <c r="M18" s="157">
        <f t="shared" si="0"/>
        <v>8.0650348004493573</v>
      </c>
    </row>
    <row r="19" spans="1:13">
      <c r="A19" s="2" t="s">
        <v>22</v>
      </c>
      <c r="B19" s="182" t="s">
        <v>23</v>
      </c>
      <c r="C19" s="3">
        <v>196154560.13999999</v>
      </c>
      <c r="D19" s="3">
        <v>221446816</v>
      </c>
      <c r="E19" s="27">
        <f t="shared" si="1"/>
        <v>25292255.860000014</v>
      </c>
      <c r="F19" s="405">
        <v>306173252.24739134</v>
      </c>
      <c r="G19" s="406">
        <v>61389550.568073481</v>
      </c>
      <c r="H19" s="50">
        <v>0</v>
      </c>
      <c r="I19" s="28">
        <f t="shared" si="2"/>
        <v>18453901.333333332</v>
      </c>
      <c r="J19" s="29">
        <f>'ผลการดำเนินงาน Planfin 64'!C14</f>
        <v>18640838.870000001</v>
      </c>
      <c r="K19" s="157">
        <f t="shared" si="4"/>
        <v>186937.53666666895</v>
      </c>
      <c r="L19" s="157">
        <f t="shared" si="3"/>
        <v>1.0129973781153865</v>
      </c>
      <c r="M19" s="157">
        <f t="shared" si="0"/>
        <v>8.4177497815096149</v>
      </c>
    </row>
    <row r="20" spans="1:13">
      <c r="A20" s="2" t="s">
        <v>24</v>
      </c>
      <c r="B20" s="182" t="s">
        <v>25</v>
      </c>
      <c r="C20" s="3">
        <v>68364148.810000002</v>
      </c>
      <c r="D20" s="3">
        <v>62845000</v>
      </c>
      <c r="E20" s="27">
        <f t="shared" si="1"/>
        <v>-5519148.8100000024</v>
      </c>
      <c r="F20" s="405">
        <v>80120562.29739131</v>
      </c>
      <c r="G20" s="406">
        <v>35858792.794477887</v>
      </c>
      <c r="H20" s="50">
        <v>0</v>
      </c>
      <c r="I20" s="28">
        <f t="shared" si="2"/>
        <v>5237083.333333333</v>
      </c>
      <c r="J20" s="29">
        <f>'ผลการดำเนินงาน Planfin 64'!C15</f>
        <v>2888566.5</v>
      </c>
      <c r="K20" s="157">
        <f t="shared" si="4"/>
        <v>-2348516.833333333</v>
      </c>
      <c r="L20" s="157">
        <f t="shared" si="3"/>
        <v>-44.843984406078441</v>
      </c>
      <c r="M20" s="157">
        <f t="shared" si="0"/>
        <v>4.596334632826796</v>
      </c>
    </row>
    <row r="21" spans="1:13">
      <c r="A21" s="175" t="s">
        <v>1465</v>
      </c>
      <c r="B21" s="176" t="s">
        <v>1466</v>
      </c>
      <c r="C21" s="3">
        <v>0</v>
      </c>
      <c r="D21" s="6">
        <v>0</v>
      </c>
      <c r="E21" s="27">
        <f t="shared" ref="E21" si="5">D21-C21</f>
        <v>0</v>
      </c>
      <c r="F21" s="405">
        <v>21840405.575000003</v>
      </c>
      <c r="G21" s="406">
        <v>51880378.840424344</v>
      </c>
      <c r="H21" s="50">
        <v>0</v>
      </c>
      <c r="I21" s="28">
        <f t="shared" si="2"/>
        <v>0</v>
      </c>
      <c r="J21" s="29">
        <f>'ผลการดำเนินงาน Planfin 64'!C16</f>
        <v>159875</v>
      </c>
      <c r="K21" s="157">
        <f t="shared" ref="K21" si="6">J21-I21</f>
        <v>159875</v>
      </c>
      <c r="L21" s="157" t="e">
        <f t="shared" ref="L21" si="7">(J21*100)/I21-100</f>
        <v>#DIV/0!</v>
      </c>
      <c r="M21" s="157" t="e">
        <f t="shared" ref="M21" si="8">(J21*100)/D21</f>
        <v>#DIV/0!</v>
      </c>
    </row>
    <row r="22" spans="1:13">
      <c r="A22" s="2" t="s">
        <v>26</v>
      </c>
      <c r="B22" s="182" t="s">
        <v>27</v>
      </c>
      <c r="C22" s="3">
        <v>120209316.06</v>
      </c>
      <c r="D22" s="3">
        <v>256261439.12</v>
      </c>
      <c r="E22" s="27">
        <f t="shared" si="1"/>
        <v>136052123.06</v>
      </c>
      <c r="F22" s="405">
        <v>66783267.928695671</v>
      </c>
      <c r="G22" s="406">
        <v>40034549.664876148</v>
      </c>
      <c r="H22" s="50">
        <v>4</v>
      </c>
      <c r="I22" s="28">
        <f t="shared" si="2"/>
        <v>21355119.926666666</v>
      </c>
      <c r="J22" s="29">
        <f>'ผลการดำเนินงาน Planfin 64'!C17</f>
        <v>7133212</v>
      </c>
      <c r="K22" s="157">
        <f>J22-I22</f>
        <v>-14221907.926666666</v>
      </c>
      <c r="L22" s="157">
        <f t="shared" si="3"/>
        <v>-66.597181263812132</v>
      </c>
      <c r="M22" s="157">
        <f t="shared" si="0"/>
        <v>2.7835682280156546</v>
      </c>
    </row>
    <row r="23" spans="1:13">
      <c r="A23" s="100" t="s">
        <v>28</v>
      </c>
      <c r="B23" s="61" t="s">
        <v>29</v>
      </c>
      <c r="C23" s="5">
        <f>SUM(C11:C22)</f>
        <v>1109776966.51</v>
      </c>
      <c r="D23" s="5">
        <f>SUM(D11:D22)</f>
        <v>1256946668.1199999</v>
      </c>
      <c r="E23" s="30">
        <f>D23-C23</f>
        <v>147169701.6099999</v>
      </c>
      <c r="F23" s="407">
        <v>1188306819.6228263</v>
      </c>
      <c r="G23" s="408">
        <v>433167790.14297432</v>
      </c>
      <c r="H23" s="51">
        <v>1</v>
      </c>
      <c r="I23" s="31">
        <f t="shared" si="2"/>
        <v>104745555.67666666</v>
      </c>
      <c r="J23" s="34">
        <f>'ผลการดำเนินงาน Planfin 64'!C18</f>
        <v>106211923.45</v>
      </c>
      <c r="K23" s="32">
        <f t="shared" si="4"/>
        <v>1466367.7733333409</v>
      </c>
      <c r="L23" s="32">
        <f>(J23*100)/I23-100</f>
        <v>1.3999331655271305</v>
      </c>
      <c r="M23" s="32">
        <f t="shared" si="0"/>
        <v>8.4499944304605936</v>
      </c>
    </row>
    <row r="24" spans="1:13">
      <c r="A24" s="88" t="s">
        <v>1408</v>
      </c>
      <c r="B24" s="80" t="s">
        <v>156</v>
      </c>
      <c r="C24" s="81">
        <f>C23-C22</f>
        <v>989567650.45000005</v>
      </c>
      <c r="D24" s="81">
        <f>D23-D22</f>
        <v>1000685228.9999999</v>
      </c>
      <c r="E24" s="82">
        <f>D24-C24</f>
        <v>11117578.549999833</v>
      </c>
      <c r="F24" s="83"/>
      <c r="G24" s="84"/>
      <c r="H24" s="85"/>
      <c r="I24" s="86">
        <f>(D24/12)*1</f>
        <v>83390435.749999985</v>
      </c>
      <c r="J24" s="87">
        <f>'ผลการดำเนินงาน Planfin 64'!C19</f>
        <v>99078711.450000003</v>
      </c>
      <c r="K24" s="158">
        <f>J24-I24</f>
        <v>15688275.700000018</v>
      </c>
      <c r="L24" s="158">
        <f>(J24*100)/I24-100</f>
        <v>18.813039599688167</v>
      </c>
      <c r="M24" s="158">
        <f>(J24*100)/D24</f>
        <v>9.9010866333073473</v>
      </c>
    </row>
    <row r="25" spans="1:13" s="1" customFormat="1" ht="25.5">
      <c r="A25" s="235"/>
      <c r="B25" s="236" t="s">
        <v>1527</v>
      </c>
      <c r="C25" s="237">
        <f>C24-C21</f>
        <v>989567650.45000005</v>
      </c>
      <c r="D25" s="237">
        <f>D24-D21</f>
        <v>1000685228.9999999</v>
      </c>
      <c r="E25" s="238">
        <f>D25-C25</f>
        <v>11117578.549999833</v>
      </c>
      <c r="F25" s="237"/>
      <c r="G25" s="239"/>
      <c r="H25" s="240"/>
      <c r="I25" s="237">
        <f>I24-I21</f>
        <v>83390435.749999985</v>
      </c>
      <c r="J25" s="237">
        <f>J24-J21</f>
        <v>98918836.450000003</v>
      </c>
      <c r="K25" s="237">
        <f>K24-K21</f>
        <v>15528400.700000018</v>
      </c>
      <c r="L25" s="241">
        <f>(J25*100)/I25-100</f>
        <v>18.62132097085248</v>
      </c>
      <c r="M25" s="241">
        <f>(J25*100)/D25</f>
        <v>9.8851100809043739</v>
      </c>
    </row>
    <row r="26" spans="1:13">
      <c r="A26" s="423" t="s">
        <v>30</v>
      </c>
      <c r="B26" s="424"/>
      <c r="C26" s="424"/>
      <c r="D26" s="424"/>
      <c r="E26" s="424"/>
      <c r="F26" s="424"/>
      <c r="G26" s="424"/>
      <c r="H26" s="424"/>
      <c r="I26" s="424"/>
      <c r="J26" s="424"/>
      <c r="K26" s="424"/>
      <c r="L26" s="424"/>
      <c r="M26" s="425"/>
    </row>
    <row r="27" spans="1:13">
      <c r="A27" s="2" t="s">
        <v>31</v>
      </c>
      <c r="B27" s="182" t="s">
        <v>32</v>
      </c>
      <c r="C27" s="3">
        <v>136793432.25999999</v>
      </c>
      <c r="D27" s="3">
        <v>153702974.38</v>
      </c>
      <c r="E27" s="27">
        <f t="shared" ref="E27:E42" si="9">D27-C27</f>
        <v>16909542.120000005</v>
      </c>
      <c r="F27" s="405">
        <v>186865251.19913045</v>
      </c>
      <c r="G27" s="406">
        <v>51019334.720734723</v>
      </c>
      <c r="H27" s="50">
        <v>0</v>
      </c>
      <c r="I27" s="28">
        <f>(D27/12)*1</f>
        <v>12808581.198333332</v>
      </c>
      <c r="J27" s="29">
        <f>'ผลการดำเนินงาน Planfin 64'!C22</f>
        <v>11034319.890000001</v>
      </c>
      <c r="K27" s="157">
        <f t="shared" ref="K27:K41" si="10">J27-I27</f>
        <v>-1774261.3083333317</v>
      </c>
      <c r="L27" s="157">
        <f>(J27*100)/I27-100</f>
        <v>-13.852129918684525</v>
      </c>
      <c r="M27" s="157">
        <f t="shared" ref="M27:M42" si="11">(J27*100)/D27</f>
        <v>7.1789891734429556</v>
      </c>
    </row>
    <row r="28" spans="1:13">
      <c r="A28" s="2" t="s">
        <v>33</v>
      </c>
      <c r="B28" s="182" t="s">
        <v>34</v>
      </c>
      <c r="C28" s="3">
        <v>67080799.990000002</v>
      </c>
      <c r="D28" s="3">
        <v>54353464.310000002</v>
      </c>
      <c r="E28" s="27">
        <f t="shared" si="9"/>
        <v>-12727335.68</v>
      </c>
      <c r="F28" s="405">
        <v>91110189.160434768</v>
      </c>
      <c r="G28" s="406">
        <v>29294040.707788471</v>
      </c>
      <c r="H28" s="50">
        <v>0</v>
      </c>
      <c r="I28" s="28">
        <f t="shared" ref="I28:I41" si="12">(D28/12)*1</f>
        <v>4529455.3591666669</v>
      </c>
      <c r="J28" s="29">
        <f>'ผลการดำเนินงาน Planfin 64'!C23</f>
        <v>4012248.1</v>
      </c>
      <c r="K28" s="157">
        <f t="shared" si="10"/>
        <v>-517207.25916666677</v>
      </c>
      <c r="L28" s="157">
        <f t="shared" ref="L28:L42" si="13">(J28*100)/I28-100</f>
        <v>-11.418751663374891</v>
      </c>
      <c r="M28" s="157">
        <f t="shared" si="11"/>
        <v>7.3817706947187594</v>
      </c>
    </row>
    <row r="29" spans="1:13">
      <c r="A29" s="2" t="s">
        <v>35</v>
      </c>
      <c r="B29" s="182" t="s">
        <v>36</v>
      </c>
      <c r="C29" s="3">
        <v>1168447.08</v>
      </c>
      <c r="D29" s="3">
        <v>1368547.88</v>
      </c>
      <c r="E29" s="27">
        <f t="shared" si="9"/>
        <v>200100.79999999981</v>
      </c>
      <c r="F29" s="405">
        <v>2078914.0191304346</v>
      </c>
      <c r="G29" s="406">
        <v>790483.67853953457</v>
      </c>
      <c r="H29" s="50">
        <v>0</v>
      </c>
      <c r="I29" s="28">
        <f t="shared" si="12"/>
        <v>114045.65666666666</v>
      </c>
      <c r="J29" s="29">
        <f>'ผลการดำเนินงาน Planfin 64'!C24</f>
        <v>54491</v>
      </c>
      <c r="K29" s="157">
        <f t="shared" si="10"/>
        <v>-59554.656666666662</v>
      </c>
      <c r="L29" s="157">
        <f t="shared" si="13"/>
        <v>-52.220012938093184</v>
      </c>
      <c r="M29" s="157">
        <f t="shared" si="11"/>
        <v>3.981665588492235</v>
      </c>
    </row>
    <row r="30" spans="1:13">
      <c r="A30" s="2" t="s">
        <v>37</v>
      </c>
      <c r="B30" s="182" t="s">
        <v>38</v>
      </c>
      <c r="C30" s="3">
        <v>24653811.420000002</v>
      </c>
      <c r="D30" s="3">
        <v>28682784.030000001</v>
      </c>
      <c r="E30" s="27">
        <f t="shared" si="9"/>
        <v>4028972.6099999994</v>
      </c>
      <c r="F30" s="405">
        <v>38568174.938695654</v>
      </c>
      <c r="G30" s="406">
        <v>12321701.160230802</v>
      </c>
      <c r="H30" s="50">
        <v>0</v>
      </c>
      <c r="I30" s="28">
        <f t="shared" si="12"/>
        <v>2390232.0024999999</v>
      </c>
      <c r="J30" s="29">
        <f>'ผลการดำเนินงาน Planfin 64'!C25</f>
        <v>1040841.6</v>
      </c>
      <c r="K30" s="157">
        <f t="shared" si="10"/>
        <v>-1349390.4024999999</v>
      </c>
      <c r="L30" s="157">
        <f t="shared" si="13"/>
        <v>-56.454369328527136</v>
      </c>
      <c r="M30" s="157">
        <f t="shared" si="11"/>
        <v>3.6288025559560717</v>
      </c>
    </row>
    <row r="31" spans="1:13">
      <c r="A31" s="2" t="s">
        <v>39</v>
      </c>
      <c r="B31" s="182" t="s">
        <v>40</v>
      </c>
      <c r="C31" s="3">
        <v>196336304.94</v>
      </c>
      <c r="D31" s="3">
        <v>221446816</v>
      </c>
      <c r="E31" s="27">
        <f t="shared" si="9"/>
        <v>25110511.060000002</v>
      </c>
      <c r="F31" s="405">
        <v>304032279.5330435</v>
      </c>
      <c r="G31" s="406">
        <v>59686397.711940765</v>
      </c>
      <c r="H31" s="50">
        <v>0</v>
      </c>
      <c r="I31" s="28">
        <f t="shared" si="12"/>
        <v>18453901.333333332</v>
      </c>
      <c r="J31" s="29">
        <f>'ผลการดำเนินงาน Planfin 64'!C26</f>
        <v>18650464.870000001</v>
      </c>
      <c r="K31" s="157">
        <f t="shared" si="10"/>
        <v>196563.53666666895</v>
      </c>
      <c r="L31" s="157">
        <f t="shared" si="13"/>
        <v>1.0651597898793028</v>
      </c>
      <c r="M31" s="157">
        <f t="shared" si="11"/>
        <v>8.4220966491566092</v>
      </c>
    </row>
    <row r="32" spans="1:13">
      <c r="A32" s="2" t="s">
        <v>41</v>
      </c>
      <c r="B32" s="182" t="s">
        <v>42</v>
      </c>
      <c r="C32" s="3">
        <v>77993022.840000004</v>
      </c>
      <c r="D32" s="3">
        <v>65580000</v>
      </c>
      <c r="E32" s="27">
        <f t="shared" si="9"/>
        <v>-12413022.840000004</v>
      </c>
      <c r="F32" s="405">
        <v>75500108.359130442</v>
      </c>
      <c r="G32" s="406">
        <v>16644155.763724068</v>
      </c>
      <c r="H32" s="50">
        <v>0</v>
      </c>
      <c r="I32" s="28">
        <f t="shared" si="12"/>
        <v>5465000</v>
      </c>
      <c r="J32" s="29">
        <f>'ผลการดำเนินงาน Planfin 64'!C27</f>
        <v>5645421.5</v>
      </c>
      <c r="K32" s="157">
        <f t="shared" si="10"/>
        <v>180421.5</v>
      </c>
      <c r="L32" s="157">
        <f t="shared" si="13"/>
        <v>3.3013998170173835</v>
      </c>
      <c r="M32" s="157">
        <f t="shared" si="11"/>
        <v>8.6084499847514486</v>
      </c>
    </row>
    <row r="33" spans="1:13">
      <c r="A33" s="2" t="s">
        <v>43</v>
      </c>
      <c r="B33" s="182" t="s">
        <v>44</v>
      </c>
      <c r="C33" s="3">
        <v>146232569.5</v>
      </c>
      <c r="D33" s="3">
        <v>151000000</v>
      </c>
      <c r="E33" s="27">
        <f t="shared" si="9"/>
        <v>4767430.5</v>
      </c>
      <c r="F33" s="405">
        <v>161070169.71869564</v>
      </c>
      <c r="G33" s="406">
        <v>34540598.254421435</v>
      </c>
      <c r="H33" s="50">
        <v>0</v>
      </c>
      <c r="I33" s="28">
        <f t="shared" si="12"/>
        <v>12583333.333333334</v>
      </c>
      <c r="J33" s="29">
        <f>'ผลการดำเนินงาน Planfin 64'!C28</f>
        <v>11756612.670000002</v>
      </c>
      <c r="K33" s="157">
        <f t="shared" si="10"/>
        <v>-826720.66333333217</v>
      </c>
      <c r="L33" s="157">
        <f t="shared" si="13"/>
        <v>-6.5699655364238225</v>
      </c>
      <c r="M33" s="157">
        <f t="shared" si="11"/>
        <v>7.7858362052980148</v>
      </c>
    </row>
    <row r="34" spans="1:13">
      <c r="A34" s="2" t="s">
        <v>45</v>
      </c>
      <c r="B34" s="182" t="s">
        <v>46</v>
      </c>
      <c r="C34" s="3">
        <v>17676063.219999999</v>
      </c>
      <c r="D34" s="3">
        <v>17796100</v>
      </c>
      <c r="E34" s="27">
        <f t="shared" si="9"/>
        <v>120036.78000000119</v>
      </c>
      <c r="F34" s="405">
        <v>25737709.375217389</v>
      </c>
      <c r="G34" s="406">
        <v>6752221.7937554382</v>
      </c>
      <c r="H34" s="50">
        <v>0</v>
      </c>
      <c r="I34" s="28">
        <f t="shared" si="12"/>
        <v>1483008.3333333333</v>
      </c>
      <c r="J34" s="29">
        <f>'ผลการดำเนินงาน Planfin 64'!C29</f>
        <v>1290156.1000000001</v>
      </c>
      <c r="K34" s="157">
        <f t="shared" si="10"/>
        <v>-192852.23333333316</v>
      </c>
      <c r="L34" s="157">
        <f t="shared" si="13"/>
        <v>-13.004123375346268</v>
      </c>
      <c r="M34" s="157">
        <f t="shared" si="11"/>
        <v>7.2496563853878104</v>
      </c>
    </row>
    <row r="35" spans="1:13">
      <c r="A35" s="2" t="s">
        <v>47</v>
      </c>
      <c r="B35" s="182" t="s">
        <v>48</v>
      </c>
      <c r="C35" s="3">
        <v>79792631.450000003</v>
      </c>
      <c r="D35" s="3">
        <v>74344700</v>
      </c>
      <c r="E35" s="27">
        <f t="shared" si="9"/>
        <v>-5447931.450000003</v>
      </c>
      <c r="F35" s="405">
        <v>71116975.772173896</v>
      </c>
      <c r="G35" s="406">
        <v>25019982.050831538</v>
      </c>
      <c r="H35" s="50">
        <v>1</v>
      </c>
      <c r="I35" s="28">
        <f t="shared" si="12"/>
        <v>6195391.666666667</v>
      </c>
      <c r="J35" s="29">
        <f>'ผลการดำเนินงาน Planfin 64'!C30</f>
        <v>3588384.4599999995</v>
      </c>
      <c r="K35" s="157">
        <f t="shared" si="10"/>
        <v>-2607007.2066666675</v>
      </c>
      <c r="L35" s="157">
        <f t="shared" si="13"/>
        <v>-42.079780374391191</v>
      </c>
      <c r="M35" s="157">
        <f t="shared" si="11"/>
        <v>4.8266849688007341</v>
      </c>
    </row>
    <row r="36" spans="1:13">
      <c r="A36" s="2" t="s">
        <v>49</v>
      </c>
      <c r="B36" s="182" t="s">
        <v>50</v>
      </c>
      <c r="C36" s="3">
        <v>24873869.859999999</v>
      </c>
      <c r="D36" s="3">
        <v>21370000</v>
      </c>
      <c r="E36" s="27">
        <f t="shared" si="9"/>
        <v>-3503869.8599999994</v>
      </c>
      <c r="F36" s="405">
        <v>26898948.447826091</v>
      </c>
      <c r="G36" s="406">
        <v>6393324.61946576</v>
      </c>
      <c r="H36" s="50">
        <v>0</v>
      </c>
      <c r="I36" s="28">
        <f t="shared" si="12"/>
        <v>1780833.3333333333</v>
      </c>
      <c r="J36" s="29">
        <f>'ผลการดำเนินงาน Planfin 64'!C31</f>
        <v>1955397.37</v>
      </c>
      <c r="K36" s="157">
        <f t="shared" si="10"/>
        <v>174564.03666666686</v>
      </c>
      <c r="L36" s="157">
        <f t="shared" si="13"/>
        <v>9.8023792232101101</v>
      </c>
      <c r="M36" s="157">
        <f t="shared" si="11"/>
        <v>9.1501982686008425</v>
      </c>
    </row>
    <row r="37" spans="1:13">
      <c r="A37" s="2" t="s">
        <v>51</v>
      </c>
      <c r="B37" s="182" t="s">
        <v>52</v>
      </c>
      <c r="C37" s="3">
        <v>23743140.73</v>
      </c>
      <c r="D37" s="3">
        <v>24899275.09</v>
      </c>
      <c r="E37" s="27">
        <f t="shared" si="9"/>
        <v>1156134.3599999994</v>
      </c>
      <c r="F37" s="405">
        <v>34700672.703478262</v>
      </c>
      <c r="G37" s="406">
        <v>10355559.140141649</v>
      </c>
      <c r="H37" s="50">
        <v>0</v>
      </c>
      <c r="I37" s="28">
        <f t="shared" si="12"/>
        <v>2074939.5908333333</v>
      </c>
      <c r="J37" s="29">
        <f>'ผลการดำเนินงาน Planfin 64'!C32</f>
        <v>1669979.28</v>
      </c>
      <c r="K37" s="157">
        <f t="shared" si="10"/>
        <v>-404960.31083333329</v>
      </c>
      <c r="L37" s="157">
        <f t="shared" si="13"/>
        <v>-19.516727745827723</v>
      </c>
      <c r="M37" s="157">
        <f t="shared" si="11"/>
        <v>6.7069393545143567</v>
      </c>
    </row>
    <row r="38" spans="1:13">
      <c r="A38" s="2" t="s">
        <v>53</v>
      </c>
      <c r="B38" s="182" t="s">
        <v>54</v>
      </c>
      <c r="C38" s="3">
        <v>75602810.239999995</v>
      </c>
      <c r="D38" s="3">
        <v>76199396.439999998</v>
      </c>
      <c r="E38" s="27">
        <f t="shared" si="9"/>
        <v>596586.20000000298</v>
      </c>
      <c r="F38" s="405">
        <v>77976622.475652173</v>
      </c>
      <c r="G38" s="406">
        <v>17922661.308630601</v>
      </c>
      <c r="H38" s="50">
        <v>0</v>
      </c>
      <c r="I38" s="28">
        <f t="shared" si="12"/>
        <v>6349949.7033333331</v>
      </c>
      <c r="J38" s="29">
        <f>'ผลการดำเนินงาน Planfin 64'!C33</f>
        <v>7574516.6299999999</v>
      </c>
      <c r="K38" s="157">
        <f t="shared" si="10"/>
        <v>1224566.9266666668</v>
      </c>
      <c r="L38" s="157">
        <f t="shared" si="13"/>
        <v>19.284671278952729</v>
      </c>
      <c r="M38" s="157">
        <f t="shared" si="11"/>
        <v>9.9403892732460601</v>
      </c>
    </row>
    <row r="39" spans="1:13">
      <c r="A39" s="2" t="s">
        <v>55</v>
      </c>
      <c r="B39" s="182" t="s">
        <v>56</v>
      </c>
      <c r="C39" s="3">
        <v>9290472.7799999993</v>
      </c>
      <c r="D39" s="3">
        <v>9787374.9199999999</v>
      </c>
      <c r="E39" s="27">
        <f t="shared" si="9"/>
        <v>496902.1400000006</v>
      </c>
      <c r="F39" s="405">
        <v>8544973.024347825</v>
      </c>
      <c r="G39" s="406">
        <v>12222979.12034482</v>
      </c>
      <c r="H39" s="50">
        <v>1</v>
      </c>
      <c r="I39" s="28">
        <f t="shared" si="12"/>
        <v>815614.57666666666</v>
      </c>
      <c r="J39" s="29">
        <f>'ผลการดำเนินงาน Planfin 64'!C34</f>
        <v>159615.24</v>
      </c>
      <c r="K39" s="157">
        <f t="shared" si="10"/>
        <v>-655999.33666666667</v>
      </c>
      <c r="L39" s="157">
        <f t="shared" si="13"/>
        <v>-80.430065307031271</v>
      </c>
      <c r="M39" s="157">
        <f t="shared" si="11"/>
        <v>1.630827891080727</v>
      </c>
    </row>
    <row r="40" spans="1:13">
      <c r="A40" s="175" t="s">
        <v>57</v>
      </c>
      <c r="B40" s="182" t="s">
        <v>58</v>
      </c>
      <c r="C40" s="3">
        <v>38360381.159999996</v>
      </c>
      <c r="D40" s="3">
        <v>16520000</v>
      </c>
      <c r="E40" s="27">
        <f t="shared" ref="E40" si="14">D40-C40</f>
        <v>-21840381.159999996</v>
      </c>
      <c r="F40" s="405">
        <v>30001897.297391299</v>
      </c>
      <c r="G40" s="406">
        <v>31778453.388386521</v>
      </c>
      <c r="H40" s="50">
        <v>0</v>
      </c>
      <c r="I40" s="28">
        <f t="shared" si="12"/>
        <v>1376666.6666666667</v>
      </c>
      <c r="J40" s="29">
        <f>'ผลการดำเนินงาน Planfin 64'!C35</f>
        <v>1158541.5</v>
      </c>
      <c r="K40" s="157">
        <f t="shared" ref="K40" si="15">J40-I40</f>
        <v>-218125.16666666674</v>
      </c>
      <c r="L40" s="157">
        <f t="shared" ref="L40" si="16">(J40*100)/I40-100</f>
        <v>-15.844443099273619</v>
      </c>
      <c r="M40" s="157">
        <f t="shared" ref="M40" si="17">(J40*100)/D40</f>
        <v>7.012963075060533</v>
      </c>
    </row>
    <row r="41" spans="1:13">
      <c r="A41" s="2" t="s">
        <v>1467</v>
      </c>
      <c r="B41" s="176" t="s">
        <v>1468</v>
      </c>
      <c r="C41" s="3">
        <v>591026.81000000006</v>
      </c>
      <c r="D41" s="6">
        <v>0</v>
      </c>
      <c r="E41" s="27">
        <f t="shared" si="9"/>
        <v>-591026.81000000006</v>
      </c>
      <c r="F41" s="405">
        <v>11962167.432727272</v>
      </c>
      <c r="G41" s="406">
        <v>33769211.65876656</v>
      </c>
      <c r="H41" s="50">
        <v>0</v>
      </c>
      <c r="I41" s="28">
        <f t="shared" si="12"/>
        <v>0</v>
      </c>
      <c r="J41" s="29">
        <f>'ผลการดำเนินงาน Planfin 64'!C36</f>
        <v>356479</v>
      </c>
      <c r="K41" s="157">
        <f t="shared" si="10"/>
        <v>356479</v>
      </c>
      <c r="L41" s="157" t="e">
        <f t="shared" si="13"/>
        <v>#DIV/0!</v>
      </c>
      <c r="M41" s="157" t="e">
        <f t="shared" si="11"/>
        <v>#DIV/0!</v>
      </c>
    </row>
    <row r="42" spans="1:13">
      <c r="A42" s="33" t="s">
        <v>59</v>
      </c>
      <c r="B42" s="4" t="s">
        <v>60</v>
      </c>
      <c r="C42" s="5">
        <f>SUM(C27:C41)</f>
        <v>920188784.27999997</v>
      </c>
      <c r="D42" s="5">
        <f>SUM(D27:D41)</f>
        <v>917051433.05000007</v>
      </c>
      <c r="E42" s="30">
        <f t="shared" si="9"/>
        <v>-3137351.2299998999</v>
      </c>
      <c r="F42" s="407">
        <v>1146165053.4570751</v>
      </c>
      <c r="G42" s="408">
        <v>348511105.0777027</v>
      </c>
      <c r="H42" s="51">
        <v>0</v>
      </c>
      <c r="I42" s="31">
        <f>(D42/12)*1</f>
        <v>76420952.754166678</v>
      </c>
      <c r="J42" s="34">
        <f>'ผลการดำเนินงาน Planfin 64'!C37</f>
        <v>69947469.209999993</v>
      </c>
      <c r="K42" s="32">
        <f>J42-I42</f>
        <v>-6473483.5441666842</v>
      </c>
      <c r="L42" s="32">
        <f t="shared" si="13"/>
        <v>-8.4708228710400846</v>
      </c>
      <c r="M42" s="32">
        <f t="shared" si="11"/>
        <v>7.6274314274133266</v>
      </c>
    </row>
    <row r="43" spans="1:13" ht="25.5">
      <c r="A43" s="88" t="s">
        <v>1409</v>
      </c>
      <c r="B43" s="80" t="s">
        <v>157</v>
      </c>
      <c r="C43" s="81">
        <f>C42-C38</f>
        <v>844585974.03999996</v>
      </c>
      <c r="D43" s="81">
        <f>D42-D38</f>
        <v>840852036.61000013</v>
      </c>
      <c r="E43" s="82">
        <f>D43-C43</f>
        <v>-3733937.4299998283</v>
      </c>
      <c r="F43" s="83"/>
      <c r="G43" s="84"/>
      <c r="H43" s="85"/>
      <c r="I43" s="86">
        <f>(D43/12)*11</f>
        <v>770781033.55916679</v>
      </c>
      <c r="J43" s="87">
        <f>'ผลการดำเนินงาน Planfin 64'!C38</f>
        <v>62372952.579999991</v>
      </c>
      <c r="K43" s="179">
        <f>J43-I43</f>
        <v>-708408080.97916675</v>
      </c>
      <c r="L43" s="158">
        <f t="shared" ref="L43" si="18">(J43*100)/I43-100</f>
        <v>-91.907824678561951</v>
      </c>
      <c r="M43" s="158">
        <f t="shared" ref="M43" si="19">(J43*100)/D43</f>
        <v>7.4178273779848745</v>
      </c>
    </row>
    <row r="44" spans="1:13" s="267" customFormat="1" ht="25.5">
      <c r="A44" s="242"/>
      <c r="B44" s="236" t="s">
        <v>1528</v>
      </c>
      <c r="C44" s="243">
        <f>C43-C41</f>
        <v>843994947.23000002</v>
      </c>
      <c r="D44" s="243">
        <f>D43-D41</f>
        <v>840852036.61000013</v>
      </c>
      <c r="E44" s="244">
        <f>D44-C44</f>
        <v>-3142910.6199998856</v>
      </c>
      <c r="F44" s="244"/>
      <c r="G44" s="245"/>
      <c r="H44" s="244"/>
      <c r="I44" s="243">
        <f>I43-I41</f>
        <v>770781033.55916679</v>
      </c>
      <c r="J44" s="243">
        <f>J43-J41</f>
        <v>62016473.579999991</v>
      </c>
      <c r="K44" s="246">
        <f>J44-I44</f>
        <v>-708764559.97916675</v>
      </c>
      <c r="L44" s="241">
        <f>(J44*100)/I44-100</f>
        <v>-91.954073740809108</v>
      </c>
      <c r="M44" s="241">
        <f>(J44*100)/D44</f>
        <v>7.375432404258321</v>
      </c>
    </row>
    <row r="45" spans="1:13">
      <c r="A45" s="426"/>
      <c r="B45" s="427"/>
      <c r="C45" s="427"/>
      <c r="D45" s="427"/>
      <c r="E45" s="427"/>
      <c r="F45" s="427"/>
      <c r="G45" s="427"/>
      <c r="H45" s="427"/>
      <c r="I45" s="427"/>
      <c r="J45" s="427"/>
      <c r="K45" s="427"/>
      <c r="L45" s="427"/>
      <c r="M45" s="428"/>
    </row>
    <row r="46" spans="1:13">
      <c r="A46" s="172" t="s">
        <v>61</v>
      </c>
      <c r="B46" s="247" t="s">
        <v>62</v>
      </c>
      <c r="C46" s="5">
        <f t="shared" ref="C46:D48" si="20">C23-C42</f>
        <v>189588182.23000002</v>
      </c>
      <c r="D46" s="5">
        <f t="shared" si="20"/>
        <v>339895235.06999981</v>
      </c>
      <c r="E46" s="30">
        <f t="shared" ref="E46:E48" si="21">D46-C46</f>
        <v>150307052.83999979</v>
      </c>
      <c r="F46" s="248"/>
      <c r="G46" s="249"/>
      <c r="H46" s="250"/>
      <c r="I46" s="5">
        <f t="shared" ref="I46:J48" si="22">I23-I42</f>
        <v>28324602.922499985</v>
      </c>
      <c r="J46" s="5">
        <f t="shared" si="22"/>
        <v>36264454.24000001</v>
      </c>
      <c r="K46" s="30">
        <f>J46-I46</f>
        <v>7939851.317500025</v>
      </c>
      <c r="L46" s="251">
        <f>(J46*100)/I46-100</f>
        <v>28.031642100065994</v>
      </c>
      <c r="M46" s="252">
        <f>(J46*100)/D46</f>
        <v>10.669303508338832</v>
      </c>
    </row>
    <row r="47" spans="1:13" s="99" customFormat="1">
      <c r="A47" s="253" t="s">
        <v>63</v>
      </c>
      <c r="B47" s="254" t="s">
        <v>66</v>
      </c>
      <c r="C47" s="255">
        <f t="shared" si="20"/>
        <v>144981676.41000009</v>
      </c>
      <c r="D47" s="255">
        <f t="shared" si="20"/>
        <v>159833192.38999975</v>
      </c>
      <c r="E47" s="256">
        <f t="shared" si="21"/>
        <v>14851515.979999661</v>
      </c>
      <c r="F47" s="257"/>
      <c r="G47" s="258"/>
      <c r="H47" s="259"/>
      <c r="I47" s="255">
        <f>I24-I43</f>
        <v>-687390597.80916679</v>
      </c>
      <c r="J47" s="255">
        <f t="shared" si="22"/>
        <v>36705758.870000012</v>
      </c>
      <c r="K47" s="256">
        <f>J47-I47</f>
        <v>724096356.67916679</v>
      </c>
      <c r="L47" s="252">
        <f t="shared" ref="L47:L48" si="23">(J47*100)/I47-100</f>
        <v>-105.33986920784015</v>
      </c>
      <c r="M47" s="252">
        <f t="shared" ref="M47:M48" si="24">(J47*100)/D47</f>
        <v>22.965041441727831</v>
      </c>
    </row>
    <row r="48" spans="1:13" ht="27.75" customHeight="1">
      <c r="A48" s="235" t="s">
        <v>65</v>
      </c>
      <c r="B48" s="260" t="s">
        <v>1529</v>
      </c>
      <c r="C48" s="261">
        <f>C25-C44</f>
        <v>145572703.22000003</v>
      </c>
      <c r="D48" s="261">
        <f t="shared" si="20"/>
        <v>159833192.38999975</v>
      </c>
      <c r="E48" s="262">
        <f t="shared" si="21"/>
        <v>14260489.169999719</v>
      </c>
      <c r="F48" s="263"/>
      <c r="G48" s="263"/>
      <c r="H48" s="263"/>
      <c r="I48" s="261">
        <f>I25-I44</f>
        <v>-687390597.80916679</v>
      </c>
      <c r="J48" s="261">
        <f t="shared" si="22"/>
        <v>36902362.870000012</v>
      </c>
      <c r="K48" s="261">
        <f>(K23-K22)-(K42-K38)</f>
        <v>23386326.170833357</v>
      </c>
      <c r="L48" s="264">
        <f t="shared" si="23"/>
        <v>-105.36847070466402</v>
      </c>
      <c r="M48" s="264">
        <f t="shared" si="24"/>
        <v>23.088047181061548</v>
      </c>
    </row>
    <row r="49" spans="1:13">
      <c r="A49" s="2"/>
      <c r="B49" s="182" t="s">
        <v>67</v>
      </c>
      <c r="C49" s="265" t="str">
        <f>IF(D49&gt;0,"แผนเกินดุล",IF(D49=0,"สมดุล","ขาดดุล"))</f>
        <v>แผนเกินดุล</v>
      </c>
      <c r="D49" s="266">
        <f>IF(D47&lt;=0,0,ROUNDUP((D47*20%),2))</f>
        <v>31966638.48</v>
      </c>
      <c r="E49" s="54"/>
      <c r="H49" s="55"/>
      <c r="J49" s="55"/>
    </row>
    <row r="50" spans="1:13">
      <c r="A50" s="2"/>
      <c r="B50" s="182" t="s">
        <v>68</v>
      </c>
      <c r="C50" s="265" t="str">
        <f>IF(D50&gt;=0,"ไม่เกิน","เกิน")</f>
        <v>เกิน</v>
      </c>
      <c r="D50" s="265">
        <f>IF(D47&lt;0,0-C112,((D47*20%)-C112))</f>
        <v>-40033361.522000045</v>
      </c>
      <c r="E50" s="54"/>
      <c r="H50" s="55"/>
      <c r="J50" s="55"/>
    </row>
    <row r="51" spans="1:13">
      <c r="A51" s="2" t="s">
        <v>69</v>
      </c>
      <c r="B51" s="182" t="s">
        <v>1809</v>
      </c>
      <c r="C51" s="3">
        <v>364021392.13</v>
      </c>
      <c r="D51" s="3">
        <f>C51</f>
        <v>364021392.13</v>
      </c>
      <c r="E51" s="54"/>
      <c r="H51" s="55"/>
      <c r="J51" s="55"/>
    </row>
    <row r="52" spans="1:13">
      <c r="A52" s="2" t="s">
        <v>70</v>
      </c>
      <c r="B52" s="182" t="s">
        <v>1810</v>
      </c>
      <c r="C52" s="3">
        <v>361118192.11000001</v>
      </c>
      <c r="D52" s="3">
        <f>C52</f>
        <v>361118192.11000001</v>
      </c>
      <c r="E52" s="54"/>
      <c r="H52" s="55"/>
      <c r="J52" s="55"/>
    </row>
    <row r="53" spans="1:13">
      <c r="A53" s="2" t="s">
        <v>71</v>
      </c>
      <c r="B53" s="182" t="s">
        <v>1811</v>
      </c>
      <c r="C53" s="7">
        <v>-144875437.56</v>
      </c>
      <c r="D53" s="7">
        <f>C53</f>
        <v>-144875437.56</v>
      </c>
      <c r="E53" s="54"/>
      <c r="H53" s="55"/>
      <c r="J53" s="55"/>
    </row>
    <row r="54" spans="1:13" s="1" customFormat="1">
      <c r="A54" s="2" t="s">
        <v>1484</v>
      </c>
      <c r="B54" s="190" t="s">
        <v>1812</v>
      </c>
      <c r="C54" s="3">
        <v>216242754.55000001</v>
      </c>
      <c r="D54" s="3">
        <f t="shared" ref="D54" si="25">C54</f>
        <v>216242754.55000001</v>
      </c>
      <c r="E54" s="54"/>
      <c r="H54" s="36"/>
      <c r="K54" s="48"/>
      <c r="L54" s="48"/>
      <c r="M54" s="48"/>
    </row>
    <row r="55" spans="1:13" s="1" customFormat="1">
      <c r="A55" s="9" t="s">
        <v>155</v>
      </c>
      <c r="B55" s="8"/>
      <c r="H55" s="36"/>
      <c r="K55" s="48"/>
      <c r="L55" s="48"/>
      <c r="M55" s="48"/>
    </row>
    <row r="56" spans="1:13" s="1" customFormat="1">
      <c r="A56" s="433" t="s">
        <v>1807</v>
      </c>
      <c r="B56" s="433"/>
      <c r="C56" s="433"/>
      <c r="H56" s="36"/>
      <c r="K56" s="48"/>
      <c r="L56" s="48"/>
      <c r="M56" s="48"/>
    </row>
    <row r="57" spans="1:13" s="1" customFormat="1">
      <c r="A57" s="9"/>
      <c r="B57" s="8"/>
      <c r="H57" s="36"/>
      <c r="K57" s="48"/>
      <c r="L57" s="48"/>
      <c r="M57" s="48"/>
    </row>
    <row r="58" spans="1:13" s="1" customFormat="1">
      <c r="A58" s="9"/>
      <c r="B58" s="8"/>
      <c r="H58" s="36"/>
      <c r="K58" s="48"/>
      <c r="L58" s="48"/>
      <c r="M58" s="48"/>
    </row>
    <row r="59" spans="1:13" s="1" customFormat="1">
      <c r="A59" s="9"/>
      <c r="B59" s="8"/>
      <c r="H59" s="36"/>
      <c r="K59" s="48"/>
      <c r="L59" s="48"/>
      <c r="M59" s="48"/>
    </row>
    <row r="60" spans="1:13" s="1" customFormat="1">
      <c r="A60" s="9"/>
      <c r="B60" s="8"/>
      <c r="H60" s="36"/>
      <c r="K60" s="48"/>
      <c r="L60" s="48"/>
      <c r="M60" s="48"/>
    </row>
    <row r="61" spans="1:13" s="1" customFormat="1">
      <c r="A61" s="9"/>
      <c r="B61" s="8"/>
      <c r="H61" s="36"/>
      <c r="K61" s="48"/>
      <c r="L61" s="48"/>
      <c r="M61" s="48"/>
    </row>
    <row r="62" spans="1:13" s="1" customFormat="1">
      <c r="A62" s="9"/>
      <c r="B62" s="8"/>
      <c r="H62" s="36"/>
      <c r="K62" s="48"/>
      <c r="L62" s="48"/>
      <c r="M62" s="48"/>
    </row>
    <row r="63" spans="1:13" s="1" customFormat="1">
      <c r="A63" s="9"/>
      <c r="B63" s="8"/>
      <c r="H63" s="36"/>
      <c r="K63" s="48"/>
      <c r="L63" s="48"/>
      <c r="M63" s="48"/>
    </row>
    <row r="64" spans="1:13">
      <c r="B64" s="56"/>
    </row>
    <row r="65" spans="1:5">
      <c r="A65" s="1"/>
      <c r="B65" s="421" t="s">
        <v>72</v>
      </c>
      <c r="C65" s="422"/>
      <c r="D65" s="422"/>
      <c r="E65" s="422"/>
    </row>
    <row r="66" spans="1:5">
      <c r="A66" s="1"/>
      <c r="B66" s="191" t="s">
        <v>2</v>
      </c>
      <c r="C66" s="10" t="s">
        <v>1808</v>
      </c>
      <c r="D66" s="48"/>
      <c r="E66" s="48"/>
    </row>
    <row r="67" spans="1:5">
      <c r="A67" s="1"/>
      <c r="B67" s="182" t="s">
        <v>73</v>
      </c>
      <c r="C67" s="220">
        <v>122000000</v>
      </c>
      <c r="D67" s="48"/>
      <c r="E67" s="48"/>
    </row>
    <row r="68" spans="1:5" ht="25.5">
      <c r="A68" s="1"/>
      <c r="B68" s="182" t="s">
        <v>74</v>
      </c>
      <c r="C68" s="220">
        <v>58880000</v>
      </c>
      <c r="D68" s="48"/>
      <c r="E68" s="48"/>
    </row>
    <row r="69" spans="1:5">
      <c r="A69" s="1"/>
      <c r="B69" s="182" t="s">
        <v>75</v>
      </c>
      <c r="C69" s="220">
        <v>30000000</v>
      </c>
      <c r="D69" s="48"/>
      <c r="E69" s="48"/>
    </row>
    <row r="70" spans="1:5">
      <c r="A70" s="1"/>
      <c r="B70" s="192" t="s">
        <v>162</v>
      </c>
      <c r="C70" s="91">
        <f>SUM(C67:C69)</f>
        <v>210880000</v>
      </c>
      <c r="D70" s="48"/>
      <c r="E70" s="48"/>
    </row>
    <row r="71" spans="1:5">
      <c r="A71" s="1"/>
      <c r="B71" s="193"/>
      <c r="C71" s="95"/>
      <c r="D71" s="48"/>
      <c r="E71" s="48"/>
    </row>
    <row r="72" spans="1:5">
      <c r="A72" s="1"/>
      <c r="B72" s="193"/>
      <c r="C72" s="95"/>
      <c r="D72" s="48"/>
      <c r="E72" s="48"/>
    </row>
    <row r="73" spans="1:5">
      <c r="A73" s="1"/>
      <c r="B73" s="412" t="s">
        <v>76</v>
      </c>
      <c r="C73" s="413"/>
      <c r="D73" s="413"/>
      <c r="E73" s="413"/>
    </row>
    <row r="74" spans="1:5">
      <c r="A74" s="1"/>
      <c r="B74" s="191" t="s">
        <v>2</v>
      </c>
      <c r="C74" s="10" t="s">
        <v>1808</v>
      </c>
      <c r="D74" s="48"/>
      <c r="E74" s="48"/>
    </row>
    <row r="75" spans="1:5">
      <c r="A75" s="1"/>
      <c r="B75" s="182" t="s">
        <v>77</v>
      </c>
      <c r="C75" s="220">
        <v>3000000</v>
      </c>
      <c r="D75" s="48"/>
      <c r="E75" s="48"/>
    </row>
    <row r="76" spans="1:5">
      <c r="A76" s="1"/>
      <c r="B76" s="182" t="s">
        <v>78</v>
      </c>
      <c r="C76" s="220">
        <v>350000</v>
      </c>
      <c r="D76" s="48"/>
      <c r="E76" s="48"/>
    </row>
    <row r="77" spans="1:5">
      <c r="A77" s="1"/>
      <c r="B77" s="182" t="s">
        <v>79</v>
      </c>
      <c r="C77" s="220">
        <v>2500000</v>
      </c>
      <c r="D77" s="48"/>
      <c r="E77" s="48"/>
    </row>
    <row r="78" spans="1:5">
      <c r="A78" s="1"/>
      <c r="B78" s="182" t="s">
        <v>80</v>
      </c>
      <c r="C78" s="220">
        <v>500000</v>
      </c>
      <c r="D78" s="48"/>
      <c r="E78" s="48"/>
    </row>
    <row r="79" spans="1:5">
      <c r="A79" s="1"/>
      <c r="B79" s="182" t="s">
        <v>81</v>
      </c>
      <c r="C79" s="220">
        <v>30000</v>
      </c>
      <c r="D79" s="48"/>
      <c r="E79" s="48"/>
    </row>
    <row r="80" spans="1:5">
      <c r="A80" s="1"/>
      <c r="B80" s="182" t="s">
        <v>82</v>
      </c>
      <c r="C80" s="220">
        <v>300000</v>
      </c>
      <c r="D80" s="48"/>
      <c r="E80" s="48"/>
    </row>
    <row r="81" spans="1:5">
      <c r="A81" s="1"/>
      <c r="B81" s="182" t="s">
        <v>83</v>
      </c>
      <c r="C81" s="220">
        <v>5000000</v>
      </c>
      <c r="D81" s="48"/>
      <c r="E81" s="48"/>
    </row>
    <row r="82" spans="1:5">
      <c r="A82" s="1"/>
      <c r="B82" s="182" t="s">
        <v>84</v>
      </c>
      <c r="C82" s="220">
        <v>10000000</v>
      </c>
      <c r="D82" s="48"/>
      <c r="E82" s="48"/>
    </row>
    <row r="83" spans="1:5">
      <c r="A83" s="1"/>
      <c r="B83" s="182" t="s">
        <v>85</v>
      </c>
      <c r="C83" s="220">
        <v>1000000</v>
      </c>
      <c r="D83" s="48"/>
      <c r="E83" s="48"/>
    </row>
    <row r="84" spans="1:5">
      <c r="A84" s="1"/>
      <c r="B84" s="182" t="s">
        <v>86</v>
      </c>
      <c r="C84" s="221">
        <v>0</v>
      </c>
      <c r="D84" s="48"/>
      <c r="E84" s="48"/>
    </row>
    <row r="85" spans="1:5">
      <c r="A85" s="1"/>
      <c r="B85" s="182" t="s">
        <v>87</v>
      </c>
      <c r="C85" s="220">
        <v>1000000</v>
      </c>
      <c r="D85" s="48"/>
      <c r="E85" s="48"/>
    </row>
    <row r="86" spans="1:5">
      <c r="A86" s="1"/>
      <c r="B86" s="182" t="s">
        <v>925</v>
      </c>
      <c r="C86" s="220">
        <v>1500000</v>
      </c>
      <c r="D86" s="48"/>
      <c r="E86" s="48"/>
    </row>
    <row r="87" spans="1:5">
      <c r="A87" s="1"/>
      <c r="B87" s="192" t="s">
        <v>162</v>
      </c>
      <c r="C87" s="194">
        <f>SUM(C75:C86)</f>
        <v>25180000</v>
      </c>
      <c r="D87" s="48"/>
      <c r="E87" s="48"/>
    </row>
    <row r="88" spans="1:5">
      <c r="A88" s="1"/>
      <c r="B88" s="193"/>
      <c r="C88" s="195"/>
      <c r="D88" s="48"/>
      <c r="E88" s="48"/>
    </row>
    <row r="89" spans="1:5">
      <c r="A89" s="1"/>
      <c r="B89" s="196"/>
      <c r="C89" s="48"/>
      <c r="D89" s="48"/>
      <c r="E89" s="48"/>
    </row>
    <row r="90" spans="1:5">
      <c r="A90" s="1"/>
      <c r="B90" s="412" t="s">
        <v>88</v>
      </c>
      <c r="C90" s="413"/>
      <c r="D90" s="413"/>
      <c r="E90" s="413"/>
    </row>
    <row r="91" spans="1:5">
      <c r="A91" s="1"/>
      <c r="B91" s="191" t="s">
        <v>2</v>
      </c>
      <c r="C91" s="191" t="s">
        <v>89</v>
      </c>
      <c r="D91" s="48"/>
      <c r="E91" s="48"/>
    </row>
    <row r="92" spans="1:5">
      <c r="A92" s="1"/>
      <c r="B92" s="411" t="s">
        <v>1813</v>
      </c>
      <c r="C92" s="411"/>
      <c r="D92" s="197"/>
      <c r="E92" s="48"/>
    </row>
    <row r="93" spans="1:5">
      <c r="A93" s="1"/>
      <c r="B93" s="400" t="s">
        <v>1814</v>
      </c>
      <c r="C93" s="5">
        <f>SUM(C94:C101)</f>
        <v>399597756.65999997</v>
      </c>
      <c r="D93" s="48"/>
      <c r="E93" s="48"/>
    </row>
    <row r="94" spans="1:5">
      <c r="A94" s="1"/>
      <c r="B94" s="400" t="s">
        <v>90</v>
      </c>
      <c r="C94" s="220">
        <v>127482433.69</v>
      </c>
      <c r="D94" s="48"/>
      <c r="E94" s="48"/>
    </row>
    <row r="95" spans="1:5">
      <c r="A95" s="1"/>
      <c r="B95" s="400" t="s">
        <v>91</v>
      </c>
      <c r="C95" s="220">
        <v>60948614.340000004</v>
      </c>
      <c r="D95" s="48"/>
      <c r="E95" s="48"/>
    </row>
    <row r="96" spans="1:5">
      <c r="A96" s="1"/>
      <c r="B96" s="400" t="s">
        <v>92</v>
      </c>
      <c r="C96" s="220">
        <v>28890938.530000001</v>
      </c>
      <c r="D96" s="48"/>
      <c r="E96" s="48"/>
    </row>
    <row r="97" spans="1:5">
      <c r="A97" s="1"/>
      <c r="B97" s="400" t="s">
        <v>93</v>
      </c>
      <c r="C97" s="220">
        <v>2018648.06</v>
      </c>
      <c r="D97" s="48"/>
      <c r="E97" s="48"/>
    </row>
    <row r="98" spans="1:5">
      <c r="A98" s="1"/>
      <c r="B98" s="400" t="s">
        <v>94</v>
      </c>
      <c r="C98" s="220">
        <v>16160137.449999999</v>
      </c>
      <c r="D98" s="48"/>
      <c r="E98" s="48"/>
    </row>
    <row r="99" spans="1:5">
      <c r="A99" s="1"/>
      <c r="B99" s="400" t="s">
        <v>95</v>
      </c>
      <c r="C99" s="220">
        <v>49214715.390000001</v>
      </c>
      <c r="D99" s="48"/>
      <c r="E99" s="48"/>
    </row>
    <row r="100" spans="1:5">
      <c r="A100" s="1"/>
      <c r="B100" s="400" t="s">
        <v>96</v>
      </c>
      <c r="C100" s="220">
        <v>24500166.82</v>
      </c>
      <c r="D100" s="48"/>
      <c r="E100" s="48"/>
    </row>
    <row r="101" spans="1:5">
      <c r="A101" s="1"/>
      <c r="B101" s="400" t="s">
        <v>97</v>
      </c>
      <c r="C101" s="220">
        <v>90382102.379999995</v>
      </c>
      <c r="D101" s="48"/>
      <c r="E101" s="48"/>
    </row>
    <row r="102" spans="1:5">
      <c r="A102" s="1"/>
      <c r="B102" s="198"/>
      <c r="C102" s="53"/>
      <c r="D102" s="48"/>
      <c r="E102" s="48"/>
    </row>
    <row r="103" spans="1:5">
      <c r="A103" s="1"/>
      <c r="B103" s="196"/>
      <c r="C103" s="48"/>
      <c r="D103" s="48"/>
      <c r="E103" s="48"/>
    </row>
    <row r="104" spans="1:5">
      <c r="A104" s="1"/>
      <c r="B104" s="412" t="s">
        <v>98</v>
      </c>
      <c r="C104" s="413"/>
      <c r="D104" s="413"/>
      <c r="E104" s="413"/>
    </row>
    <row r="105" spans="1:5">
      <c r="A105" s="1"/>
      <c r="B105" s="191" t="s">
        <v>2</v>
      </c>
      <c r="C105" s="191" t="s">
        <v>89</v>
      </c>
      <c r="D105" s="48"/>
      <c r="E105" s="48"/>
    </row>
    <row r="106" spans="1:5">
      <c r="A106" s="1"/>
      <c r="B106" s="414" t="s">
        <v>1815</v>
      </c>
      <c r="C106" s="414"/>
      <c r="D106" s="197"/>
      <c r="E106" s="48"/>
    </row>
    <row r="107" spans="1:5">
      <c r="A107" s="1"/>
      <c r="B107" s="182" t="s">
        <v>1816</v>
      </c>
      <c r="C107" s="5">
        <f>SUM(C108:C114)</f>
        <v>633700000</v>
      </c>
      <c r="D107" s="48"/>
      <c r="E107" s="48"/>
    </row>
    <row r="108" spans="1:5">
      <c r="A108" s="1"/>
      <c r="B108" s="182" t="s">
        <v>99</v>
      </c>
      <c r="C108" s="220">
        <v>331800000</v>
      </c>
      <c r="D108" s="48"/>
      <c r="E108" s="48"/>
    </row>
    <row r="109" spans="1:5">
      <c r="A109" s="1"/>
      <c r="B109" s="182" t="s">
        <v>1485</v>
      </c>
      <c r="C109" s="220">
        <v>2500000</v>
      </c>
      <c r="D109" s="48"/>
      <c r="E109" s="48"/>
    </row>
    <row r="110" spans="1:5">
      <c r="A110" s="1"/>
      <c r="B110" s="182" t="s">
        <v>103</v>
      </c>
      <c r="C110" s="220">
        <v>14000000</v>
      </c>
      <c r="D110" s="48"/>
      <c r="E110" s="48"/>
    </row>
    <row r="111" spans="1:5">
      <c r="A111" s="1"/>
      <c r="B111" s="182" t="s">
        <v>101</v>
      </c>
      <c r="C111" s="220">
        <v>104000000</v>
      </c>
      <c r="D111" s="48"/>
      <c r="E111" s="48"/>
    </row>
    <row r="112" spans="1:5">
      <c r="A112" s="1"/>
      <c r="B112" s="182" t="s">
        <v>100</v>
      </c>
      <c r="C112" s="220">
        <v>72000000</v>
      </c>
      <c r="D112" s="48"/>
      <c r="E112" s="48"/>
    </row>
    <row r="113" spans="1:13">
      <c r="A113" s="1"/>
      <c r="B113" s="182" t="s">
        <v>102</v>
      </c>
      <c r="C113" s="220">
        <v>4000000</v>
      </c>
      <c r="D113" s="48"/>
      <c r="E113" s="48"/>
    </row>
    <row r="114" spans="1:13">
      <c r="A114" s="1"/>
      <c r="B114" s="182" t="s">
        <v>104</v>
      </c>
      <c r="C114" s="220">
        <v>105400000</v>
      </c>
      <c r="D114" s="48"/>
      <c r="E114" s="48"/>
    </row>
    <row r="115" spans="1:13">
      <c r="A115" s="1"/>
      <c r="B115" s="196"/>
      <c r="C115" s="48"/>
      <c r="D115" s="48"/>
      <c r="E115" s="48"/>
    </row>
    <row r="116" spans="1:13">
      <c r="A116" s="1"/>
      <c r="B116" s="412" t="s">
        <v>105</v>
      </c>
      <c r="C116" s="413"/>
      <c r="D116" s="413"/>
      <c r="E116" s="413"/>
    </row>
    <row r="117" spans="1:13">
      <c r="A117" s="1"/>
      <c r="B117" s="191" t="s">
        <v>2</v>
      </c>
      <c r="C117" s="191" t="s">
        <v>89</v>
      </c>
      <c r="D117" s="48"/>
      <c r="E117" s="48"/>
    </row>
    <row r="118" spans="1:13">
      <c r="A118" s="1"/>
      <c r="B118" s="182" t="s">
        <v>1817</v>
      </c>
      <c r="C118" s="220">
        <v>9271.2800000000007</v>
      </c>
      <c r="D118" s="48"/>
      <c r="E118" s="48"/>
    </row>
    <row r="119" spans="1:13">
      <c r="A119" s="1"/>
      <c r="B119" s="182" t="s">
        <v>1818</v>
      </c>
      <c r="C119" s="220">
        <v>15734509.15</v>
      </c>
      <c r="D119" s="48"/>
      <c r="E119" s="48"/>
    </row>
    <row r="120" spans="1:13">
      <c r="A120" s="1"/>
      <c r="B120" s="182" t="s">
        <v>1819</v>
      </c>
      <c r="C120" s="220">
        <v>240526929.97</v>
      </c>
      <c r="D120" s="48"/>
      <c r="E120" s="48"/>
    </row>
    <row r="121" spans="1:13">
      <c r="A121" s="1"/>
      <c r="B121" s="182" t="s">
        <v>1820</v>
      </c>
      <c r="C121" s="221">
        <v>0</v>
      </c>
      <c r="D121" s="48"/>
      <c r="E121" s="48"/>
    </row>
    <row r="122" spans="1:13">
      <c r="A122" s="1"/>
      <c r="B122" s="182" t="s">
        <v>1821</v>
      </c>
      <c r="C122" s="220">
        <v>15028000</v>
      </c>
      <c r="D122" s="48"/>
      <c r="E122" s="48"/>
    </row>
    <row r="123" spans="1:13">
      <c r="A123" s="1"/>
      <c r="B123" s="199" t="s">
        <v>1410</v>
      </c>
      <c r="C123" s="5">
        <f>SUM(C118:C122)</f>
        <v>271298710.39999998</v>
      </c>
      <c r="D123" s="48"/>
      <c r="E123" s="48"/>
    </row>
    <row r="124" spans="1:13">
      <c r="A124" s="1"/>
      <c r="B124" s="200"/>
      <c r="C124" s="135"/>
      <c r="D124" s="48"/>
      <c r="E124" s="48"/>
    </row>
    <row r="125" spans="1:13">
      <c r="A125" s="1"/>
      <c r="B125" s="412" t="s">
        <v>106</v>
      </c>
      <c r="C125" s="413"/>
      <c r="D125" s="413"/>
      <c r="E125" s="413"/>
      <c r="I125" s="150"/>
      <c r="K125" s="9"/>
      <c r="L125" s="9"/>
      <c r="M125" s="9"/>
    </row>
    <row r="126" spans="1:13">
      <c r="A126" s="1"/>
      <c r="B126" s="191" t="s">
        <v>2</v>
      </c>
      <c r="C126" s="201" t="s">
        <v>107</v>
      </c>
      <c r="D126" s="48"/>
      <c r="E126" s="48"/>
      <c r="I126" s="150"/>
      <c r="K126" s="9"/>
      <c r="L126" s="9"/>
      <c r="M126" s="9"/>
    </row>
    <row r="127" spans="1:13" ht="25.5">
      <c r="A127" s="1"/>
      <c r="B127" s="401" t="s">
        <v>163</v>
      </c>
      <c r="C127" s="220">
        <v>4920000</v>
      </c>
      <c r="D127" s="48"/>
      <c r="E127" s="48"/>
      <c r="I127" s="150"/>
      <c r="K127" s="9"/>
      <c r="L127" s="9"/>
      <c r="M127" s="9"/>
    </row>
    <row r="128" spans="1:13">
      <c r="A128" s="1"/>
      <c r="B128" s="401" t="s">
        <v>1486</v>
      </c>
      <c r="C128" s="220">
        <v>12160754</v>
      </c>
      <c r="D128" s="48"/>
      <c r="E128" s="48"/>
      <c r="I128" s="150"/>
      <c r="K128" s="9"/>
      <c r="L128" s="9"/>
      <c r="M128" s="9"/>
    </row>
    <row r="129" spans="1:13">
      <c r="A129" s="1"/>
      <c r="B129" s="402" t="s">
        <v>1211</v>
      </c>
      <c r="C129" s="220">
        <v>4000000</v>
      </c>
      <c r="D129" s="48"/>
      <c r="E129" s="48"/>
      <c r="I129" s="150"/>
      <c r="K129" s="9"/>
      <c r="L129" s="9"/>
      <c r="M129" s="9"/>
    </row>
    <row r="130" spans="1:13">
      <c r="A130" s="1"/>
      <c r="B130" s="402" t="s">
        <v>1487</v>
      </c>
      <c r="C130" s="220">
        <v>855717.23</v>
      </c>
      <c r="D130" s="48"/>
      <c r="E130" s="48"/>
      <c r="I130" s="150"/>
      <c r="K130" s="9"/>
      <c r="L130" s="9"/>
      <c r="M130" s="9"/>
    </row>
    <row r="131" spans="1:13">
      <c r="A131" s="1"/>
      <c r="B131" s="402" t="s">
        <v>1488</v>
      </c>
      <c r="C131" s="220">
        <v>220896.3</v>
      </c>
      <c r="D131" s="48"/>
      <c r="E131" s="48"/>
      <c r="I131" s="150"/>
      <c r="K131" s="9"/>
      <c r="L131" s="9"/>
      <c r="M131" s="9"/>
    </row>
    <row r="132" spans="1:13">
      <c r="A132" s="1"/>
      <c r="B132" s="402" t="s">
        <v>87</v>
      </c>
      <c r="C132" s="220">
        <v>59206.2</v>
      </c>
      <c r="D132" s="48"/>
      <c r="E132" s="48"/>
      <c r="I132" s="150"/>
      <c r="K132" s="9"/>
      <c r="L132" s="9"/>
      <c r="M132" s="9"/>
    </row>
    <row r="133" spans="1:13">
      <c r="A133" s="1"/>
      <c r="B133" s="402" t="s">
        <v>1489</v>
      </c>
      <c r="C133" s="157">
        <v>1880000</v>
      </c>
      <c r="D133" s="48"/>
      <c r="E133" s="48"/>
      <c r="I133" s="150"/>
      <c r="K133" s="9"/>
      <c r="L133" s="9"/>
      <c r="M133" s="9"/>
    </row>
    <row r="134" spans="1:13">
      <c r="A134" s="1"/>
      <c r="B134" s="202" t="s">
        <v>1411</v>
      </c>
      <c r="C134" s="203">
        <f>SUM(C127:C133)</f>
        <v>24096573.73</v>
      </c>
      <c r="D134" s="48"/>
      <c r="E134" s="48"/>
      <c r="I134" s="150"/>
      <c r="K134" s="9"/>
      <c r="L134" s="9"/>
      <c r="M134" s="9"/>
    </row>
    <row r="135" spans="1:13">
      <c r="A135" s="1"/>
      <c r="B135" s="8"/>
      <c r="C135" s="1"/>
      <c r="D135" s="1"/>
      <c r="E135" s="1"/>
    </row>
    <row r="136" spans="1:13">
      <c r="A136" s="1"/>
      <c r="B136" s="8"/>
      <c r="C136" s="1"/>
      <c r="D136" s="1"/>
      <c r="E136" s="1"/>
    </row>
    <row r="137" spans="1:13">
      <c r="A137" s="1"/>
      <c r="B137" s="8"/>
      <c r="C137" s="1"/>
      <c r="D137" s="1"/>
      <c r="E137" s="1"/>
    </row>
    <row r="138" spans="1:13">
      <c r="A138" s="1"/>
      <c r="B138" s="8"/>
      <c r="C138" s="1"/>
      <c r="D138" s="1"/>
      <c r="E138" s="1"/>
    </row>
    <row r="139" spans="1:13" s="222" customFormat="1" ht="12.75" customHeight="1">
      <c r="B139" s="273" t="s">
        <v>1822</v>
      </c>
      <c r="C139" s="409" t="s">
        <v>1823</v>
      </c>
      <c r="D139" s="409" t="s">
        <v>1823</v>
      </c>
      <c r="E139" s="409" t="s">
        <v>158</v>
      </c>
      <c r="F139" s="409"/>
      <c r="G139" s="409"/>
    </row>
    <row r="140" spans="1:13" s="223" customFormat="1">
      <c r="B140" s="273" t="s">
        <v>159</v>
      </c>
      <c r="C140" s="410" t="s">
        <v>160</v>
      </c>
      <c r="D140" s="410"/>
      <c r="E140" s="410" t="s">
        <v>161</v>
      </c>
      <c r="F140" s="410"/>
      <c r="G140" s="410"/>
    </row>
    <row r="141" spans="1:13" s="222" customFormat="1">
      <c r="B141" s="273" t="s">
        <v>108</v>
      </c>
      <c r="C141" s="409" t="s">
        <v>109</v>
      </c>
      <c r="D141" s="409"/>
      <c r="E141" s="409" t="s">
        <v>110</v>
      </c>
      <c r="F141" s="409"/>
      <c r="G141" s="409"/>
    </row>
    <row r="142" spans="1:13" s="222" customFormat="1">
      <c r="B142" s="273" t="s">
        <v>111</v>
      </c>
      <c r="C142" s="409" t="s">
        <v>112</v>
      </c>
      <c r="D142" s="409"/>
      <c r="E142" s="409" t="s">
        <v>113</v>
      </c>
      <c r="F142" s="409"/>
      <c r="G142" s="409"/>
    </row>
  </sheetData>
  <mergeCells count="28">
    <mergeCell ref="B6:B9"/>
    <mergeCell ref="B90:E90"/>
    <mergeCell ref="B1:E1"/>
    <mergeCell ref="B2:E2"/>
    <mergeCell ref="B3:E3"/>
    <mergeCell ref="B4:D4"/>
    <mergeCell ref="B5:E5"/>
    <mergeCell ref="B65:E65"/>
    <mergeCell ref="B73:E73"/>
    <mergeCell ref="A10:M10"/>
    <mergeCell ref="A26:M26"/>
    <mergeCell ref="A45:M45"/>
    <mergeCell ref="F6:G6"/>
    <mergeCell ref="F7:G7"/>
    <mergeCell ref="A56:C56"/>
    <mergeCell ref="B92:C92"/>
    <mergeCell ref="B104:E104"/>
    <mergeCell ref="B106:C106"/>
    <mergeCell ref="B116:E116"/>
    <mergeCell ref="B125:E125"/>
    <mergeCell ref="C142:D142"/>
    <mergeCell ref="E142:G142"/>
    <mergeCell ref="C139:D139"/>
    <mergeCell ref="E139:G139"/>
    <mergeCell ref="C140:D140"/>
    <mergeCell ref="E140:G140"/>
    <mergeCell ref="C141:D141"/>
    <mergeCell ref="E141:G141"/>
  </mergeCells>
  <phoneticPr fontId="94" type="noConversion"/>
  <pageMargins left="0.15748031496062992" right="0.26" top="0.51181102362204722" bottom="0.43" header="0.51181102362204722" footer="0.19685039370078741"/>
  <pageSetup paperSize="5" scale="70" orientation="landscape" r:id="rId1"/>
  <headerFooter>
    <oddFooter>&amp;R&amp;P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FF00"/>
  </sheetPr>
  <dimension ref="A1:M141"/>
  <sheetViews>
    <sheetView showGridLines="0" topLeftCell="A91" zoomScale="81" zoomScaleNormal="81" workbookViewId="0">
      <selection activeCell="A138" sqref="A138:XFD138"/>
    </sheetView>
  </sheetViews>
  <sheetFormatPr defaultRowHeight="12.75"/>
  <cols>
    <col min="1" max="1" width="8" style="1" customWidth="1"/>
    <col min="2" max="2" width="42.375" style="1" bestFit="1" customWidth="1"/>
    <col min="3" max="3" width="19.25" style="1" bestFit="1" customWidth="1"/>
    <col min="4" max="4" width="17.875" style="1" customWidth="1"/>
    <col min="5" max="5" width="17.375" style="1" customWidth="1"/>
    <col min="6" max="6" width="17.625" style="1" bestFit="1" customWidth="1"/>
    <col min="7" max="7" width="15.875" style="1" bestFit="1" customWidth="1"/>
    <col min="8" max="8" width="17.625" style="48" bestFit="1" customWidth="1"/>
    <col min="9" max="10" width="16.5" style="48" customWidth="1"/>
    <col min="11" max="16384" width="9" style="1"/>
  </cols>
  <sheetData>
    <row r="1" spans="1:10">
      <c r="B1" s="418" t="s">
        <v>140</v>
      </c>
      <c r="C1" s="418"/>
      <c r="D1" s="418"/>
      <c r="E1" s="418"/>
    </row>
    <row r="2" spans="1:10">
      <c r="B2" s="418" t="s">
        <v>147</v>
      </c>
      <c r="C2" s="418"/>
      <c r="D2" s="418"/>
      <c r="E2" s="418"/>
    </row>
    <row r="3" spans="1:10">
      <c r="B3" s="418" t="s">
        <v>1530</v>
      </c>
      <c r="C3" s="418"/>
      <c r="D3" s="418"/>
      <c r="E3" s="418"/>
    </row>
    <row r="4" spans="1:10">
      <c r="B4" s="418"/>
      <c r="C4" s="418"/>
      <c r="D4" s="418"/>
      <c r="E4" s="9"/>
    </row>
    <row r="5" spans="1:10" ht="12.75" customHeight="1">
      <c r="B5" s="419" t="s">
        <v>1531</v>
      </c>
      <c r="C5" s="419"/>
      <c r="D5" s="419"/>
      <c r="E5" s="419"/>
    </row>
    <row r="6" spans="1:10" s="36" customFormat="1">
      <c r="A6" s="101" t="s">
        <v>122</v>
      </c>
      <c r="B6" s="449" t="s">
        <v>2</v>
      </c>
      <c r="C6" s="187" t="s">
        <v>1533</v>
      </c>
      <c r="D6" s="12" t="s">
        <v>1534</v>
      </c>
      <c r="E6" s="231" t="s">
        <v>123</v>
      </c>
      <c r="F6" s="13" t="s">
        <v>125</v>
      </c>
      <c r="G6" s="14" t="s">
        <v>126</v>
      </c>
      <c r="H6" s="166" t="s">
        <v>123</v>
      </c>
      <c r="I6" s="167" t="s">
        <v>127</v>
      </c>
      <c r="J6" s="167" t="s">
        <v>127</v>
      </c>
    </row>
    <row r="7" spans="1:10" s="36" customFormat="1">
      <c r="A7" s="102" t="s">
        <v>2</v>
      </c>
      <c r="B7" s="450"/>
      <c r="C7" s="188" t="s">
        <v>3</v>
      </c>
      <c r="D7" s="17" t="s">
        <v>4</v>
      </c>
      <c r="E7" s="18" t="s">
        <v>1535</v>
      </c>
      <c r="F7" s="19" t="s">
        <v>1483</v>
      </c>
      <c r="G7" s="20" t="s">
        <v>1537</v>
      </c>
      <c r="H7" s="168" t="s">
        <v>126</v>
      </c>
      <c r="I7" s="169" t="s">
        <v>129</v>
      </c>
      <c r="J7" s="169" t="s">
        <v>130</v>
      </c>
    </row>
    <row r="8" spans="1:10" s="36" customFormat="1">
      <c r="A8" s="102"/>
      <c r="B8" s="450"/>
      <c r="C8" s="189" t="s">
        <v>1532</v>
      </c>
      <c r="D8" s="129" t="s">
        <v>1407</v>
      </c>
      <c r="E8" s="233" t="s">
        <v>1536</v>
      </c>
      <c r="F8" s="21"/>
      <c r="G8" s="20"/>
      <c r="H8" s="168"/>
      <c r="I8" s="169" t="s">
        <v>131</v>
      </c>
      <c r="J8" s="169" t="s">
        <v>131</v>
      </c>
    </row>
    <row r="9" spans="1:10" s="36" customFormat="1">
      <c r="A9" s="103"/>
      <c r="B9" s="451"/>
      <c r="C9" s="23" t="s">
        <v>132</v>
      </c>
      <c r="D9" s="23" t="s">
        <v>133</v>
      </c>
      <c r="E9" s="25" t="s">
        <v>134</v>
      </c>
      <c r="F9" s="25" t="s">
        <v>135</v>
      </c>
      <c r="G9" s="26" t="s">
        <v>136</v>
      </c>
      <c r="H9" s="170" t="s">
        <v>137</v>
      </c>
      <c r="I9" s="171" t="s">
        <v>138</v>
      </c>
      <c r="J9" s="171" t="s">
        <v>139</v>
      </c>
    </row>
    <row r="10" spans="1:10">
      <c r="A10" s="423" t="s">
        <v>5</v>
      </c>
      <c r="B10" s="424"/>
      <c r="C10" s="424"/>
      <c r="D10" s="424"/>
      <c r="E10" s="424"/>
      <c r="F10" s="424"/>
      <c r="G10" s="424"/>
      <c r="H10" s="424"/>
      <c r="I10" s="424"/>
      <c r="J10" s="425"/>
    </row>
    <row r="11" spans="1:10">
      <c r="A11" s="2" t="s">
        <v>6</v>
      </c>
      <c r="B11" s="98" t="s">
        <v>7</v>
      </c>
      <c r="C11" s="3">
        <f>'10699'!C11+'10866'!C11+'10867'!C11+'10868'!C11+'10869'!C11+'10870'!C11+'13817'!C11+'28849'!C11+'28850'!C11</f>
        <v>921580854.68000007</v>
      </c>
      <c r="D11" s="3">
        <f>'10699'!D11+'10866'!D11+'10867'!D11+'10868'!D11+'10869'!D11+'10870'!D11+'13817'!D11+'28849'!D11+'28850'!D11</f>
        <v>943775298.53000009</v>
      </c>
      <c r="E11" s="29">
        <f>D11-C11</f>
        <v>22194443.850000024</v>
      </c>
      <c r="F11" s="76">
        <f>(D11/12)*12</f>
        <v>943775298.52999997</v>
      </c>
      <c r="G11" s="29">
        <f>'ผลการดำเนินงาน Planfin 64'!L6</f>
        <v>81636132.219999984</v>
      </c>
      <c r="H11" s="172">
        <f>G11-F11</f>
        <v>-862139166.30999994</v>
      </c>
      <c r="I11" s="172">
        <f>(G11*100)/F11-100</f>
        <v>-91.350045678547175</v>
      </c>
      <c r="J11" s="172">
        <f>(G11*100)/D11</f>
        <v>8.6499543214528192</v>
      </c>
    </row>
    <row r="12" spans="1:10">
      <c r="A12" s="2" t="s">
        <v>8</v>
      </c>
      <c r="B12" s="98" t="s">
        <v>9</v>
      </c>
      <c r="C12" s="3">
        <f>'10699'!C12+'10866'!C12+'10867'!C12+'10868'!C12+'10869'!C12+'10870'!C12+'13817'!C12+'28849'!C12+'28850'!C12</f>
        <v>3244824</v>
      </c>
      <c r="D12" s="3">
        <f>'10699'!D12+'10866'!D12+'10867'!D12+'10868'!D12+'10869'!D12+'10870'!D12+'13817'!D12+'28849'!D12+'28850'!D12</f>
        <v>3398000</v>
      </c>
      <c r="E12" s="29">
        <f t="shared" ref="E12:E22" si="0">D12-C12</f>
        <v>153176</v>
      </c>
      <c r="F12" s="76">
        <f t="shared" ref="F12:F22" si="1">(D12/12)*12</f>
        <v>3398000</v>
      </c>
      <c r="G12" s="29">
        <f>'ผลการดำเนินงาน Planfin 64'!L7</f>
        <v>0</v>
      </c>
      <c r="H12" s="172">
        <f>G12-F12</f>
        <v>-3398000</v>
      </c>
      <c r="I12" s="172">
        <f t="shared" ref="I12:I22" si="2">(G12*100)/F12-100</f>
        <v>-100</v>
      </c>
      <c r="J12" s="172">
        <f t="shared" ref="J12:J23" si="3">(G12*100)/D12</f>
        <v>0</v>
      </c>
    </row>
    <row r="13" spans="1:10">
      <c r="A13" s="2" t="s">
        <v>10</v>
      </c>
      <c r="B13" s="98" t="s">
        <v>11</v>
      </c>
      <c r="C13" s="3">
        <f>'10699'!C13+'10866'!C13+'10867'!C13+'10868'!C13+'10869'!C13+'10870'!C13+'13817'!C13+'28849'!C13+'28850'!C13</f>
        <v>3379419.5700000003</v>
      </c>
      <c r="D13" s="3">
        <f>'10699'!D13+'10866'!D13+'10867'!D13+'10868'!D13+'10869'!D13+'10870'!D13+'13817'!D13+'28849'!D13+'28850'!D13</f>
        <v>3362413.94</v>
      </c>
      <c r="E13" s="29">
        <f t="shared" si="0"/>
        <v>-17005.630000000354</v>
      </c>
      <c r="F13" s="76">
        <f t="shared" si="1"/>
        <v>3362413.9400000004</v>
      </c>
      <c r="G13" s="29">
        <f>'ผลการดำเนินงาน Planfin 64'!L8</f>
        <v>943496.91</v>
      </c>
      <c r="H13" s="172">
        <f t="shared" ref="H13:H20" si="4">G13-F13</f>
        <v>-2418917.0300000003</v>
      </c>
      <c r="I13" s="172">
        <f t="shared" si="2"/>
        <v>-71.939894170198457</v>
      </c>
      <c r="J13" s="172">
        <f t="shared" si="3"/>
        <v>28.06010582980155</v>
      </c>
    </row>
    <row r="14" spans="1:10">
      <c r="A14" s="2" t="s">
        <v>12</v>
      </c>
      <c r="B14" s="98" t="s">
        <v>13</v>
      </c>
      <c r="C14" s="3">
        <f>'10699'!C14+'10866'!C14+'10867'!C14+'10868'!C14+'10869'!C14+'10870'!C14+'13817'!C14+'28849'!C14+'28850'!C14</f>
        <v>23165289.309999999</v>
      </c>
      <c r="D14" s="3">
        <f>'10699'!D14+'10866'!D14+'10867'!D14+'10868'!D14+'10869'!D14+'10870'!D14+'13817'!D14+'28849'!D14+'28850'!D14</f>
        <v>23660539.48</v>
      </c>
      <c r="E14" s="29">
        <f t="shared" si="0"/>
        <v>495250.17000000179</v>
      </c>
      <c r="F14" s="76">
        <f t="shared" si="1"/>
        <v>23660539.48</v>
      </c>
      <c r="G14" s="29">
        <f>'ผลการดำเนินงาน Planfin 64'!L9</f>
        <v>1931148.6299999997</v>
      </c>
      <c r="H14" s="172">
        <f t="shared" si="4"/>
        <v>-21729390.850000001</v>
      </c>
      <c r="I14" s="172">
        <f t="shared" si="2"/>
        <v>-91.838103980543735</v>
      </c>
      <c r="J14" s="172">
        <f t="shared" si="3"/>
        <v>8.1618960194562717</v>
      </c>
    </row>
    <row r="15" spans="1:10">
      <c r="A15" s="2" t="s">
        <v>14</v>
      </c>
      <c r="B15" s="98" t="s">
        <v>15</v>
      </c>
      <c r="C15" s="3">
        <f>'10699'!C15+'10866'!C15+'10867'!C15+'10868'!C15+'10869'!C15+'10870'!C15+'13817'!C15+'28849'!C15+'28850'!C15</f>
        <v>172123386.20000002</v>
      </c>
      <c r="D15" s="3">
        <f>'10699'!D15+'10866'!D15+'10867'!D15+'10868'!D15+'10869'!D15+'10870'!D15+'13817'!D15+'28849'!D15+'28850'!D15</f>
        <v>178222340.67000002</v>
      </c>
      <c r="E15" s="29">
        <f t="shared" si="0"/>
        <v>6098954.4699999988</v>
      </c>
      <c r="F15" s="76">
        <f t="shared" si="1"/>
        <v>178222340.67000002</v>
      </c>
      <c r="G15" s="29">
        <f>'ผลการดำเนินงาน Planfin 64'!L10</f>
        <v>16544113.18</v>
      </c>
      <c r="H15" s="172">
        <f t="shared" si="4"/>
        <v>-161678227.49000001</v>
      </c>
      <c r="I15" s="172">
        <f t="shared" si="2"/>
        <v>-90.717149647005584</v>
      </c>
      <c r="J15" s="172">
        <f t="shared" si="3"/>
        <v>9.2828503529944122</v>
      </c>
    </row>
    <row r="16" spans="1:10">
      <c r="A16" s="2" t="s">
        <v>16</v>
      </c>
      <c r="B16" s="98" t="s">
        <v>17</v>
      </c>
      <c r="C16" s="3">
        <f>'10699'!C16+'10866'!C16+'10867'!C16+'10868'!C16+'10869'!C16+'10870'!C16+'13817'!C16+'28849'!C16+'28850'!C16</f>
        <v>119953256.95999998</v>
      </c>
      <c r="D16" s="3">
        <f>'10699'!D16+'10866'!D16+'10867'!D16+'10868'!D16+'10869'!D16+'10870'!D16+'13817'!D16+'28849'!D16+'28850'!D16</f>
        <v>115194061.73000002</v>
      </c>
      <c r="E16" s="29">
        <f t="shared" si="0"/>
        <v>-4759195.2299999595</v>
      </c>
      <c r="F16" s="76">
        <f t="shared" si="1"/>
        <v>115194061.73000002</v>
      </c>
      <c r="G16" s="29">
        <f>'ผลการดำเนินงาน Planfin 64'!L11</f>
        <v>15124689.210000001</v>
      </c>
      <c r="H16" s="172">
        <f t="shared" si="4"/>
        <v>-100069372.52000001</v>
      </c>
      <c r="I16" s="172">
        <f t="shared" si="2"/>
        <v>-86.870252699787329</v>
      </c>
      <c r="J16" s="172">
        <f t="shared" si="3"/>
        <v>13.129747300212674</v>
      </c>
    </row>
    <row r="17" spans="1:10">
      <c r="A17" s="2" t="s">
        <v>18</v>
      </c>
      <c r="B17" s="98" t="s">
        <v>19</v>
      </c>
      <c r="C17" s="3">
        <f>'10699'!C17+'10866'!C17+'10867'!C17+'10868'!C17+'10869'!C17+'10870'!C17+'13817'!C17+'28849'!C17+'28850'!C17</f>
        <v>22571528.129999999</v>
      </c>
      <c r="D17" s="3">
        <f>'10699'!D17+'10866'!D17+'10867'!D17+'10868'!D17+'10869'!D17+'10870'!D17+'13817'!D17+'28849'!D17+'28850'!D17</f>
        <v>18800282.100000001</v>
      </c>
      <c r="E17" s="29">
        <f t="shared" si="0"/>
        <v>-3771246.0299999975</v>
      </c>
      <c r="F17" s="76">
        <f t="shared" si="1"/>
        <v>18800282.100000001</v>
      </c>
      <c r="G17" s="29">
        <f>'ผลการดำเนินงาน Planfin 64'!L12</f>
        <v>558223.13</v>
      </c>
      <c r="H17" s="172">
        <f t="shared" si="4"/>
        <v>-18242058.970000003</v>
      </c>
      <c r="I17" s="172">
        <f t="shared" si="2"/>
        <v>-97.030772586119866</v>
      </c>
      <c r="J17" s="172">
        <f t="shared" si="3"/>
        <v>2.9692274138801351</v>
      </c>
    </row>
    <row r="18" spans="1:10">
      <c r="A18" s="2" t="s">
        <v>20</v>
      </c>
      <c r="B18" s="98" t="s">
        <v>21</v>
      </c>
      <c r="C18" s="3">
        <f>'10699'!C18+'10866'!C18+'10867'!C18+'10868'!C18+'10869'!C18+'10870'!C18+'13817'!C18+'28849'!C18+'28850'!C18</f>
        <v>190963555.05000001</v>
      </c>
      <c r="D18" s="3">
        <f>'10699'!D18+'10866'!D18+'10867'!D18+'10868'!D18+'10869'!D18+'10870'!D18+'13817'!D18+'28849'!D18+'28850'!D18</f>
        <v>187200957.50999999</v>
      </c>
      <c r="E18" s="29">
        <f t="shared" si="0"/>
        <v>-3762597.5400000215</v>
      </c>
      <c r="F18" s="76">
        <f t="shared" si="1"/>
        <v>187200957.50999999</v>
      </c>
      <c r="G18" s="29">
        <f>'ผลการดำเนินงาน Planfin 64'!L13</f>
        <v>15712015.800000001</v>
      </c>
      <c r="H18" s="172">
        <f t="shared" si="4"/>
        <v>-171488941.70999998</v>
      </c>
      <c r="I18" s="172">
        <f t="shared" si="2"/>
        <v>-91.606872096708855</v>
      </c>
      <c r="J18" s="172">
        <f t="shared" si="3"/>
        <v>8.3931279032911394</v>
      </c>
    </row>
    <row r="19" spans="1:10">
      <c r="A19" s="2" t="s">
        <v>22</v>
      </c>
      <c r="B19" s="98" t="s">
        <v>23</v>
      </c>
      <c r="C19" s="3">
        <f>'10699'!C19+'10866'!C19+'10867'!C19+'10868'!C19+'10869'!C19+'10870'!C19+'13817'!C19+'28849'!C19+'28850'!C19</f>
        <v>496878280.32999998</v>
      </c>
      <c r="D19" s="3">
        <f>'10699'!D19+'10866'!D19+'10867'!D19+'10868'!D19+'10869'!D19+'10870'!D19+'13817'!D19+'28849'!D19+'28850'!D19</f>
        <v>550016492.88999987</v>
      </c>
      <c r="E19" s="29">
        <f t="shared" si="0"/>
        <v>53138212.559999883</v>
      </c>
      <c r="F19" s="76">
        <f t="shared" si="1"/>
        <v>550016492.88999987</v>
      </c>
      <c r="G19" s="29">
        <f>'ผลการดำเนินงาน Planfin 64'!L14</f>
        <v>45704031.769999996</v>
      </c>
      <c r="H19" s="172">
        <f t="shared" si="4"/>
        <v>-504312461.11999989</v>
      </c>
      <c r="I19" s="172">
        <f t="shared" si="2"/>
        <v>-91.690425221641391</v>
      </c>
      <c r="J19" s="172">
        <f t="shared" si="3"/>
        <v>8.3095747783586091</v>
      </c>
    </row>
    <row r="20" spans="1:10">
      <c r="A20" s="2" t="s">
        <v>24</v>
      </c>
      <c r="B20" s="98" t="s">
        <v>25</v>
      </c>
      <c r="C20" s="3">
        <f>'10699'!C20+'10866'!C20+'10867'!C20+'10868'!C20+'10869'!C20+'10870'!C20+'13817'!C20+'28849'!C20+'28850'!C20</f>
        <v>158789638.32999998</v>
      </c>
      <c r="D20" s="3">
        <f>'10699'!D20+'10866'!D20+'10867'!D20+'10868'!D20+'10869'!D20+'10870'!D20+'13817'!D20+'28849'!D20+'28850'!D20</f>
        <v>140932764.15000001</v>
      </c>
      <c r="E20" s="29">
        <f t="shared" si="0"/>
        <v>-17856874.179999977</v>
      </c>
      <c r="F20" s="76">
        <f t="shared" si="1"/>
        <v>140932764.15000001</v>
      </c>
      <c r="G20" s="29">
        <f>'ผลการดำเนินงาน Planfin 64'!L15</f>
        <v>91788165.870000005</v>
      </c>
      <c r="H20" s="172">
        <f t="shared" si="4"/>
        <v>-49144598.280000001</v>
      </c>
      <c r="I20" s="172">
        <f t="shared" si="2"/>
        <v>-34.870953235326866</v>
      </c>
      <c r="J20" s="172">
        <f t="shared" si="3"/>
        <v>65.129046764673134</v>
      </c>
    </row>
    <row r="21" spans="1:10">
      <c r="A21" s="175" t="s">
        <v>1465</v>
      </c>
      <c r="B21" s="176" t="s">
        <v>1466</v>
      </c>
      <c r="C21" s="3">
        <f>'10699'!C21+'10866'!C21+'10867'!C21+'10868'!C21+'10869'!C21+'10870'!C21+'13817'!C21+'28849'!C21+'28850'!C21</f>
        <v>0</v>
      </c>
      <c r="D21" s="3">
        <f>'10699'!D21+'10866'!D21+'10867'!D21+'10868'!D21+'10869'!D21+'10870'!D21+'13817'!D21+'28849'!D21+'28850'!D21</f>
        <v>0</v>
      </c>
      <c r="E21" s="29">
        <f t="shared" ref="E21" si="5">D21-C21</f>
        <v>0</v>
      </c>
      <c r="F21" s="76">
        <f t="shared" si="1"/>
        <v>0</v>
      </c>
      <c r="G21" s="29">
        <f>'ผลการดำเนินงาน Planfin 64'!L16</f>
        <v>159875</v>
      </c>
      <c r="H21" s="172">
        <f t="shared" ref="H21" si="6">G21-F21</f>
        <v>159875</v>
      </c>
      <c r="I21" s="172" t="e">
        <f t="shared" ref="I21" si="7">(G21*100)/F21-100</f>
        <v>#DIV/0!</v>
      </c>
      <c r="J21" s="172" t="e">
        <f t="shared" ref="J21" si="8">(G21*100)/D21</f>
        <v>#DIV/0!</v>
      </c>
    </row>
    <row r="22" spans="1:10">
      <c r="A22" s="2" t="s">
        <v>26</v>
      </c>
      <c r="B22" s="98" t="s">
        <v>27</v>
      </c>
      <c r="C22" s="3">
        <f>'10699'!C22+'10866'!C22+'10867'!C22+'10868'!C22+'10869'!C22+'10870'!C22+'13817'!C22+'28849'!C22+'28850'!C22</f>
        <v>154778623.96000001</v>
      </c>
      <c r="D22" s="3">
        <f>'10699'!D22+'10866'!D22+'10867'!D22+'10868'!D22+'10869'!D22+'10870'!D22+'13817'!D22+'28849'!D22+'28850'!D22</f>
        <v>393242049.41000003</v>
      </c>
      <c r="E22" s="29">
        <f t="shared" si="0"/>
        <v>238463425.45000002</v>
      </c>
      <c r="F22" s="76">
        <f t="shared" si="1"/>
        <v>393242049.41000003</v>
      </c>
      <c r="G22" s="29">
        <f>'ผลการดำเนินงาน Planfin 64'!L17</f>
        <v>7133212</v>
      </c>
      <c r="H22" s="172">
        <f>G22-F22</f>
        <v>-386108837.41000003</v>
      </c>
      <c r="I22" s="172">
        <f t="shared" si="2"/>
        <v>-98.186050548077887</v>
      </c>
      <c r="J22" s="172">
        <f t="shared" si="3"/>
        <v>1.813949451922118</v>
      </c>
    </row>
    <row r="23" spans="1:10" s="35" customFormat="1">
      <c r="A23" s="100" t="s">
        <v>28</v>
      </c>
      <c r="B23" s="61" t="s">
        <v>29</v>
      </c>
      <c r="C23" s="5">
        <f>SUM(C11:C22)</f>
        <v>2267428656.52</v>
      </c>
      <c r="D23" s="5">
        <f>SUM(D11:D22)</f>
        <v>2557805200.4099998</v>
      </c>
      <c r="E23" s="34">
        <f>D23-C23</f>
        <v>290376543.88999987</v>
      </c>
      <c r="F23" s="104">
        <f>(D23/12)*12</f>
        <v>2557805200.4099998</v>
      </c>
      <c r="G23" s="34">
        <f>'ผลการดำเนินงาน Planfin 64'!L18</f>
        <v>277235103.71999997</v>
      </c>
      <c r="H23" s="106">
        <f>G23-F23</f>
        <v>-2280570096.6900001</v>
      </c>
      <c r="I23" s="106">
        <f>(G23*100)/F23-100</f>
        <v>-89.161211194833726</v>
      </c>
      <c r="J23" s="106">
        <f t="shared" si="3"/>
        <v>10.83878880516628</v>
      </c>
    </row>
    <row r="24" spans="1:10" s="35" customFormat="1">
      <c r="A24" s="88" t="s">
        <v>1408</v>
      </c>
      <c r="B24" s="80" t="s">
        <v>156</v>
      </c>
      <c r="C24" s="81">
        <f>C23-C22</f>
        <v>2112650032.5599999</v>
      </c>
      <c r="D24" s="81">
        <f>D23-D22</f>
        <v>2164563151</v>
      </c>
      <c r="E24" s="87">
        <f>D24-C24</f>
        <v>51913118.440000057</v>
      </c>
      <c r="F24" s="105">
        <f>(D24/12)*12</f>
        <v>2164563151</v>
      </c>
      <c r="G24" s="87">
        <f>'ผลการดำเนินงาน Planfin 64'!L19</f>
        <v>270101891.71999997</v>
      </c>
      <c r="H24" s="173">
        <f>G24-F24</f>
        <v>-1894461259.28</v>
      </c>
      <c r="I24" s="173">
        <f>(G24*100)/F24-100</f>
        <v>-87.521644189719467</v>
      </c>
      <c r="J24" s="173">
        <f t="shared" ref="J24" si="9">(G24*100)/D24</f>
        <v>12.478355810280537</v>
      </c>
    </row>
    <row r="25" spans="1:10">
      <c r="A25" s="423" t="s">
        <v>30</v>
      </c>
      <c r="B25" s="424"/>
      <c r="C25" s="424"/>
      <c r="D25" s="424"/>
      <c r="E25" s="424"/>
      <c r="F25" s="424"/>
      <c r="G25" s="424"/>
      <c r="H25" s="424"/>
      <c r="I25" s="424"/>
      <c r="J25" s="425"/>
    </row>
    <row r="26" spans="1:10">
      <c r="A26" s="2" t="s">
        <v>31</v>
      </c>
      <c r="B26" s="98" t="s">
        <v>32</v>
      </c>
      <c r="C26" s="3">
        <f>'10699'!C27+'10866'!C27+'10867'!C27+'10868'!C27+'10869'!C27+'10870'!C27+'13817'!C27+'28849'!C27+'28850'!C27</f>
        <v>248601622.58999997</v>
      </c>
      <c r="D26" s="3">
        <f>'10699'!D27+'10866'!D27+'10867'!D27+'10868'!D27+'10869'!D27+'10870'!D27+'13817'!D27+'28849'!D27+'28850'!D27</f>
        <v>267382409.28999999</v>
      </c>
      <c r="E26" s="29">
        <f t="shared" ref="E26:E41" si="10">D26-C26</f>
        <v>18780786.700000018</v>
      </c>
      <c r="F26" s="76">
        <f>(D26/12)*12</f>
        <v>267382409.29000002</v>
      </c>
      <c r="G26" s="29">
        <f>'ผลการดำเนินงาน Planfin 64'!L22</f>
        <v>17950878.510000002</v>
      </c>
      <c r="H26" s="172">
        <f t="shared" ref="H26:H40" si="11">G26-F26</f>
        <v>-249431530.78000003</v>
      </c>
      <c r="I26" s="172">
        <f t="shared" ref="I26:I40" si="12">(G26*100)/F26-100</f>
        <v>-93.286439987706643</v>
      </c>
      <c r="J26" s="172">
        <f t="shared" ref="J26:J41" si="13">(G26*100)/D26</f>
        <v>6.7135600122933585</v>
      </c>
    </row>
    <row r="27" spans="1:10">
      <c r="A27" s="2" t="s">
        <v>33</v>
      </c>
      <c r="B27" s="98" t="s">
        <v>34</v>
      </c>
      <c r="C27" s="3">
        <f>'10699'!C28+'10866'!C28+'10867'!C28+'10868'!C28+'10869'!C28+'10870'!C28+'13817'!C28+'28849'!C28+'28850'!C28</f>
        <v>95647053.839999974</v>
      </c>
      <c r="D27" s="3">
        <f>'10699'!D28+'10866'!D28+'10867'!D28+'10868'!D28+'10869'!D28+'10870'!D28+'13817'!D28+'28849'!D28+'28850'!D28</f>
        <v>92700061.49000001</v>
      </c>
      <c r="E27" s="29">
        <f t="shared" si="10"/>
        <v>-2946992.3499999642</v>
      </c>
      <c r="F27" s="76">
        <f t="shared" ref="F27:F40" si="14">(D27/12)*12</f>
        <v>92700061.49000001</v>
      </c>
      <c r="G27" s="29">
        <f>'ผลการดำเนินงาน Planfin 64'!L23</f>
        <v>5967045.7700000005</v>
      </c>
      <c r="H27" s="172">
        <f t="shared" si="11"/>
        <v>-86733015.720000014</v>
      </c>
      <c r="I27" s="172">
        <f t="shared" si="12"/>
        <v>-93.563061691557024</v>
      </c>
      <c r="J27" s="172">
        <f t="shared" si="13"/>
        <v>6.4369383084429703</v>
      </c>
    </row>
    <row r="28" spans="1:10">
      <c r="A28" s="2" t="s">
        <v>35</v>
      </c>
      <c r="B28" s="98" t="s">
        <v>36</v>
      </c>
      <c r="C28" s="3">
        <f>'10699'!C29+'10866'!C29+'10867'!C29+'10868'!C29+'10869'!C29+'10870'!C29+'13817'!C29+'28849'!C29+'28850'!C29</f>
        <v>3817055</v>
      </c>
      <c r="D28" s="3">
        <f>'10699'!D29+'10866'!D29+'10867'!D29+'10868'!D29+'10869'!D29+'10870'!D29+'13817'!D29+'28849'!D29+'28850'!D29</f>
        <v>4870241.99</v>
      </c>
      <c r="E28" s="29">
        <f t="shared" si="10"/>
        <v>1053186.9900000002</v>
      </c>
      <c r="F28" s="76">
        <f t="shared" si="14"/>
        <v>4870241.99</v>
      </c>
      <c r="G28" s="29">
        <f>'ผลการดำเนินงาน Planfin 64'!L24</f>
        <v>225351.87</v>
      </c>
      <c r="H28" s="172">
        <f t="shared" si="11"/>
        <v>-4644890.12</v>
      </c>
      <c r="I28" s="172">
        <f t="shared" si="12"/>
        <v>-95.372881461276222</v>
      </c>
      <c r="J28" s="172">
        <f t="shared" si="13"/>
        <v>4.6271185387237805</v>
      </c>
    </row>
    <row r="29" spans="1:10">
      <c r="A29" s="2" t="s">
        <v>37</v>
      </c>
      <c r="B29" s="98" t="s">
        <v>38</v>
      </c>
      <c r="C29" s="3">
        <f>'10699'!C30+'10866'!C30+'10867'!C30+'10868'!C30+'10869'!C30+'10870'!C30+'13817'!C30+'28849'!C30+'28850'!C30</f>
        <v>55628660.520000003</v>
      </c>
      <c r="D29" s="3">
        <f>'10699'!D30+'10866'!D30+'10867'!D30+'10868'!D30+'10869'!D30+'10870'!D30+'13817'!D30+'28849'!D30+'28850'!D30</f>
        <v>57358575.060000002</v>
      </c>
      <c r="E29" s="29">
        <f t="shared" si="10"/>
        <v>1729914.5399999991</v>
      </c>
      <c r="F29" s="76">
        <f t="shared" si="14"/>
        <v>57358575.060000002</v>
      </c>
      <c r="G29" s="29">
        <f>'ผลการดำเนินงาน Planfin 64'!L25</f>
        <v>2962173.94</v>
      </c>
      <c r="H29" s="172">
        <f t="shared" si="11"/>
        <v>-54396401.120000005</v>
      </c>
      <c r="I29" s="172">
        <f t="shared" si="12"/>
        <v>-94.835691198915924</v>
      </c>
      <c r="J29" s="172">
        <f t="shared" si="13"/>
        <v>5.1643088010840827</v>
      </c>
    </row>
    <row r="30" spans="1:10">
      <c r="A30" s="2" t="s">
        <v>39</v>
      </c>
      <c r="B30" s="98" t="s">
        <v>40</v>
      </c>
      <c r="C30" s="3">
        <f>'10699'!C31+'10866'!C31+'10867'!C31+'10868'!C31+'10869'!C31+'10870'!C31+'13817'!C31+'28849'!C31+'28850'!C31</f>
        <v>497212122.69</v>
      </c>
      <c r="D30" s="3">
        <f>'10699'!D31+'10866'!D31+'10867'!D31+'10868'!D31+'10869'!D31+'10870'!D31+'13817'!D31+'28849'!D31+'28850'!D31</f>
        <v>550016492.99000001</v>
      </c>
      <c r="E30" s="29">
        <f t="shared" si="10"/>
        <v>52804370.300000012</v>
      </c>
      <c r="F30" s="76">
        <f t="shared" si="14"/>
        <v>550016492.99000001</v>
      </c>
      <c r="G30" s="29">
        <f>'ผลการดำเนินงาน Planfin 64'!L26</f>
        <v>45715679.089999996</v>
      </c>
      <c r="H30" s="172">
        <f t="shared" si="11"/>
        <v>-504300813.90000004</v>
      </c>
      <c r="I30" s="172">
        <f t="shared" si="12"/>
        <v>-91.688307592108671</v>
      </c>
      <c r="J30" s="172">
        <f t="shared" si="13"/>
        <v>8.3116924078913339</v>
      </c>
    </row>
    <row r="31" spans="1:10">
      <c r="A31" s="2" t="s">
        <v>41</v>
      </c>
      <c r="B31" s="98" t="s">
        <v>42</v>
      </c>
      <c r="C31" s="3">
        <f>'10699'!C32+'10866'!C32+'10867'!C32+'10868'!C32+'10869'!C32+'10870'!C32+'13817'!C32+'28849'!C32+'28850'!C32</f>
        <v>179779250.84999999</v>
      </c>
      <c r="D31" s="3">
        <f>'10699'!D32+'10866'!D32+'10867'!D32+'10868'!D32+'10869'!D32+'10870'!D32+'13817'!D32+'28849'!D32+'28850'!D32</f>
        <v>152589392</v>
      </c>
      <c r="E31" s="29">
        <f t="shared" si="10"/>
        <v>-27189858.849999994</v>
      </c>
      <c r="F31" s="76">
        <f t="shared" si="14"/>
        <v>152589392</v>
      </c>
      <c r="G31" s="29">
        <f>'ผลการดำเนินงาน Planfin 64'!L27</f>
        <v>12931452.529999999</v>
      </c>
      <c r="H31" s="172">
        <f t="shared" si="11"/>
        <v>-139657939.47</v>
      </c>
      <c r="I31" s="172">
        <f t="shared" si="12"/>
        <v>-91.525326655735014</v>
      </c>
      <c r="J31" s="172">
        <f t="shared" si="13"/>
        <v>8.4746733442649802</v>
      </c>
    </row>
    <row r="32" spans="1:10">
      <c r="A32" s="2" t="s">
        <v>43</v>
      </c>
      <c r="B32" s="98" t="s">
        <v>44</v>
      </c>
      <c r="C32" s="3">
        <f>'10699'!C33+'10866'!C33+'10867'!C33+'10868'!C33+'10869'!C33+'10870'!C33+'13817'!C33+'28849'!C33+'28850'!C33</f>
        <v>326222842.27999997</v>
      </c>
      <c r="D32" s="3">
        <f>'10699'!D33+'10866'!D33+'10867'!D33+'10868'!D33+'10869'!D33+'10870'!D33+'13817'!D33+'28849'!D33+'28850'!D33</f>
        <v>332735023</v>
      </c>
      <c r="E32" s="29">
        <f t="shared" si="10"/>
        <v>6512180.7200000286</v>
      </c>
      <c r="F32" s="76">
        <f t="shared" si="14"/>
        <v>332735023</v>
      </c>
      <c r="G32" s="29">
        <f>'ผลการดำเนินงาน Planfin 64'!L28</f>
        <v>24204633.670000002</v>
      </c>
      <c r="H32" s="172">
        <f t="shared" si="11"/>
        <v>-308530389.32999998</v>
      </c>
      <c r="I32" s="172">
        <f t="shared" si="12"/>
        <v>-92.725552768155694</v>
      </c>
      <c r="J32" s="172">
        <f t="shared" si="13"/>
        <v>7.2744472318443014</v>
      </c>
    </row>
    <row r="33" spans="1:10">
      <c r="A33" s="2" t="s">
        <v>45</v>
      </c>
      <c r="B33" s="98" t="s">
        <v>46</v>
      </c>
      <c r="C33" s="3">
        <f>'10699'!C34+'10866'!C34+'10867'!C34+'10868'!C34+'10869'!C34+'10870'!C34+'13817'!C34+'28849'!C34+'28850'!C34</f>
        <v>38180423.159999996</v>
      </c>
      <c r="D33" s="3">
        <f>'10699'!D34+'10866'!D34+'10867'!D34+'10868'!D34+'10869'!D34+'10870'!D34+'13817'!D34+'28849'!D34+'28850'!D34</f>
        <v>39249089.710000001</v>
      </c>
      <c r="E33" s="29">
        <f t="shared" si="10"/>
        <v>1068666.5500000045</v>
      </c>
      <c r="F33" s="76">
        <f t="shared" si="14"/>
        <v>39249089.710000001</v>
      </c>
      <c r="G33" s="29">
        <f>'ผลการดำเนินงาน Planfin 64'!L29</f>
        <v>2514795.96</v>
      </c>
      <c r="H33" s="172">
        <f t="shared" si="11"/>
        <v>-36734293.75</v>
      </c>
      <c r="I33" s="172">
        <f t="shared" si="12"/>
        <v>-93.592727936925186</v>
      </c>
      <c r="J33" s="172">
        <f t="shared" si="13"/>
        <v>6.4072720630748101</v>
      </c>
    </row>
    <row r="34" spans="1:10">
      <c r="A34" s="2" t="s">
        <v>47</v>
      </c>
      <c r="B34" s="98" t="s">
        <v>48</v>
      </c>
      <c r="C34" s="3">
        <f>'10699'!C35+'10866'!C35+'10867'!C35+'10868'!C35+'10869'!C35+'10870'!C35+'13817'!C35+'28849'!C35+'28850'!C35</f>
        <v>159365644.74000004</v>
      </c>
      <c r="D34" s="3">
        <f>'10699'!D35+'10866'!D35+'10867'!D35+'10868'!D35+'10869'!D35+'10870'!D35+'13817'!D35+'28849'!D35+'28850'!D35</f>
        <v>147031725.33000001</v>
      </c>
      <c r="E34" s="29">
        <f t="shared" si="10"/>
        <v>-12333919.410000026</v>
      </c>
      <c r="F34" s="76">
        <f t="shared" si="14"/>
        <v>147031725.33000001</v>
      </c>
      <c r="G34" s="29">
        <f>'ผลการดำเนินงาน Planfin 64'!L30</f>
        <v>6492463.6199999992</v>
      </c>
      <c r="H34" s="172">
        <f t="shared" si="11"/>
        <v>-140539261.71000001</v>
      </c>
      <c r="I34" s="172">
        <f t="shared" si="12"/>
        <v>-95.58431106930955</v>
      </c>
      <c r="J34" s="172">
        <f t="shared" si="13"/>
        <v>4.4156889306904512</v>
      </c>
    </row>
    <row r="35" spans="1:10">
      <c r="A35" s="2" t="s">
        <v>49</v>
      </c>
      <c r="B35" s="98" t="s">
        <v>50</v>
      </c>
      <c r="C35" s="3">
        <f>'10699'!C36+'10866'!C36+'10867'!C36+'10868'!C36+'10869'!C36+'10870'!C36+'13817'!C36+'28849'!C36+'28850'!C36</f>
        <v>55036836.509999998</v>
      </c>
      <c r="D35" s="3">
        <f>'10699'!D36+'10866'!D36+'10867'!D36+'10868'!D36+'10869'!D36+'10870'!D36+'13817'!D36+'28849'!D36+'28850'!D36</f>
        <v>51271074.540000007</v>
      </c>
      <c r="E35" s="29">
        <f t="shared" si="10"/>
        <v>-3765761.9699999914</v>
      </c>
      <c r="F35" s="76">
        <f t="shared" si="14"/>
        <v>51271074.540000007</v>
      </c>
      <c r="G35" s="29">
        <f>'ผลการดำเนินงาน Planfin 64'!L31</f>
        <v>4257646.8499999996</v>
      </c>
      <c r="H35" s="172">
        <f t="shared" si="11"/>
        <v>-47013427.690000005</v>
      </c>
      <c r="I35" s="172">
        <f t="shared" si="12"/>
        <v>-91.695811160192633</v>
      </c>
      <c r="J35" s="172">
        <f t="shared" si="13"/>
        <v>8.304188839807372</v>
      </c>
    </row>
    <row r="36" spans="1:10">
      <c r="A36" s="2" t="s">
        <v>51</v>
      </c>
      <c r="B36" s="98" t="s">
        <v>52</v>
      </c>
      <c r="C36" s="3">
        <f>'10699'!C37+'10866'!C37+'10867'!C37+'10868'!C37+'10869'!C37+'10870'!C37+'13817'!C37+'28849'!C37+'28850'!C37</f>
        <v>60497061.850000001</v>
      </c>
      <c r="D36" s="3">
        <f>'10699'!D37+'10866'!D37+'10867'!D37+'10868'!D37+'10869'!D37+'10870'!D37+'13817'!D37+'28849'!D37+'28850'!D37</f>
        <v>63810061.490000002</v>
      </c>
      <c r="E36" s="29">
        <f t="shared" si="10"/>
        <v>3312999.6400000006</v>
      </c>
      <c r="F36" s="76">
        <f t="shared" si="14"/>
        <v>63810061.489999995</v>
      </c>
      <c r="G36" s="29">
        <f>'ผลการดำเนินงาน Planfin 64'!L32</f>
        <v>3526472.8100000005</v>
      </c>
      <c r="H36" s="172">
        <f t="shared" si="11"/>
        <v>-60283588.679999992</v>
      </c>
      <c r="I36" s="172">
        <f t="shared" si="12"/>
        <v>-94.473484701855909</v>
      </c>
      <c r="J36" s="172">
        <f t="shared" si="13"/>
        <v>5.5265152981440897</v>
      </c>
    </row>
    <row r="37" spans="1:10">
      <c r="A37" s="2" t="s">
        <v>53</v>
      </c>
      <c r="B37" s="98" t="s">
        <v>54</v>
      </c>
      <c r="C37" s="3">
        <f>'10699'!C38+'10866'!C38+'10867'!C38+'10868'!C38+'10869'!C38+'10870'!C38+'13817'!C38+'28849'!C38+'28850'!C38</f>
        <v>146984424.12</v>
      </c>
      <c r="D37" s="3">
        <f>'10699'!D38+'10866'!D38+'10867'!D38+'10868'!D38+'10869'!D38+'10870'!D38+'13817'!D38+'28849'!D38+'28850'!D38</f>
        <v>147066863.91</v>
      </c>
      <c r="E37" s="29">
        <f t="shared" si="10"/>
        <v>82439.789999991655</v>
      </c>
      <c r="F37" s="76">
        <f t="shared" si="14"/>
        <v>147066863.91</v>
      </c>
      <c r="G37" s="29">
        <f>'ผลการดำเนินงาน Planfin 64'!L33</f>
        <v>14027087.570000002</v>
      </c>
      <c r="H37" s="172">
        <f t="shared" si="11"/>
        <v>-133039776.33999999</v>
      </c>
      <c r="I37" s="172">
        <f t="shared" si="12"/>
        <v>-90.462101933047194</v>
      </c>
      <c r="J37" s="172">
        <f t="shared" si="13"/>
        <v>9.5378980669528044</v>
      </c>
    </row>
    <row r="38" spans="1:10">
      <c r="A38" s="2" t="s">
        <v>55</v>
      </c>
      <c r="B38" s="98" t="s">
        <v>56</v>
      </c>
      <c r="C38" s="3">
        <f>'10699'!C39+'10866'!C39+'10867'!C39+'10868'!C39+'10869'!C39+'10870'!C39+'13817'!C39+'28849'!C39+'28850'!C39</f>
        <v>20203357.91</v>
      </c>
      <c r="D38" s="3">
        <f>'10699'!D39+'10866'!D39+'10867'!D39+'10868'!D39+'10869'!D39+'10870'!D39+'13817'!D39+'28849'!D39+'28850'!D39</f>
        <v>17076319.879999999</v>
      </c>
      <c r="E38" s="29">
        <f t="shared" si="10"/>
        <v>-3127038.0300000012</v>
      </c>
      <c r="F38" s="76">
        <f t="shared" si="14"/>
        <v>17076319.879999999</v>
      </c>
      <c r="G38" s="29">
        <f>'ผลการดำเนินงาน Planfin 64'!L34</f>
        <v>1028023.9500000001</v>
      </c>
      <c r="H38" s="172">
        <f t="shared" si="11"/>
        <v>-16048295.93</v>
      </c>
      <c r="I38" s="172">
        <f t="shared" si="12"/>
        <v>-93.979827285830865</v>
      </c>
      <c r="J38" s="172">
        <f t="shared" si="13"/>
        <v>6.0201727141691377</v>
      </c>
    </row>
    <row r="39" spans="1:10">
      <c r="A39" s="175" t="s">
        <v>57</v>
      </c>
      <c r="B39" s="176" t="s">
        <v>58</v>
      </c>
      <c r="C39" s="3">
        <f>'10699'!C40+'10866'!C40+'10867'!C40+'10868'!C40+'10869'!C40+'10870'!C40+'13817'!C40+'28849'!C40+'28850'!C40</f>
        <v>128076758.63</v>
      </c>
      <c r="D39" s="3">
        <f>'10699'!D40+'10866'!D40+'10867'!D40+'10868'!D40+'10869'!D40+'10870'!D40+'13817'!D40+'28849'!D40+'28850'!D40</f>
        <v>107739337.72</v>
      </c>
      <c r="E39" s="29">
        <f t="shared" ref="E39" si="15">D39-C39</f>
        <v>-20337420.909999996</v>
      </c>
      <c r="F39" s="76">
        <f t="shared" si="14"/>
        <v>107739337.72</v>
      </c>
      <c r="G39" s="29">
        <f>'ผลการดำเนินงาน Planfin 64'!L35</f>
        <v>10777051.939999999</v>
      </c>
      <c r="H39" s="172">
        <f t="shared" ref="H39" si="16">G39-F39</f>
        <v>-96962285.780000001</v>
      </c>
      <c r="I39" s="172">
        <f t="shared" ref="I39" si="17">(G39*100)/F39-100</f>
        <v>-89.997105822194584</v>
      </c>
      <c r="J39" s="172">
        <f t="shared" ref="J39" si="18">(G39*100)/D39</f>
        <v>10.002894177805421</v>
      </c>
    </row>
    <row r="40" spans="1:10">
      <c r="A40" s="2" t="s">
        <v>1467</v>
      </c>
      <c r="B40" s="178" t="s">
        <v>1468</v>
      </c>
      <c r="C40" s="3">
        <f>'10699'!C41+'10866'!C41+'10867'!C41+'10868'!C41+'10869'!C41+'10870'!C41+'13817'!C41+'28849'!C41+'28850'!C41</f>
        <v>591026.81000000006</v>
      </c>
      <c r="D40" s="3">
        <f>'10699'!D41+'10866'!D41+'10867'!D41+'10868'!D41+'10869'!D41+'10870'!D41+'13817'!D41+'28849'!D41+'28850'!D41</f>
        <v>0</v>
      </c>
      <c r="E40" s="29">
        <f t="shared" si="10"/>
        <v>-591026.81000000006</v>
      </c>
      <c r="F40" s="76">
        <f t="shared" si="14"/>
        <v>0</v>
      </c>
      <c r="G40" s="29">
        <f>'ผลการดำเนินงาน Planfin 64'!L36</f>
        <v>356479</v>
      </c>
      <c r="H40" s="172">
        <f t="shared" si="11"/>
        <v>356479</v>
      </c>
      <c r="I40" s="172" t="e">
        <f t="shared" si="12"/>
        <v>#DIV/0!</v>
      </c>
      <c r="J40" s="172" t="e">
        <f t="shared" si="13"/>
        <v>#DIV/0!</v>
      </c>
    </row>
    <row r="41" spans="1:10">
      <c r="A41" s="33" t="s">
        <v>59</v>
      </c>
      <c r="B41" s="4" t="s">
        <v>60</v>
      </c>
      <c r="C41" s="5">
        <f>SUM(C26:C40)</f>
        <v>2015844141.4999995</v>
      </c>
      <c r="D41" s="5">
        <f>SUM(D26:D40)</f>
        <v>2030896668.4000001</v>
      </c>
      <c r="E41" s="34">
        <f t="shared" si="10"/>
        <v>15052526.900000572</v>
      </c>
      <c r="F41" s="104">
        <f>(D41/12)*12</f>
        <v>2030896668.4000001</v>
      </c>
      <c r="G41" s="34">
        <f>'ผลการดำเนินงาน Planfin 64'!L37</f>
        <v>152937237.07999998</v>
      </c>
      <c r="H41" s="106">
        <f>G41-F41</f>
        <v>-1877959431.3200002</v>
      </c>
      <c r="I41" s="106">
        <f>(G41*100)/F41-100</f>
        <v>-92.469472255302463</v>
      </c>
      <c r="J41" s="106">
        <f t="shared" si="13"/>
        <v>7.5305277446975385</v>
      </c>
    </row>
    <row r="42" spans="1:10">
      <c r="A42" s="88" t="s">
        <v>1409</v>
      </c>
      <c r="B42" s="80" t="s">
        <v>157</v>
      </c>
      <c r="C42" s="81">
        <f>C41-C37</f>
        <v>1868859717.3799996</v>
      </c>
      <c r="D42" s="81">
        <f>D41-D37</f>
        <v>1883829804.49</v>
      </c>
      <c r="E42" s="87">
        <f>D42-C42</f>
        <v>14970087.110000372</v>
      </c>
      <c r="F42" s="105">
        <f>(D42/12)*12</f>
        <v>1883829804.4899998</v>
      </c>
      <c r="G42" s="87">
        <f>'ผลการดำเนินงาน Planfin 64'!L38</f>
        <v>138910149.50999999</v>
      </c>
      <c r="H42" s="173">
        <f>G42-F42</f>
        <v>-1744919654.9799998</v>
      </c>
      <c r="I42" s="173">
        <f>(G42*100)/F42-100</f>
        <v>-92.626183682893455</v>
      </c>
      <c r="J42" s="173">
        <f t="shared" ref="J42" si="19">(G42*100)/D42</f>
        <v>7.3738163171065478</v>
      </c>
    </row>
    <row r="43" spans="1:10">
      <c r="A43" s="452"/>
      <c r="B43" s="453"/>
      <c r="C43" s="453"/>
      <c r="D43" s="453"/>
      <c r="E43" s="453"/>
      <c r="F43" s="453"/>
      <c r="G43" s="453"/>
      <c r="H43" s="453"/>
      <c r="I43" s="453"/>
      <c r="J43" s="454"/>
    </row>
    <row r="44" spans="1:10">
      <c r="A44" s="2" t="s">
        <v>61</v>
      </c>
      <c r="B44" s="4" t="s">
        <v>62</v>
      </c>
      <c r="C44" s="5">
        <f>C23-C41</f>
        <v>251584515.02000046</v>
      </c>
      <c r="D44" s="5">
        <f>D23-D41</f>
        <v>526908532.00999975</v>
      </c>
      <c r="E44" s="34">
        <f>E27-E43</f>
        <v>-2946992.3499999642</v>
      </c>
      <c r="F44" s="104">
        <f>(D44/12)*12</f>
        <v>526908532.00999975</v>
      </c>
      <c r="G44" s="106">
        <f>G23-G41</f>
        <v>124297866.63999999</v>
      </c>
      <c r="H44" s="34">
        <f>G44-F44</f>
        <v>-402610665.36999977</v>
      </c>
      <c r="I44" s="106">
        <f>(G44*100)/F44-100</f>
        <v>-76.4099726823856</v>
      </c>
      <c r="J44" s="106">
        <f>(G44*100)/D44</f>
        <v>23.590027317614403</v>
      </c>
    </row>
    <row r="45" spans="1:10" s="35" customFormat="1">
      <c r="A45" s="33" t="s">
        <v>63</v>
      </c>
      <c r="B45" s="4" t="s">
        <v>64</v>
      </c>
      <c r="C45" s="206" t="str">
        <f>IF(D45&gt;0,"แผนเกินดุล",IF(D45=0,"สมดุล","ขาดดุล"))</f>
        <v>แผนเกินดุล</v>
      </c>
      <c r="D45" s="5">
        <f>D44-D22+D37</f>
        <v>280733346.50999975</v>
      </c>
      <c r="E45" s="107">
        <f>E44-E26+E40</f>
        <v>-22318805.859999981</v>
      </c>
      <c r="F45" s="104">
        <f>(D45/12)*12</f>
        <v>280733346.50999975</v>
      </c>
      <c r="G45" s="107">
        <f>G44-G22+G37</f>
        <v>131191742.20999999</v>
      </c>
      <c r="H45" s="107">
        <f>G45-F45</f>
        <v>-149541604.29999977</v>
      </c>
      <c r="I45" s="106">
        <f>(G45*100)/F45-100</f>
        <v>-53.268201358712851</v>
      </c>
      <c r="J45" s="106">
        <f>(G45*100)/D45</f>
        <v>46.731798641287149</v>
      </c>
    </row>
    <row r="46" spans="1:10">
      <c r="A46" s="2" t="s">
        <v>65</v>
      </c>
      <c r="B46" s="98" t="s">
        <v>66</v>
      </c>
      <c r="C46" s="206" t="str">
        <f>IF(D46&gt;0,"แผนเกินดุล",IF(D46=0,"สมดุล","ขาดดุล"))</f>
        <v>แผนเกินดุล</v>
      </c>
      <c r="D46" s="5">
        <f>(D23-D21-D22)-(D41-D37-D40)</f>
        <v>280733346.50999999</v>
      </c>
      <c r="E46" s="54"/>
    </row>
    <row r="47" spans="1:10">
      <c r="A47" s="2"/>
      <c r="B47" s="98" t="s">
        <v>67</v>
      </c>
      <c r="C47" s="132"/>
      <c r="D47" s="204">
        <f>IF(D46&lt;=0,0,ROUNDUP((D46*20%),2))</f>
        <v>56146669.309999995</v>
      </c>
      <c r="E47" s="54"/>
    </row>
    <row r="48" spans="1:10">
      <c r="A48" s="2"/>
      <c r="B48" s="98" t="s">
        <v>68</v>
      </c>
      <c r="C48" s="132" t="str">
        <f>IF(D48&gt;=0,"ไม่เกิน","เกิน")</f>
        <v>ไม่เกิน</v>
      </c>
      <c r="D48" s="205">
        <f>IF(D46&lt;0,0-C116,((D46*20%)-C116))</f>
        <v>27818762.501999997</v>
      </c>
      <c r="E48" s="54"/>
    </row>
    <row r="49" spans="1:10">
      <c r="A49" s="2" t="s">
        <v>69</v>
      </c>
      <c r="B49" s="182" t="s">
        <v>1809</v>
      </c>
      <c r="C49" s="3">
        <f>'10699'!C51+'10866'!C51+'10867'!C51+'10868'!C51+'10869'!C51+'10870'!C51+'13817'!C51+'28849'!C51+'28850'!C51</f>
        <v>623500831.28999996</v>
      </c>
      <c r="D49" s="3">
        <f>C49</f>
        <v>623500831.28999996</v>
      </c>
      <c r="E49" s="54"/>
    </row>
    <row r="50" spans="1:10">
      <c r="A50" s="2" t="s">
        <v>70</v>
      </c>
      <c r="B50" s="182" t="s">
        <v>1810</v>
      </c>
      <c r="C50" s="3">
        <f>'10699'!C52+'10866'!C52+'10867'!C52+'10868'!C52+'10869'!C52+'10870'!C52+'13817'!C52+'28849'!C52+'28850'!C52</f>
        <v>673363789.31000006</v>
      </c>
      <c r="D50" s="3">
        <f>C50</f>
        <v>673363789.31000006</v>
      </c>
      <c r="E50" s="54"/>
    </row>
    <row r="51" spans="1:10">
      <c r="A51" s="2" t="s">
        <v>71</v>
      </c>
      <c r="B51" s="182" t="s">
        <v>1811</v>
      </c>
      <c r="C51" s="7">
        <f>'10699'!C53+'10866'!C53+'10867'!C53+'10868'!C53+'10869'!C53+'10870'!C53+'13817'!C53+'28849'!C53+'28850'!C53</f>
        <v>-329920690.25999999</v>
      </c>
      <c r="D51" s="7">
        <f>C51</f>
        <v>-329920690.25999999</v>
      </c>
      <c r="E51" s="54"/>
    </row>
    <row r="52" spans="1:10">
      <c r="A52" s="2" t="s">
        <v>1484</v>
      </c>
      <c r="B52" s="190" t="s">
        <v>1812</v>
      </c>
      <c r="C52" s="7">
        <f>'10699'!C54+'10866'!C54+'10867'!C54+'10868'!C54+'10869'!C54+'10870'!C54+'13817'!C54+'28849'!C54+'28850'!C54</f>
        <v>343443099.05000001</v>
      </c>
      <c r="D52" s="7">
        <f>C52</f>
        <v>343443099.05000001</v>
      </c>
      <c r="E52" s="54"/>
    </row>
    <row r="53" spans="1:10">
      <c r="A53" s="9" t="s">
        <v>155</v>
      </c>
      <c r="B53" s="8"/>
      <c r="H53" s="165"/>
    </row>
    <row r="54" spans="1:10">
      <c r="A54" s="433" t="s">
        <v>1807</v>
      </c>
      <c r="B54" s="433"/>
      <c r="C54" s="433"/>
      <c r="H54" s="165"/>
    </row>
    <row r="55" spans="1:10">
      <c r="A55" s="9"/>
      <c r="B55" s="8"/>
      <c r="H55" s="165"/>
    </row>
    <row r="56" spans="1:10">
      <c r="A56" s="9"/>
      <c r="B56" s="8"/>
      <c r="H56" s="165"/>
    </row>
    <row r="57" spans="1:10">
      <c r="A57" s="9"/>
      <c r="B57" s="8"/>
      <c r="H57" s="165"/>
    </row>
    <row r="58" spans="1:10">
      <c r="A58" s="9"/>
      <c r="B58" s="8"/>
      <c r="G58" s="39"/>
      <c r="H58" s="165"/>
    </row>
    <row r="59" spans="1:10">
      <c r="A59" s="9"/>
      <c r="B59" s="8"/>
      <c r="H59" s="165"/>
    </row>
    <row r="60" spans="1:10">
      <c r="A60" s="9"/>
      <c r="B60" s="8"/>
      <c r="H60" s="165"/>
    </row>
    <row r="61" spans="1:10">
      <c r="A61" s="9"/>
      <c r="B61" s="8"/>
      <c r="H61" s="165"/>
    </row>
    <row r="62" spans="1:10" s="9" customFormat="1">
      <c r="B62" s="56"/>
      <c r="H62" s="150"/>
      <c r="I62" s="150"/>
      <c r="J62" s="150"/>
    </row>
    <row r="63" spans="1:10" s="9" customFormat="1" ht="12.75" customHeight="1">
      <c r="A63" s="1"/>
      <c r="B63" s="421" t="s">
        <v>72</v>
      </c>
      <c r="C63" s="422"/>
      <c r="D63" s="422"/>
      <c r="E63" s="422"/>
      <c r="H63" s="150"/>
      <c r="I63" s="150"/>
      <c r="J63" s="150"/>
    </row>
    <row r="64" spans="1:10" s="9" customFormat="1">
      <c r="A64" s="1"/>
      <c r="B64" s="191" t="s">
        <v>2</v>
      </c>
      <c r="C64" s="10" t="s">
        <v>1808</v>
      </c>
      <c r="D64" s="48"/>
      <c r="E64" s="48"/>
      <c r="H64" s="150"/>
      <c r="I64" s="150"/>
      <c r="J64" s="150"/>
    </row>
    <row r="65" spans="1:10" s="9" customFormat="1">
      <c r="A65" s="1"/>
      <c r="B65" s="182" t="s">
        <v>73</v>
      </c>
      <c r="C65" s="3">
        <f>'10699'!C67+'10866'!C67+'10867'!C67+'10868'!C67+'10869'!C67+'10870'!C67+'13817'!C67+'28849'!C67+'28850'!C67</f>
        <v>233634070.13000003</v>
      </c>
      <c r="D65" s="1"/>
      <c r="E65" s="1"/>
      <c r="H65" s="150"/>
      <c r="I65" s="150"/>
      <c r="J65" s="150"/>
    </row>
    <row r="66" spans="1:10" s="9" customFormat="1">
      <c r="A66" s="1"/>
      <c r="B66" s="182" t="s">
        <v>74</v>
      </c>
      <c r="C66" s="3">
        <f>'10699'!C68+'10866'!C68+'10867'!C68+'10868'!C68+'10869'!C68+'10870'!C68+'13817'!C68+'28849'!C68+'28850'!C68</f>
        <v>110119869.47999997</v>
      </c>
      <c r="D66" s="1"/>
      <c r="E66" s="1"/>
      <c r="H66" s="150"/>
      <c r="I66" s="150"/>
      <c r="J66" s="150"/>
    </row>
    <row r="67" spans="1:10" s="9" customFormat="1">
      <c r="A67" s="1"/>
      <c r="B67" s="182" t="s">
        <v>75</v>
      </c>
      <c r="C67" s="3">
        <f>'10699'!C69+'10866'!C69+'10867'!C69+'10868'!C69+'10869'!C69+'10870'!C69+'13817'!C69+'28849'!C69+'28850'!C69</f>
        <v>58130718.050000004</v>
      </c>
      <c r="D67" s="1"/>
      <c r="E67" s="1"/>
      <c r="H67" s="150"/>
      <c r="I67" s="150"/>
      <c r="J67" s="150"/>
    </row>
    <row r="68" spans="1:10" s="9" customFormat="1">
      <c r="A68" s="1"/>
      <c r="B68" s="90" t="s">
        <v>162</v>
      </c>
      <c r="C68" s="91">
        <f>SUM(C65:C67)</f>
        <v>401884657.66000003</v>
      </c>
      <c r="D68" s="1"/>
      <c r="E68" s="1"/>
      <c r="H68" s="150"/>
      <c r="I68" s="150"/>
      <c r="J68" s="150"/>
    </row>
    <row r="69" spans="1:10" s="9" customFormat="1">
      <c r="A69" s="1"/>
      <c r="B69" s="94"/>
      <c r="C69" s="95"/>
      <c r="D69" s="1"/>
      <c r="E69" s="1"/>
      <c r="H69" s="150"/>
      <c r="I69" s="150"/>
      <c r="J69" s="150"/>
    </row>
    <row r="70" spans="1:10" s="9" customFormat="1">
      <c r="A70" s="1"/>
      <c r="B70" s="94"/>
      <c r="C70" s="95"/>
      <c r="D70" s="1"/>
      <c r="E70" s="1"/>
      <c r="H70" s="150"/>
      <c r="I70" s="150"/>
      <c r="J70" s="150"/>
    </row>
    <row r="71" spans="1:10" s="9" customFormat="1">
      <c r="A71" s="1"/>
      <c r="B71" s="412" t="s">
        <v>76</v>
      </c>
      <c r="C71" s="413"/>
      <c r="D71" s="413"/>
      <c r="E71" s="413"/>
      <c r="H71" s="150"/>
      <c r="I71" s="150"/>
      <c r="J71" s="150"/>
    </row>
    <row r="72" spans="1:10" s="9" customFormat="1">
      <c r="A72" s="1"/>
      <c r="B72" s="191" t="s">
        <v>2</v>
      </c>
      <c r="C72" s="10" t="s">
        <v>1808</v>
      </c>
      <c r="D72" s="48"/>
      <c r="E72" s="48"/>
      <c r="H72" s="150"/>
      <c r="I72" s="150"/>
      <c r="J72" s="150"/>
    </row>
    <row r="73" spans="1:10" s="9" customFormat="1">
      <c r="A73" s="1"/>
      <c r="B73" s="182" t="s">
        <v>77</v>
      </c>
      <c r="C73" s="3">
        <f>'10699'!C75+'10866'!C75+'10867'!C75+'10868'!C75+'10869'!C75+'10870'!C75+'13817'!C75+'28849'!C75+'28850'!C75</f>
        <v>8222185.6199999992</v>
      </c>
      <c r="D73" s="1"/>
      <c r="E73" s="1"/>
      <c r="H73" s="150"/>
      <c r="I73" s="150"/>
      <c r="J73" s="150"/>
    </row>
    <row r="74" spans="1:10" s="9" customFormat="1">
      <c r="A74" s="1"/>
      <c r="B74" s="182" t="s">
        <v>78</v>
      </c>
      <c r="C74" s="3">
        <f>'10699'!C76+'10866'!C76+'10867'!C76+'10868'!C76+'10869'!C76+'10870'!C76+'13817'!C76+'28849'!C76+'28850'!C76</f>
        <v>548135</v>
      </c>
      <c r="D74" s="1"/>
      <c r="E74" s="1"/>
      <c r="H74" s="150"/>
      <c r="I74" s="150"/>
      <c r="J74" s="150"/>
    </row>
    <row r="75" spans="1:10" s="9" customFormat="1">
      <c r="A75" s="1"/>
      <c r="B75" s="182" t="s">
        <v>79</v>
      </c>
      <c r="C75" s="3">
        <f>'10699'!C77+'10866'!C77+'10867'!C77+'10868'!C77+'10869'!C77+'10870'!C77+'13817'!C77+'28849'!C77+'28850'!C77</f>
        <v>8584305</v>
      </c>
      <c r="D75" s="1"/>
      <c r="E75" s="1"/>
      <c r="H75" s="150"/>
      <c r="I75" s="150"/>
      <c r="J75" s="150"/>
    </row>
    <row r="76" spans="1:10" s="9" customFormat="1">
      <c r="A76" s="1"/>
      <c r="B76" s="182" t="s">
        <v>80</v>
      </c>
      <c r="C76" s="3">
        <f>'10699'!C78+'10866'!C78+'10867'!C78+'10868'!C78+'10869'!C78+'10870'!C78+'13817'!C78+'28849'!C78+'28850'!C78</f>
        <v>1734090.05</v>
      </c>
      <c r="D76" s="1"/>
      <c r="E76" s="1"/>
      <c r="H76" s="150"/>
      <c r="I76" s="150"/>
      <c r="J76" s="150"/>
    </row>
    <row r="77" spans="1:10" s="9" customFormat="1">
      <c r="A77" s="1"/>
      <c r="B77" s="182" t="s">
        <v>81</v>
      </c>
      <c r="C77" s="3">
        <f>'10699'!C79+'10866'!C79+'10867'!C79+'10868'!C79+'10869'!C79+'10870'!C79+'13817'!C79+'28849'!C79+'28850'!C79</f>
        <v>189730</v>
      </c>
      <c r="D77" s="1"/>
      <c r="E77" s="1"/>
      <c r="H77" s="150"/>
      <c r="I77" s="150"/>
      <c r="J77" s="150"/>
    </row>
    <row r="78" spans="1:10" s="9" customFormat="1">
      <c r="A78" s="1"/>
      <c r="B78" s="182" t="s">
        <v>82</v>
      </c>
      <c r="C78" s="3">
        <f>'10699'!C80+'10866'!C80+'10867'!C80+'10868'!C80+'10869'!C80+'10870'!C80+'13817'!C80+'28849'!C80+'28850'!C80</f>
        <v>3604398</v>
      </c>
      <c r="D78" s="1"/>
      <c r="E78" s="1"/>
      <c r="H78" s="150"/>
      <c r="I78" s="150"/>
      <c r="J78" s="150"/>
    </row>
    <row r="79" spans="1:10" s="9" customFormat="1">
      <c r="A79" s="1"/>
      <c r="B79" s="182" t="s">
        <v>83</v>
      </c>
      <c r="C79" s="3">
        <f>'10699'!C81+'10866'!C81+'10867'!C81+'10868'!C81+'10869'!C81+'10870'!C81+'13817'!C81+'28849'!C81+'28850'!C81</f>
        <v>14254403</v>
      </c>
      <c r="D79" s="1"/>
      <c r="E79" s="1"/>
      <c r="H79" s="150"/>
      <c r="I79" s="150"/>
      <c r="J79" s="150"/>
    </row>
    <row r="80" spans="1:10" s="9" customFormat="1">
      <c r="A80" s="1"/>
      <c r="B80" s="182" t="s">
        <v>84</v>
      </c>
      <c r="C80" s="3">
        <f>'10699'!C82+'10866'!C82+'10867'!C82+'10868'!C82+'10869'!C82+'10870'!C82+'13817'!C82+'28849'!C82+'28850'!C82</f>
        <v>16876837</v>
      </c>
      <c r="D80" s="1"/>
      <c r="E80" s="1"/>
      <c r="H80" s="150"/>
      <c r="I80" s="150"/>
      <c r="J80" s="150"/>
    </row>
    <row r="81" spans="1:13" s="9" customFormat="1">
      <c r="A81" s="1"/>
      <c r="B81" s="182" t="s">
        <v>85</v>
      </c>
      <c r="C81" s="3">
        <f>'10699'!C83+'10866'!C83+'10867'!C83+'10868'!C83+'10869'!C83+'10870'!C83+'13817'!C83+'28849'!C83+'28850'!C83</f>
        <v>2461955</v>
      </c>
      <c r="D81" s="1"/>
      <c r="E81" s="1"/>
      <c r="H81" s="150"/>
      <c r="I81" s="150"/>
      <c r="J81" s="150"/>
    </row>
    <row r="82" spans="1:13" s="9" customFormat="1">
      <c r="A82" s="1"/>
      <c r="B82" s="182" t="s">
        <v>86</v>
      </c>
      <c r="C82" s="3">
        <f>'10699'!C84+'10866'!C84+'10867'!C84+'10868'!C84+'10869'!C84+'10870'!C84+'13817'!C84+'28849'!C84+'28850'!C84</f>
        <v>2175804.1</v>
      </c>
      <c r="D82" s="1"/>
      <c r="E82" s="1"/>
      <c r="H82" s="150"/>
      <c r="I82" s="150"/>
      <c r="J82" s="150"/>
    </row>
    <row r="83" spans="1:13" s="9" customFormat="1">
      <c r="A83" s="1"/>
      <c r="B83" s="182" t="s">
        <v>87</v>
      </c>
      <c r="C83" s="3">
        <f>'10699'!C85+'10866'!C85+'10867'!C85+'10868'!C85+'10869'!C85+'10870'!C85+'13817'!C85+'28849'!C85+'28850'!C85</f>
        <v>1892092.4</v>
      </c>
      <c r="D83" s="1"/>
      <c r="E83" s="1"/>
      <c r="H83" s="150"/>
      <c r="I83" s="150"/>
      <c r="J83" s="150"/>
    </row>
    <row r="84" spans="1:13" s="9" customFormat="1">
      <c r="A84" s="1"/>
      <c r="B84" s="182" t="s">
        <v>925</v>
      </c>
      <c r="C84" s="3">
        <f>'10699'!C86+'10866'!C86+'10867'!C86+'10868'!C86+'10869'!C86+'10870'!C86+'13817'!C86+'28849'!C86+'28850'!C86</f>
        <v>2661958.5</v>
      </c>
      <c r="D84" s="48"/>
      <c r="E84" s="48"/>
      <c r="K84" s="150"/>
      <c r="L84" s="150"/>
      <c r="M84" s="150"/>
    </row>
    <row r="85" spans="1:13" s="9" customFormat="1">
      <c r="A85" s="1"/>
      <c r="B85" s="90" t="s">
        <v>162</v>
      </c>
      <c r="C85" s="96">
        <f>SUM(C73:C84)</f>
        <v>63205893.670000002</v>
      </c>
      <c r="D85" s="1"/>
      <c r="E85" s="1"/>
      <c r="H85" s="150"/>
      <c r="I85" s="150"/>
      <c r="J85" s="150"/>
    </row>
    <row r="86" spans="1:13" s="9" customFormat="1">
      <c r="A86" s="1"/>
      <c r="B86" s="94"/>
      <c r="C86" s="97"/>
      <c r="D86" s="1"/>
      <c r="E86" s="1"/>
      <c r="H86" s="150"/>
      <c r="I86" s="150"/>
      <c r="J86" s="150"/>
    </row>
    <row r="87" spans="1:13" s="9" customFormat="1">
      <c r="A87" s="1"/>
      <c r="B87" s="8"/>
      <c r="C87" s="1"/>
      <c r="D87" s="1"/>
      <c r="E87" s="1"/>
      <c r="H87" s="150"/>
      <c r="I87" s="150"/>
      <c r="J87" s="150"/>
    </row>
    <row r="88" spans="1:13" s="9" customFormat="1">
      <c r="A88" s="1"/>
      <c r="B88" s="412" t="s">
        <v>88</v>
      </c>
      <c r="C88" s="413"/>
      <c r="D88" s="413"/>
      <c r="E88" s="413"/>
      <c r="H88" s="150"/>
      <c r="I88" s="150"/>
      <c r="J88" s="150"/>
    </row>
    <row r="89" spans="1:13" s="9" customFormat="1">
      <c r="A89" s="1"/>
      <c r="B89" s="191" t="s">
        <v>2</v>
      </c>
      <c r="C89" s="191" t="s">
        <v>89</v>
      </c>
      <c r="D89" s="48"/>
      <c r="E89" s="48"/>
      <c r="H89" s="150"/>
      <c r="I89" s="150"/>
      <c r="J89" s="150"/>
    </row>
    <row r="90" spans="1:13" s="9" customFormat="1">
      <c r="A90" s="1"/>
      <c r="B90" s="411" t="s">
        <v>1813</v>
      </c>
      <c r="C90" s="411"/>
      <c r="D90" s="197"/>
      <c r="E90" s="48"/>
      <c r="H90" s="150"/>
      <c r="I90" s="150"/>
      <c r="J90" s="150"/>
    </row>
    <row r="91" spans="1:13" s="9" customFormat="1">
      <c r="A91" s="1"/>
      <c r="B91" s="400" t="s">
        <v>1814</v>
      </c>
      <c r="C91" s="5">
        <f>SUM(C92:C99)</f>
        <v>935798839.1500001</v>
      </c>
      <c r="D91" s="1"/>
      <c r="E91" s="1"/>
      <c r="H91" s="150"/>
      <c r="I91" s="150"/>
      <c r="J91" s="150"/>
    </row>
    <row r="92" spans="1:13" s="9" customFormat="1">
      <c r="A92" s="1"/>
      <c r="B92" s="400" t="s">
        <v>90</v>
      </c>
      <c r="C92" s="3">
        <f>'10699'!C94+'10866'!C94+'10867'!C94+'10868'!C94+'10869'!C94+'10870'!C94+'13817'!C94+'28849'!C94+'28850'!C94</f>
        <v>242905190.83000001</v>
      </c>
      <c r="D92" s="1"/>
      <c r="E92" s="1"/>
      <c r="H92" s="150"/>
      <c r="I92" s="150"/>
      <c r="J92" s="150"/>
    </row>
    <row r="93" spans="1:13" s="9" customFormat="1">
      <c r="A93" s="1"/>
      <c r="B93" s="400" t="s">
        <v>91</v>
      </c>
      <c r="C93" s="3">
        <f>'10699'!C95+'10866'!C95+'10867'!C95+'10868'!C95+'10869'!C95+'10870'!C95+'13817'!C95+'28849'!C95+'28850'!C95</f>
        <v>113441193.18000002</v>
      </c>
      <c r="D93" s="1"/>
      <c r="E93" s="1"/>
      <c r="H93" s="150"/>
      <c r="I93" s="150"/>
      <c r="J93" s="150"/>
    </row>
    <row r="94" spans="1:13" s="9" customFormat="1">
      <c r="A94" s="1"/>
      <c r="B94" s="400" t="s">
        <v>92</v>
      </c>
      <c r="C94" s="3">
        <f>'10699'!C96+'10866'!C96+'10867'!C96+'10868'!C96+'10869'!C96+'10870'!C96+'13817'!C96+'28849'!C96+'28850'!C96</f>
        <v>57116099.729999997</v>
      </c>
      <c r="D94" s="1"/>
      <c r="E94" s="1"/>
      <c r="H94" s="150"/>
      <c r="I94" s="150"/>
      <c r="J94" s="150"/>
    </row>
    <row r="95" spans="1:13" s="9" customFormat="1">
      <c r="A95" s="1"/>
      <c r="B95" s="400" t="s">
        <v>93</v>
      </c>
      <c r="C95" s="3">
        <f>'10699'!C97+'10866'!C97+'10867'!C97+'10868'!C97+'10869'!C97+'10870'!C97+'13817'!C97+'28849'!C97+'28850'!C97</f>
        <v>59204880.230000004</v>
      </c>
      <c r="D95" s="1"/>
      <c r="E95" s="1"/>
      <c r="H95" s="150"/>
      <c r="I95" s="150"/>
      <c r="J95" s="150"/>
    </row>
    <row r="96" spans="1:13" s="9" customFormat="1">
      <c r="A96" s="1"/>
      <c r="B96" s="400" t="s">
        <v>94</v>
      </c>
      <c r="C96" s="3">
        <f>'10699'!C98+'10866'!C98+'10867'!C98+'10868'!C98+'10869'!C98+'10870'!C98+'13817'!C98+'28849'!C98+'28850'!C98</f>
        <v>173174011.66999999</v>
      </c>
      <c r="D96" s="1"/>
      <c r="E96" s="1"/>
      <c r="H96" s="150"/>
      <c r="I96" s="150"/>
      <c r="J96" s="150"/>
    </row>
    <row r="97" spans="1:10" s="9" customFormat="1">
      <c r="A97" s="1"/>
      <c r="B97" s="400" t="s">
        <v>95</v>
      </c>
      <c r="C97" s="3">
        <f>'10699'!C99+'10866'!C99+'10867'!C99+'10868'!C99+'10869'!C99+'10870'!C99+'13817'!C99+'28849'!C99+'28850'!C99</f>
        <v>79320024.010000005</v>
      </c>
      <c r="D97" s="1"/>
      <c r="E97" s="1"/>
      <c r="H97" s="150"/>
      <c r="I97" s="150"/>
      <c r="J97" s="150"/>
    </row>
    <row r="98" spans="1:10" s="9" customFormat="1">
      <c r="A98" s="1"/>
      <c r="B98" s="400" t="s">
        <v>96</v>
      </c>
      <c r="C98" s="3">
        <f>'10699'!C100+'10866'!C100+'10867'!C100+'10868'!C100+'10869'!C100+'10870'!C100+'13817'!C100+'28849'!C100+'28850'!C100</f>
        <v>58956300.710000001</v>
      </c>
      <c r="D98" s="1"/>
      <c r="E98" s="1"/>
      <c r="H98" s="150"/>
      <c r="I98" s="150"/>
      <c r="J98" s="150"/>
    </row>
    <row r="99" spans="1:10" s="9" customFormat="1">
      <c r="A99" s="1"/>
      <c r="B99" s="400" t="s">
        <v>97</v>
      </c>
      <c r="C99" s="3">
        <f>'10699'!C101+'10866'!C101+'10867'!C101+'10868'!C101+'10869'!C101+'10870'!C101+'13817'!C101+'28849'!C101+'28850'!C101</f>
        <v>151681138.78999996</v>
      </c>
      <c r="D99" s="1"/>
      <c r="E99" s="1"/>
      <c r="H99" s="150"/>
      <c r="I99" s="150"/>
      <c r="J99" s="150"/>
    </row>
    <row r="100" spans="1:10" s="9" customFormat="1">
      <c r="A100" s="1"/>
      <c r="B100" s="52"/>
      <c r="C100" s="53"/>
      <c r="D100" s="1"/>
      <c r="E100" s="1"/>
      <c r="H100" s="150"/>
      <c r="I100" s="150"/>
      <c r="J100" s="150"/>
    </row>
    <row r="101" spans="1:10" s="9" customFormat="1">
      <c r="A101" s="1"/>
      <c r="B101" s="8"/>
      <c r="C101" s="1"/>
      <c r="D101" s="1"/>
      <c r="E101" s="1"/>
      <c r="H101" s="150"/>
      <c r="I101" s="150"/>
      <c r="J101" s="150"/>
    </row>
    <row r="102" spans="1:10" s="9" customFormat="1">
      <c r="A102" s="1"/>
      <c r="B102" s="412" t="s">
        <v>98</v>
      </c>
      <c r="C102" s="413"/>
      <c r="D102" s="413"/>
      <c r="E102" s="413"/>
      <c r="H102" s="150"/>
      <c r="I102" s="150"/>
      <c r="J102" s="150"/>
    </row>
    <row r="103" spans="1:10" s="9" customFormat="1">
      <c r="A103" s="1"/>
      <c r="B103" s="191" t="s">
        <v>2</v>
      </c>
      <c r="C103" s="191" t="s">
        <v>89</v>
      </c>
      <c r="D103" s="48"/>
      <c r="E103" s="48"/>
      <c r="H103" s="150"/>
      <c r="I103" s="150"/>
      <c r="J103" s="150"/>
    </row>
    <row r="104" spans="1:10" s="9" customFormat="1">
      <c r="A104" s="1"/>
      <c r="B104" s="414" t="s">
        <v>1815</v>
      </c>
      <c r="C104" s="414"/>
      <c r="D104" s="197"/>
      <c r="E104" s="48"/>
      <c r="H104" s="150"/>
      <c r="I104" s="150"/>
      <c r="J104" s="150"/>
    </row>
    <row r="105" spans="1:10" s="9" customFormat="1">
      <c r="A105" s="1"/>
      <c r="B105" s="182" t="s">
        <v>1816</v>
      </c>
      <c r="C105" s="5">
        <f>SUM(C106:C112)</f>
        <v>1240907846.8099999</v>
      </c>
      <c r="D105" s="1"/>
      <c r="E105" s="1"/>
      <c r="H105" s="150"/>
      <c r="I105" s="150"/>
      <c r="J105" s="150"/>
    </row>
    <row r="106" spans="1:10" s="9" customFormat="1">
      <c r="A106" s="1"/>
      <c r="B106" s="182" t="s">
        <v>99</v>
      </c>
      <c r="C106" s="3">
        <f>'10699'!C108+'10866'!C108+'10867'!C108+'10868'!C108+'10869'!C108+'10870'!C108+'13817'!C108+'28849'!C108+'28850'!C108</f>
        <v>748444388.51999998</v>
      </c>
      <c r="D106" s="1"/>
      <c r="E106" s="1"/>
      <c r="H106" s="150"/>
      <c r="I106" s="150"/>
      <c r="J106" s="150"/>
    </row>
    <row r="107" spans="1:10" s="9" customFormat="1">
      <c r="A107" s="1"/>
      <c r="B107" s="182" t="s">
        <v>1485</v>
      </c>
      <c r="C107" s="3">
        <f>'10699'!C109+'10866'!C109+'10867'!C109+'10868'!C109+'10869'!C109+'10870'!C109+'13817'!C109+'28849'!C109+'28850'!C109</f>
        <v>3833804.74</v>
      </c>
      <c r="D107" s="1"/>
      <c r="E107" s="1"/>
      <c r="H107" s="150"/>
      <c r="I107" s="150"/>
      <c r="J107" s="150"/>
    </row>
    <row r="108" spans="1:10" s="9" customFormat="1">
      <c r="A108" s="1"/>
      <c r="B108" s="182" t="s">
        <v>103</v>
      </c>
      <c r="C108" s="3">
        <f>'10699'!C110+'10866'!C110+'10867'!C110+'10868'!C110+'10869'!C110+'10870'!C110+'13817'!C110+'28849'!C110+'28850'!C110</f>
        <v>22219844.030000001</v>
      </c>
      <c r="D108" s="1"/>
      <c r="E108" s="1"/>
      <c r="H108" s="150"/>
      <c r="I108" s="150"/>
      <c r="J108" s="150"/>
    </row>
    <row r="109" spans="1:10" s="9" customFormat="1">
      <c r="A109" s="1"/>
      <c r="B109" s="182" t="s">
        <v>101</v>
      </c>
      <c r="C109" s="3">
        <f>'10699'!C111+'10866'!C111+'10867'!C111+'10868'!C111+'10869'!C111+'10870'!C111+'13817'!C111+'28849'!C111+'28850'!C111</f>
        <v>177345999.48000002</v>
      </c>
      <c r="D109" s="1"/>
      <c r="E109" s="1"/>
      <c r="H109" s="150"/>
      <c r="I109" s="150"/>
      <c r="J109" s="150"/>
    </row>
    <row r="110" spans="1:10" s="9" customFormat="1">
      <c r="A110" s="1"/>
      <c r="B110" s="182" t="s">
        <v>100</v>
      </c>
      <c r="C110" s="3">
        <f>'10699'!C112+'10866'!C112+'10867'!C112+'10868'!C112+'10869'!C112+'10870'!C112+'13817'!C112+'28849'!C112+'28850'!C112</f>
        <v>96418638.480000004</v>
      </c>
      <c r="D110" s="1"/>
      <c r="E110" s="1"/>
      <c r="H110" s="150"/>
      <c r="I110" s="150"/>
      <c r="J110" s="150"/>
    </row>
    <row r="111" spans="1:10" s="9" customFormat="1">
      <c r="A111" s="1"/>
      <c r="B111" s="182" t="s">
        <v>102</v>
      </c>
      <c r="C111" s="3">
        <f>'10699'!C113+'10866'!C113+'10867'!C113+'10868'!C113+'10869'!C113+'10870'!C113+'13817'!C113+'28849'!C113+'28850'!C113</f>
        <v>12392587.15</v>
      </c>
      <c r="D111" s="1"/>
      <c r="E111" s="1"/>
      <c r="H111" s="150"/>
      <c r="I111" s="150"/>
      <c r="J111" s="150"/>
    </row>
    <row r="112" spans="1:10" s="9" customFormat="1">
      <c r="A112" s="1"/>
      <c r="B112" s="182" t="s">
        <v>104</v>
      </c>
      <c r="C112" s="3">
        <f>'10699'!C114+'10866'!C114+'10867'!C114+'10868'!C114+'10869'!C114+'10870'!C114+'13817'!C114+'28849'!C114+'28850'!C114</f>
        <v>180252584.41</v>
      </c>
      <c r="D112" s="1"/>
      <c r="E112" s="1"/>
      <c r="H112" s="150"/>
      <c r="I112" s="150"/>
      <c r="J112" s="150"/>
    </row>
    <row r="113" spans="1:13" s="9" customFormat="1">
      <c r="A113" s="1"/>
      <c r="B113" s="8"/>
      <c r="C113" s="1"/>
      <c r="D113" s="1"/>
      <c r="E113" s="1"/>
      <c r="H113" s="150"/>
      <c r="I113" s="150"/>
      <c r="J113" s="150"/>
    </row>
    <row r="114" spans="1:13" s="9" customFormat="1">
      <c r="A114" s="1"/>
      <c r="B114" s="412" t="s">
        <v>105</v>
      </c>
      <c r="C114" s="413"/>
      <c r="D114" s="413"/>
      <c r="E114" s="413"/>
      <c r="H114" s="150"/>
      <c r="I114" s="150"/>
      <c r="J114" s="150"/>
    </row>
    <row r="115" spans="1:13" s="9" customFormat="1">
      <c r="A115" s="1"/>
      <c r="B115" s="191" t="s">
        <v>2</v>
      </c>
      <c r="C115" s="10" t="s">
        <v>89</v>
      </c>
      <c r="D115" s="1"/>
      <c r="E115" s="1"/>
      <c r="H115" s="150"/>
      <c r="I115" s="150"/>
      <c r="J115" s="150"/>
    </row>
    <row r="116" spans="1:13" s="9" customFormat="1">
      <c r="A116" s="1"/>
      <c r="B116" s="182" t="s">
        <v>1817</v>
      </c>
      <c r="C116" s="3">
        <f>'10699'!C118+'10866'!C118+'10867'!C118+'10868'!C118+'10869'!C118+'10870'!C118+'13817'!C118+'28849'!C118+'28850'!C118</f>
        <v>28327906.800000004</v>
      </c>
      <c r="D116" s="1"/>
      <c r="E116" s="1"/>
      <c r="H116" s="150"/>
      <c r="I116" s="150"/>
      <c r="J116" s="150"/>
    </row>
    <row r="117" spans="1:13" s="9" customFormat="1">
      <c r="A117" s="1"/>
      <c r="B117" s="182" t="s">
        <v>1818</v>
      </c>
      <c r="C117" s="3">
        <f>'10699'!C119+'10866'!C119+'10867'!C119+'10868'!C119+'10869'!C119+'10870'!C119+'13817'!C119+'28849'!C119+'28850'!C119</f>
        <v>39454119.43</v>
      </c>
      <c r="D117" s="1"/>
      <c r="E117" s="1"/>
      <c r="H117" s="150"/>
      <c r="I117" s="150"/>
      <c r="J117" s="150"/>
    </row>
    <row r="118" spans="1:13" s="9" customFormat="1">
      <c r="A118" s="1"/>
      <c r="B118" s="182" t="s">
        <v>1819</v>
      </c>
      <c r="C118" s="3">
        <f>'10699'!C120+'10866'!C120+'10867'!C120+'10868'!C120+'10869'!C120+'10870'!C120+'13817'!C120+'28849'!C120+'28850'!C120</f>
        <v>354787088.01000005</v>
      </c>
      <c r="D118" s="1"/>
      <c r="E118" s="1"/>
      <c r="H118" s="150"/>
      <c r="I118" s="150"/>
      <c r="J118" s="150"/>
    </row>
    <row r="119" spans="1:13" s="9" customFormat="1">
      <c r="A119" s="1"/>
      <c r="B119" s="182" t="s">
        <v>1820</v>
      </c>
      <c r="C119" s="3">
        <f>'10699'!C121+'10866'!C121+'10867'!C121+'10868'!C121+'10869'!C121+'10870'!C121+'13817'!C121+'28849'!C121+'28850'!C121</f>
        <v>195000</v>
      </c>
      <c r="D119" s="1"/>
      <c r="E119" s="1"/>
      <c r="H119" s="150"/>
      <c r="I119" s="150"/>
      <c r="J119" s="150"/>
    </row>
    <row r="120" spans="1:13" s="9" customFormat="1">
      <c r="A120" s="1"/>
      <c r="B120" s="182" t="s">
        <v>1821</v>
      </c>
      <c r="C120" s="3">
        <f>'10699'!C122+'10866'!C122+'10867'!C122+'10868'!C122+'10869'!C122+'10870'!C122+'13817'!C122+'28849'!C122+'28850'!C122</f>
        <v>15028000</v>
      </c>
      <c r="D120" s="48"/>
      <c r="E120" s="48"/>
      <c r="K120" s="150"/>
      <c r="L120" s="150"/>
      <c r="M120" s="150"/>
    </row>
    <row r="121" spans="1:13" s="9" customFormat="1">
      <c r="A121" s="1"/>
      <c r="B121" s="199" t="s">
        <v>1410</v>
      </c>
      <c r="C121" s="5">
        <f>SUM(C116:C120)</f>
        <v>437792114.24000007</v>
      </c>
      <c r="D121" s="1"/>
      <c r="E121" s="1"/>
      <c r="H121" s="150"/>
      <c r="I121" s="150"/>
      <c r="J121" s="150"/>
    </row>
    <row r="122" spans="1:13" s="9" customFormat="1">
      <c r="A122" s="1"/>
      <c r="B122" s="134"/>
      <c r="C122" s="135"/>
      <c r="D122" s="1"/>
      <c r="E122" s="1"/>
      <c r="H122" s="150"/>
      <c r="I122" s="150"/>
      <c r="J122" s="150"/>
    </row>
    <row r="123" spans="1:13" s="9" customFormat="1">
      <c r="A123" s="1"/>
      <c r="B123" s="412" t="s">
        <v>106</v>
      </c>
      <c r="C123" s="413"/>
      <c r="D123" s="413"/>
      <c r="E123" s="413"/>
      <c r="I123" s="150"/>
    </row>
    <row r="124" spans="1:13" s="9" customFormat="1">
      <c r="A124" s="1"/>
      <c r="B124" s="191" t="s">
        <v>2</v>
      </c>
      <c r="C124" s="201" t="s">
        <v>107</v>
      </c>
      <c r="D124" s="48"/>
      <c r="E124" s="48"/>
      <c r="I124" s="150"/>
    </row>
    <row r="125" spans="1:13" s="9" customFormat="1">
      <c r="A125" s="1"/>
      <c r="B125" s="401" t="s">
        <v>163</v>
      </c>
      <c r="C125" s="3">
        <f>'10699'!C127+'10866'!C127+'10867'!C127+'10868'!C127+'10869'!C127+'10870'!C127+'13817'!C127+'28849'!C127+'28850'!C127</f>
        <v>29538000</v>
      </c>
      <c r="D125" s="48"/>
      <c r="E125" s="48"/>
      <c r="I125" s="150"/>
    </row>
    <row r="126" spans="1:13" s="9" customFormat="1">
      <c r="A126" s="1"/>
      <c r="B126" s="401" t="s">
        <v>1486</v>
      </c>
      <c r="C126" s="3">
        <f>'10699'!C128+'10866'!C128+'10867'!C128+'10868'!C128+'10869'!C128+'10870'!C128+'13817'!C128+'28849'!C128+'28850'!C128</f>
        <v>73636401.739999995</v>
      </c>
      <c r="D126" s="48"/>
      <c r="E126" s="48"/>
      <c r="I126" s="150"/>
    </row>
    <row r="127" spans="1:13" s="9" customFormat="1">
      <c r="A127" s="1"/>
      <c r="B127" s="402" t="s">
        <v>1211</v>
      </c>
      <c r="C127" s="3">
        <f>'10699'!C129+'10866'!C129+'10867'!C129+'10868'!C129+'10869'!C129+'10870'!C129+'13817'!C129+'28849'!C129+'28850'!C129</f>
        <v>17477204.060000002</v>
      </c>
      <c r="D127" s="48"/>
      <c r="E127" s="48"/>
      <c r="I127" s="150"/>
    </row>
    <row r="128" spans="1:13" s="9" customFormat="1">
      <c r="A128" s="1"/>
      <c r="B128" s="402" t="s">
        <v>1487</v>
      </c>
      <c r="C128" s="3">
        <f>'10699'!C130+'10866'!C130+'10867'!C130+'10868'!C130+'10869'!C130+'10870'!C130+'13817'!C130+'28849'!C130+'28850'!C130</f>
        <v>4477993.05</v>
      </c>
      <c r="D128" s="48"/>
      <c r="E128" s="48"/>
      <c r="I128" s="150"/>
    </row>
    <row r="129" spans="1:10" s="9" customFormat="1">
      <c r="A129" s="1"/>
      <c r="B129" s="402" t="s">
        <v>1488</v>
      </c>
      <c r="C129" s="3">
        <f>'10699'!C131+'10866'!C131+'10867'!C131+'10868'!C131+'10869'!C131+'10870'!C131+'13817'!C131+'28849'!C131+'28850'!C131</f>
        <v>555075.39</v>
      </c>
      <c r="D129" s="48"/>
      <c r="E129" s="48"/>
      <c r="I129" s="150"/>
    </row>
    <row r="130" spans="1:10" s="9" customFormat="1">
      <c r="A130" s="1"/>
      <c r="B130" s="402" t="s">
        <v>87</v>
      </c>
      <c r="C130" s="3">
        <f>'10699'!C132+'10866'!C132+'10867'!C132+'10868'!C132+'10869'!C132+'10870'!C132+'13817'!C132+'28849'!C132+'28850'!C132</f>
        <v>373996.05</v>
      </c>
      <c r="D130" s="48"/>
      <c r="E130" s="48"/>
      <c r="I130" s="150"/>
    </row>
    <row r="131" spans="1:10" s="9" customFormat="1">
      <c r="A131" s="1"/>
      <c r="B131" s="402" t="s">
        <v>1489</v>
      </c>
      <c r="C131" s="3">
        <f>'10699'!C133+'10866'!C133+'10867'!C133+'10868'!C133+'10869'!C133+'10870'!C133+'13817'!C133+'28849'!C133+'28850'!C133</f>
        <v>10146300</v>
      </c>
      <c r="D131" s="48"/>
      <c r="E131" s="48"/>
      <c r="I131" s="150"/>
    </row>
    <row r="132" spans="1:10" s="9" customFormat="1">
      <c r="A132" s="1"/>
      <c r="B132" s="202" t="s">
        <v>1411</v>
      </c>
      <c r="C132" s="203">
        <f>SUM(F130)</f>
        <v>0</v>
      </c>
      <c r="D132" s="48"/>
      <c r="E132" s="48"/>
      <c r="I132" s="150"/>
    </row>
    <row r="133" spans="1:10" s="9" customFormat="1">
      <c r="A133" s="1"/>
      <c r="B133" s="8"/>
      <c r="C133" s="1"/>
      <c r="D133" s="1"/>
      <c r="E133" s="1"/>
      <c r="H133" s="150"/>
      <c r="I133" s="150"/>
      <c r="J133" s="150"/>
    </row>
    <row r="134" spans="1:10" s="9" customFormat="1">
      <c r="A134" s="1"/>
      <c r="B134" s="8"/>
      <c r="C134" s="1"/>
      <c r="D134" s="1"/>
      <c r="E134" s="1"/>
      <c r="H134" s="150"/>
      <c r="I134" s="150"/>
      <c r="J134" s="150"/>
    </row>
    <row r="135" spans="1:10" s="9" customFormat="1">
      <c r="A135" s="1"/>
      <c r="B135" s="8"/>
      <c r="C135" s="1"/>
      <c r="D135" s="1"/>
      <c r="E135" s="1"/>
      <c r="H135" s="150"/>
      <c r="I135" s="150"/>
      <c r="J135" s="150"/>
    </row>
    <row r="136" spans="1:10" s="9" customFormat="1">
      <c r="A136" s="1"/>
      <c r="B136" s="130" t="s">
        <v>1823</v>
      </c>
      <c r="C136" s="443" t="s">
        <v>158</v>
      </c>
      <c r="D136" s="443"/>
      <c r="E136" s="443"/>
      <c r="H136" s="150"/>
      <c r="I136" s="150"/>
      <c r="J136" s="150"/>
    </row>
    <row r="137" spans="1:10">
      <c r="B137" s="131" t="s">
        <v>160</v>
      </c>
      <c r="C137" s="444" t="s">
        <v>161</v>
      </c>
      <c r="D137" s="444"/>
      <c r="E137" s="444"/>
      <c r="F137" s="108"/>
      <c r="G137" s="447"/>
      <c r="H137" s="447"/>
      <c r="I137" s="447"/>
      <c r="J137" s="447"/>
    </row>
    <row r="138" spans="1:10">
      <c r="B138" s="130" t="s">
        <v>109</v>
      </c>
      <c r="C138" s="443" t="s">
        <v>110</v>
      </c>
      <c r="D138" s="443"/>
      <c r="E138" s="443"/>
      <c r="F138" s="108"/>
      <c r="G138" s="109"/>
      <c r="H138" s="174"/>
      <c r="I138" s="174"/>
      <c r="J138" s="174"/>
    </row>
    <row r="139" spans="1:10">
      <c r="B139" s="130" t="s">
        <v>112</v>
      </c>
      <c r="C139" s="443" t="s">
        <v>113</v>
      </c>
      <c r="D139" s="443"/>
      <c r="E139" s="443"/>
      <c r="F139" s="110"/>
      <c r="G139" s="448"/>
      <c r="H139" s="448"/>
      <c r="I139" s="448"/>
      <c r="J139" s="448"/>
    </row>
    <row r="140" spans="1:10">
      <c r="B140" s="446"/>
      <c r="C140" s="446"/>
      <c r="D140" s="446"/>
      <c r="E140" s="446"/>
      <c r="F140" s="108"/>
      <c r="G140" s="445"/>
      <c r="H140" s="445"/>
      <c r="I140" s="445"/>
      <c r="J140" s="445"/>
    </row>
    <row r="141" spans="1:10">
      <c r="B141" s="446"/>
      <c r="C141" s="446"/>
      <c r="D141" s="446"/>
      <c r="E141" s="446"/>
      <c r="F141" s="108"/>
      <c r="G141" s="445"/>
      <c r="H141" s="445"/>
      <c r="I141" s="445"/>
      <c r="J141" s="445"/>
    </row>
  </sheetData>
  <mergeCells count="28">
    <mergeCell ref="B63:E63"/>
    <mergeCell ref="B71:E71"/>
    <mergeCell ref="B6:B9"/>
    <mergeCell ref="A10:J10"/>
    <mergeCell ref="A25:J25"/>
    <mergeCell ref="A43:J43"/>
    <mergeCell ref="A54:C54"/>
    <mergeCell ref="B1:E1"/>
    <mergeCell ref="B2:E2"/>
    <mergeCell ref="B3:E3"/>
    <mergeCell ref="B4:D4"/>
    <mergeCell ref="B5:E5"/>
    <mergeCell ref="B88:E88"/>
    <mergeCell ref="B90:C90"/>
    <mergeCell ref="C136:E136"/>
    <mergeCell ref="C137:E137"/>
    <mergeCell ref="B140:E140"/>
    <mergeCell ref="B123:E123"/>
    <mergeCell ref="B104:C104"/>
    <mergeCell ref="B114:E114"/>
    <mergeCell ref="B102:E102"/>
    <mergeCell ref="G140:J140"/>
    <mergeCell ref="B141:E141"/>
    <mergeCell ref="G141:J141"/>
    <mergeCell ref="G137:J137"/>
    <mergeCell ref="G139:J139"/>
    <mergeCell ref="C138:E138"/>
    <mergeCell ref="C139:E139"/>
  </mergeCells>
  <phoneticPr fontId="94" type="noConversion"/>
  <pageMargins left="0.17" right="0.28000000000000003" top="0.38" bottom="0.36" header="0.22" footer="0.17"/>
  <pageSetup paperSize="5" scale="75" orientation="landscape" r:id="rId1"/>
  <headerFooter>
    <oddFooter>&amp;R&amp;P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A0F6D6-F54C-4114-A912-C5F21408D18B}">
  <sheetPr>
    <tabColor rgb="FFFFC000"/>
  </sheetPr>
  <dimension ref="A1:CC805"/>
  <sheetViews>
    <sheetView zoomScale="70" zoomScaleNormal="70" workbookViewId="0">
      <pane xSplit="8" ySplit="5" topLeftCell="BW6" activePane="bottomRight" state="frozen"/>
      <selection pane="topRight" activeCell="I1" sqref="I1"/>
      <selection pane="bottomLeft" activeCell="A6" sqref="A6"/>
      <selection pane="bottomRight" activeCell="H800" sqref="H800:CB802"/>
    </sheetView>
  </sheetViews>
  <sheetFormatPr defaultRowHeight="19.5"/>
  <cols>
    <col min="1" max="1" width="7.5" style="142" customWidth="1"/>
    <col min="2" max="2" width="8.875" style="387" bestFit="1" customWidth="1"/>
    <col min="3" max="3" width="20.125" style="388" customWidth="1"/>
    <col min="4" max="4" width="14.375" style="282" hidden="1" customWidth="1"/>
    <col min="5" max="5" width="28.375" style="115" hidden="1" customWidth="1"/>
    <col min="6" max="6" width="15.25" style="114" customWidth="1"/>
    <col min="7" max="7" width="72.375" style="384" customWidth="1"/>
    <col min="8" max="8" width="18.375" style="389" customWidth="1"/>
    <col min="9" max="9" width="17.625" style="389" customWidth="1"/>
    <col min="10" max="10" width="17.875" style="389" customWidth="1"/>
    <col min="11" max="11" width="17.625" style="389" customWidth="1"/>
    <col min="12" max="12" width="19.125" style="389" customWidth="1"/>
    <col min="13" max="13" width="17.375" style="389" customWidth="1"/>
    <col min="14" max="25" width="19.375" style="389" customWidth="1"/>
    <col min="26" max="26" width="25.25" style="389" customWidth="1"/>
    <col min="27" max="27" width="25.75" style="389" customWidth="1"/>
    <col min="28" max="28" width="24.25" style="389" customWidth="1"/>
    <col min="29" max="29" width="24" style="389" customWidth="1"/>
    <col min="30" max="34" width="23" style="389" customWidth="1"/>
    <col min="35" max="35" width="21.5" style="389" customWidth="1"/>
    <col min="36" max="40" width="18.875" style="389" customWidth="1"/>
    <col min="41" max="41" width="20.125" style="389" customWidth="1"/>
    <col min="42" max="42" width="19.75" style="389" customWidth="1"/>
    <col min="43" max="46" width="18.875" style="389" customWidth="1"/>
    <col min="47" max="47" width="19.125" style="389" customWidth="1"/>
    <col min="48" max="53" width="16.125" style="389" customWidth="1"/>
    <col min="54" max="54" width="29" style="389" customWidth="1"/>
    <col min="55" max="55" width="21.875" style="389" customWidth="1"/>
    <col min="56" max="56" width="20.375" style="389" customWidth="1"/>
    <col min="57" max="57" width="21.875" style="389" customWidth="1"/>
    <col min="58" max="58" width="22.5" style="389" customWidth="1"/>
    <col min="59" max="64" width="19.375" style="389" customWidth="1"/>
    <col min="65" max="65" width="19.25" style="389" customWidth="1"/>
    <col min="66" max="66" width="16.75" style="389" customWidth="1"/>
    <col min="67" max="71" width="16" style="389" customWidth="1"/>
    <col min="72" max="72" width="27.625" style="389" customWidth="1"/>
    <col min="73" max="73" width="22.375" style="389" customWidth="1"/>
    <col min="74" max="74" width="22" style="389" customWidth="1"/>
    <col min="75" max="75" width="22.25" style="389" customWidth="1"/>
    <col min="76" max="76" width="21.5" style="389" customWidth="1"/>
    <col min="77" max="77" width="24.125" style="389" customWidth="1"/>
    <col min="78" max="79" width="22.875" style="389" customWidth="1"/>
    <col min="80" max="80" width="22.125" style="389" customWidth="1"/>
    <col min="81" max="81" width="22.625" style="390" customWidth="1"/>
    <col min="82" max="16384" width="9" style="115"/>
  </cols>
  <sheetData>
    <row r="1" spans="1:81">
      <c r="B1" s="489" t="s">
        <v>1490</v>
      </c>
      <c r="C1" s="489"/>
      <c r="D1" s="489"/>
      <c r="E1" s="489"/>
      <c r="F1" s="489"/>
      <c r="G1" s="489"/>
      <c r="H1" s="274"/>
      <c r="I1" s="274"/>
      <c r="J1" s="274"/>
      <c r="K1" s="274"/>
      <c r="L1" s="274"/>
      <c r="M1" s="274"/>
      <c r="N1" s="274"/>
      <c r="O1" s="274"/>
      <c r="P1" s="274"/>
      <c r="Q1" s="274"/>
      <c r="R1" s="274"/>
      <c r="S1" s="274"/>
      <c r="T1" s="274"/>
      <c r="U1" s="274"/>
      <c r="V1" s="274"/>
      <c r="W1" s="274"/>
      <c r="X1" s="274"/>
      <c r="Y1" s="274"/>
      <c r="Z1" s="274"/>
      <c r="AA1" s="274"/>
      <c r="AB1" s="274"/>
      <c r="AC1" s="274"/>
      <c r="AD1" s="274"/>
      <c r="AE1" s="274"/>
      <c r="AF1" s="274"/>
      <c r="AG1" s="274"/>
      <c r="AH1" s="274"/>
      <c r="AI1" s="274"/>
      <c r="AJ1" s="274"/>
      <c r="AK1" s="274"/>
      <c r="AL1" s="274"/>
      <c r="AM1" s="274"/>
      <c r="AN1" s="274"/>
      <c r="AO1" s="274"/>
      <c r="AP1" s="274"/>
      <c r="AQ1" s="274"/>
      <c r="AR1" s="274"/>
      <c r="AS1" s="274"/>
      <c r="AT1" s="274"/>
      <c r="AU1" s="274"/>
      <c r="AV1" s="274"/>
      <c r="AW1" s="274"/>
      <c r="AX1" s="274"/>
      <c r="AY1" s="274"/>
      <c r="AZ1" s="274"/>
      <c r="BA1" s="274"/>
      <c r="BB1" s="274"/>
      <c r="BC1" s="274"/>
      <c r="BD1" s="274"/>
      <c r="BE1" s="274"/>
      <c r="BF1" s="274"/>
      <c r="BG1" s="274"/>
      <c r="BH1" s="274"/>
      <c r="BI1" s="274"/>
      <c r="BJ1" s="274"/>
      <c r="BK1" s="274"/>
      <c r="BL1" s="274"/>
      <c r="BM1" s="274"/>
      <c r="BN1" s="274"/>
      <c r="BO1" s="274"/>
      <c r="BP1" s="274"/>
      <c r="BQ1" s="274"/>
      <c r="BR1" s="274"/>
      <c r="BS1" s="274"/>
      <c r="BT1" s="274"/>
      <c r="BU1" s="274"/>
      <c r="BV1" s="274"/>
      <c r="BW1" s="274"/>
      <c r="BX1" s="274"/>
      <c r="BY1" s="274"/>
      <c r="BZ1" s="274"/>
      <c r="CA1" s="274"/>
      <c r="CB1" s="274"/>
      <c r="CC1" s="274"/>
    </row>
    <row r="2" spans="1:81">
      <c r="B2" s="490" t="s">
        <v>1538</v>
      </c>
      <c r="C2" s="490"/>
      <c r="D2" s="490"/>
      <c r="E2" s="490"/>
      <c r="F2" s="490"/>
      <c r="G2" s="490"/>
      <c r="H2" s="275"/>
      <c r="I2" s="275"/>
      <c r="J2" s="275"/>
      <c r="K2" s="275"/>
      <c r="L2" s="275"/>
      <c r="M2" s="275"/>
      <c r="N2" s="275"/>
      <c r="O2" s="275"/>
      <c r="P2" s="275"/>
      <c r="Q2" s="275"/>
      <c r="R2" s="275"/>
      <c r="S2" s="275"/>
      <c r="T2" s="275"/>
      <c r="U2" s="275"/>
      <c r="V2" s="275"/>
      <c r="W2" s="275"/>
      <c r="X2" s="275"/>
      <c r="Y2" s="275"/>
      <c r="Z2" s="275"/>
      <c r="AA2" s="275"/>
      <c r="AB2" s="275"/>
      <c r="AC2" s="275"/>
      <c r="AD2" s="275"/>
      <c r="AE2" s="275"/>
      <c r="AF2" s="275"/>
      <c r="AG2" s="275"/>
      <c r="AH2" s="275"/>
      <c r="AI2" s="275"/>
      <c r="AJ2" s="275"/>
      <c r="AK2" s="275"/>
      <c r="AL2" s="275"/>
      <c r="AM2" s="275"/>
      <c r="AN2" s="275"/>
      <c r="AO2" s="275"/>
      <c r="AP2" s="275"/>
      <c r="AQ2" s="275"/>
      <c r="AR2" s="275"/>
      <c r="AS2" s="275"/>
      <c r="AT2" s="275"/>
      <c r="AU2" s="275"/>
      <c r="AV2" s="275"/>
      <c r="AW2" s="275"/>
      <c r="AX2" s="275"/>
      <c r="AY2" s="275"/>
      <c r="AZ2" s="275"/>
      <c r="BA2" s="275"/>
      <c r="BB2" s="275"/>
      <c r="BC2" s="275"/>
      <c r="BD2" s="275"/>
      <c r="BE2" s="275"/>
      <c r="BF2" s="275"/>
      <c r="BG2" s="275"/>
      <c r="BH2" s="275"/>
      <c r="BI2" s="275"/>
      <c r="BJ2" s="275"/>
      <c r="BK2" s="275"/>
      <c r="BL2" s="275"/>
      <c r="BM2" s="275"/>
      <c r="BN2" s="275"/>
      <c r="BO2" s="275"/>
      <c r="BP2" s="275"/>
      <c r="BQ2" s="275"/>
      <c r="BR2" s="275"/>
      <c r="BS2" s="275"/>
      <c r="BT2" s="275"/>
      <c r="BU2" s="275"/>
      <c r="BV2" s="275"/>
      <c r="BW2" s="275"/>
      <c r="BX2" s="275"/>
      <c r="BY2" s="275"/>
      <c r="BZ2" s="275"/>
      <c r="CA2" s="275"/>
      <c r="CB2" s="275"/>
      <c r="CC2" s="276"/>
    </row>
    <row r="3" spans="1:81" s="282" customFormat="1">
      <c r="A3" s="277" t="s">
        <v>122</v>
      </c>
      <c r="B3" s="278" t="s">
        <v>1456</v>
      </c>
      <c r="C3" s="279" t="s">
        <v>1539</v>
      </c>
      <c r="D3" s="279" t="s">
        <v>186</v>
      </c>
      <c r="E3" s="279" t="s">
        <v>187</v>
      </c>
      <c r="F3" s="279" t="s">
        <v>1540</v>
      </c>
      <c r="G3" s="280" t="s">
        <v>188</v>
      </c>
      <c r="H3" s="491" t="s">
        <v>189</v>
      </c>
      <c r="I3" s="491"/>
      <c r="J3" s="491"/>
      <c r="K3" s="491"/>
      <c r="L3" s="491"/>
      <c r="M3" s="491"/>
      <c r="N3" s="492" t="s">
        <v>190</v>
      </c>
      <c r="O3" s="492"/>
      <c r="P3" s="492"/>
      <c r="Q3" s="492"/>
      <c r="R3" s="492"/>
      <c r="S3" s="492"/>
      <c r="T3" s="492"/>
      <c r="U3" s="492"/>
      <c r="V3" s="492"/>
      <c r="W3" s="492"/>
      <c r="X3" s="492"/>
      <c r="Y3" s="492"/>
      <c r="Z3" s="493" t="s">
        <v>191</v>
      </c>
      <c r="AA3" s="493"/>
      <c r="AB3" s="493"/>
      <c r="AC3" s="493"/>
      <c r="AD3" s="493"/>
      <c r="AE3" s="493"/>
      <c r="AF3" s="493"/>
      <c r="AG3" s="493"/>
      <c r="AH3" s="493"/>
      <c r="AI3" s="494" t="s">
        <v>192</v>
      </c>
      <c r="AJ3" s="494"/>
      <c r="AK3" s="494"/>
      <c r="AL3" s="494"/>
      <c r="AM3" s="494"/>
      <c r="AN3" s="494"/>
      <c r="AO3" s="494"/>
      <c r="AP3" s="494"/>
      <c r="AQ3" s="494"/>
      <c r="AR3" s="494"/>
      <c r="AS3" s="494"/>
      <c r="AT3" s="494"/>
      <c r="AU3" s="483" t="s">
        <v>193</v>
      </c>
      <c r="AV3" s="483"/>
      <c r="AW3" s="483"/>
      <c r="AX3" s="483"/>
      <c r="AY3" s="483"/>
      <c r="AZ3" s="483"/>
      <c r="BA3" s="483"/>
      <c r="BB3" s="484" t="s">
        <v>194</v>
      </c>
      <c r="BC3" s="484"/>
      <c r="BD3" s="484"/>
      <c r="BE3" s="484"/>
      <c r="BF3" s="484"/>
      <c r="BG3" s="484"/>
      <c r="BH3" s="484"/>
      <c r="BI3" s="484"/>
      <c r="BJ3" s="484"/>
      <c r="BK3" s="484"/>
      <c r="BL3" s="484"/>
      <c r="BM3" s="485" t="s">
        <v>195</v>
      </c>
      <c r="BN3" s="485"/>
      <c r="BO3" s="485"/>
      <c r="BP3" s="485"/>
      <c r="BQ3" s="485"/>
      <c r="BR3" s="485"/>
      <c r="BS3" s="485"/>
      <c r="BT3" s="486" t="s">
        <v>143</v>
      </c>
      <c r="BU3" s="486"/>
      <c r="BV3" s="486"/>
      <c r="BW3" s="486"/>
      <c r="BX3" s="486"/>
      <c r="BY3" s="486"/>
      <c r="BZ3" s="486"/>
      <c r="CA3" s="486"/>
      <c r="CB3" s="486"/>
      <c r="CC3" s="281" t="s">
        <v>196</v>
      </c>
    </row>
    <row r="4" spans="1:81" s="295" customFormat="1" ht="24.75" customHeight="1">
      <c r="A4" s="283" t="s">
        <v>1457</v>
      </c>
      <c r="B4" s="284" t="s">
        <v>1458</v>
      </c>
      <c r="C4" s="285"/>
      <c r="D4" s="285"/>
      <c r="E4" s="285"/>
      <c r="F4" s="285"/>
      <c r="G4" s="286"/>
      <c r="H4" s="287" t="s">
        <v>197</v>
      </c>
      <c r="I4" s="287" t="s">
        <v>198</v>
      </c>
      <c r="J4" s="287" t="s">
        <v>199</v>
      </c>
      <c r="K4" s="287" t="s">
        <v>200</v>
      </c>
      <c r="L4" s="287" t="s">
        <v>201</v>
      </c>
      <c r="M4" s="287" t="s">
        <v>202</v>
      </c>
      <c r="N4" s="288" t="s">
        <v>203</v>
      </c>
      <c r="O4" s="288" t="s">
        <v>204</v>
      </c>
      <c r="P4" s="288" t="s">
        <v>205</v>
      </c>
      <c r="Q4" s="288" t="s">
        <v>206</v>
      </c>
      <c r="R4" s="288" t="s">
        <v>207</v>
      </c>
      <c r="S4" s="288" t="s">
        <v>208</v>
      </c>
      <c r="T4" s="288" t="s">
        <v>209</v>
      </c>
      <c r="U4" s="288" t="s">
        <v>210</v>
      </c>
      <c r="V4" s="288" t="s">
        <v>211</v>
      </c>
      <c r="W4" s="288" t="s">
        <v>212</v>
      </c>
      <c r="X4" s="288" t="s">
        <v>213</v>
      </c>
      <c r="Y4" s="288" t="s">
        <v>214</v>
      </c>
      <c r="Z4" s="289" t="s">
        <v>215</v>
      </c>
      <c r="AA4" s="289" t="s">
        <v>216</v>
      </c>
      <c r="AB4" s="289" t="s">
        <v>217</v>
      </c>
      <c r="AC4" s="289" t="s">
        <v>218</v>
      </c>
      <c r="AD4" s="289" t="s">
        <v>219</v>
      </c>
      <c r="AE4" s="289" t="s">
        <v>220</v>
      </c>
      <c r="AF4" s="289" t="s">
        <v>221</v>
      </c>
      <c r="AG4" s="289" t="s">
        <v>222</v>
      </c>
      <c r="AH4" s="289" t="s">
        <v>223</v>
      </c>
      <c r="AI4" s="290" t="s">
        <v>224</v>
      </c>
      <c r="AJ4" s="290" t="s">
        <v>225</v>
      </c>
      <c r="AK4" s="290" t="s">
        <v>226</v>
      </c>
      <c r="AL4" s="290" t="s">
        <v>227</v>
      </c>
      <c r="AM4" s="290" t="s">
        <v>228</v>
      </c>
      <c r="AN4" s="290" t="s">
        <v>229</v>
      </c>
      <c r="AO4" s="290" t="s">
        <v>230</v>
      </c>
      <c r="AP4" s="290" t="s">
        <v>231</v>
      </c>
      <c r="AQ4" s="290" t="s">
        <v>232</v>
      </c>
      <c r="AR4" s="290" t="s">
        <v>233</v>
      </c>
      <c r="AS4" s="290" t="s">
        <v>234</v>
      </c>
      <c r="AT4" s="290" t="s">
        <v>235</v>
      </c>
      <c r="AU4" s="291" t="s">
        <v>236</v>
      </c>
      <c r="AV4" s="291" t="s">
        <v>237</v>
      </c>
      <c r="AW4" s="291" t="s">
        <v>238</v>
      </c>
      <c r="AX4" s="291" t="s">
        <v>239</v>
      </c>
      <c r="AY4" s="291" t="s">
        <v>240</v>
      </c>
      <c r="AZ4" s="291" t="s">
        <v>241</v>
      </c>
      <c r="BA4" s="291" t="s">
        <v>242</v>
      </c>
      <c r="BB4" s="292" t="s">
        <v>243</v>
      </c>
      <c r="BC4" s="292" t="s">
        <v>244</v>
      </c>
      <c r="BD4" s="292" t="s">
        <v>245</v>
      </c>
      <c r="BE4" s="292" t="s">
        <v>246</v>
      </c>
      <c r="BF4" s="292" t="s">
        <v>247</v>
      </c>
      <c r="BG4" s="292" t="s">
        <v>248</v>
      </c>
      <c r="BH4" s="292" t="s">
        <v>249</v>
      </c>
      <c r="BI4" s="292" t="s">
        <v>250</v>
      </c>
      <c r="BJ4" s="292" t="s">
        <v>251</v>
      </c>
      <c r="BK4" s="292" t="s">
        <v>252</v>
      </c>
      <c r="BL4" s="292" t="s">
        <v>253</v>
      </c>
      <c r="BM4" s="293" t="s">
        <v>254</v>
      </c>
      <c r="BN4" s="293" t="s">
        <v>255</v>
      </c>
      <c r="BO4" s="293" t="s">
        <v>256</v>
      </c>
      <c r="BP4" s="293" t="s">
        <v>257</v>
      </c>
      <c r="BQ4" s="293" t="s">
        <v>258</v>
      </c>
      <c r="BR4" s="293" t="s">
        <v>259</v>
      </c>
      <c r="BS4" s="293" t="s">
        <v>260</v>
      </c>
      <c r="BT4" s="294" t="s">
        <v>261</v>
      </c>
      <c r="BU4" s="294" t="s">
        <v>262</v>
      </c>
      <c r="BV4" s="294" t="s">
        <v>263</v>
      </c>
      <c r="BW4" s="294" t="s">
        <v>264</v>
      </c>
      <c r="BX4" s="294" t="s">
        <v>265</v>
      </c>
      <c r="BY4" s="294" t="s">
        <v>266</v>
      </c>
      <c r="BZ4" s="294" t="s">
        <v>267</v>
      </c>
      <c r="CA4" s="294" t="s">
        <v>268</v>
      </c>
      <c r="CB4" s="294" t="s">
        <v>269</v>
      </c>
      <c r="CC4" s="487" t="s">
        <v>191</v>
      </c>
    </row>
    <row r="5" spans="1:81" s="308" customFormat="1">
      <c r="A5" s="296"/>
      <c r="B5" s="297" t="s">
        <v>270</v>
      </c>
      <c r="C5" s="298" t="s">
        <v>271</v>
      </c>
      <c r="D5" s="298" t="s">
        <v>272</v>
      </c>
      <c r="E5" s="298" t="s">
        <v>273</v>
      </c>
      <c r="F5" s="298" t="s">
        <v>274</v>
      </c>
      <c r="G5" s="299" t="s">
        <v>275</v>
      </c>
      <c r="H5" s="300" t="s">
        <v>276</v>
      </c>
      <c r="I5" s="300" t="s">
        <v>277</v>
      </c>
      <c r="J5" s="300" t="s">
        <v>278</v>
      </c>
      <c r="K5" s="300" t="s">
        <v>279</v>
      </c>
      <c r="L5" s="300" t="s">
        <v>280</v>
      </c>
      <c r="M5" s="300" t="s">
        <v>281</v>
      </c>
      <c r="N5" s="301" t="s">
        <v>282</v>
      </c>
      <c r="O5" s="301" t="s">
        <v>283</v>
      </c>
      <c r="P5" s="301" t="s">
        <v>284</v>
      </c>
      <c r="Q5" s="301" t="s">
        <v>285</v>
      </c>
      <c r="R5" s="301" t="s">
        <v>286</v>
      </c>
      <c r="S5" s="301" t="s">
        <v>287</v>
      </c>
      <c r="T5" s="301" t="s">
        <v>288</v>
      </c>
      <c r="U5" s="301" t="s">
        <v>289</v>
      </c>
      <c r="V5" s="301" t="s">
        <v>290</v>
      </c>
      <c r="W5" s="301" t="s">
        <v>291</v>
      </c>
      <c r="X5" s="301" t="s">
        <v>292</v>
      </c>
      <c r="Y5" s="301" t="s">
        <v>293</v>
      </c>
      <c r="Z5" s="302" t="s">
        <v>294</v>
      </c>
      <c r="AA5" s="302" t="s">
        <v>295</v>
      </c>
      <c r="AB5" s="302" t="s">
        <v>296</v>
      </c>
      <c r="AC5" s="302" t="s">
        <v>297</v>
      </c>
      <c r="AD5" s="302" t="s">
        <v>298</v>
      </c>
      <c r="AE5" s="302">
        <v>10831</v>
      </c>
      <c r="AF5" s="302" t="s">
        <v>299</v>
      </c>
      <c r="AG5" s="302" t="s">
        <v>300</v>
      </c>
      <c r="AH5" s="302" t="s">
        <v>301</v>
      </c>
      <c r="AI5" s="303" t="s">
        <v>302</v>
      </c>
      <c r="AJ5" s="303" t="s">
        <v>303</v>
      </c>
      <c r="AK5" s="303" t="s">
        <v>304</v>
      </c>
      <c r="AL5" s="303" t="s">
        <v>305</v>
      </c>
      <c r="AM5" s="303" t="s">
        <v>306</v>
      </c>
      <c r="AN5" s="303" t="s">
        <v>307</v>
      </c>
      <c r="AO5" s="303" t="s">
        <v>308</v>
      </c>
      <c r="AP5" s="303" t="s">
        <v>309</v>
      </c>
      <c r="AQ5" s="303" t="s">
        <v>310</v>
      </c>
      <c r="AR5" s="303" t="s">
        <v>311</v>
      </c>
      <c r="AS5" s="303" t="s">
        <v>312</v>
      </c>
      <c r="AT5" s="303" t="s">
        <v>313</v>
      </c>
      <c r="AU5" s="304" t="s">
        <v>314</v>
      </c>
      <c r="AV5" s="304" t="s">
        <v>315</v>
      </c>
      <c r="AW5" s="304" t="s">
        <v>316</v>
      </c>
      <c r="AX5" s="304" t="s">
        <v>317</v>
      </c>
      <c r="AY5" s="304" t="s">
        <v>318</v>
      </c>
      <c r="AZ5" s="304" t="s">
        <v>319</v>
      </c>
      <c r="BA5" s="304" t="s">
        <v>320</v>
      </c>
      <c r="BB5" s="305" t="s">
        <v>321</v>
      </c>
      <c r="BC5" s="305" t="s">
        <v>322</v>
      </c>
      <c r="BD5" s="305" t="s">
        <v>323</v>
      </c>
      <c r="BE5" s="305" t="s">
        <v>324</v>
      </c>
      <c r="BF5" s="305" t="s">
        <v>325</v>
      </c>
      <c r="BG5" s="305" t="s">
        <v>326</v>
      </c>
      <c r="BH5" s="305" t="s">
        <v>327</v>
      </c>
      <c r="BI5" s="305" t="s">
        <v>328</v>
      </c>
      <c r="BJ5" s="305" t="s">
        <v>329</v>
      </c>
      <c r="BK5" s="305" t="s">
        <v>330</v>
      </c>
      <c r="BL5" s="305" t="s">
        <v>331</v>
      </c>
      <c r="BM5" s="306" t="s">
        <v>332</v>
      </c>
      <c r="BN5" s="306" t="s">
        <v>333</v>
      </c>
      <c r="BO5" s="306" t="s">
        <v>334</v>
      </c>
      <c r="BP5" s="306" t="s">
        <v>335</v>
      </c>
      <c r="BQ5" s="306" t="s">
        <v>336</v>
      </c>
      <c r="BR5" s="306" t="s">
        <v>337</v>
      </c>
      <c r="BS5" s="306" t="s">
        <v>338</v>
      </c>
      <c r="BT5" s="307" t="s">
        <v>339</v>
      </c>
      <c r="BU5" s="307" t="s">
        <v>340</v>
      </c>
      <c r="BV5" s="307" t="s">
        <v>341</v>
      </c>
      <c r="BW5" s="307" t="s">
        <v>342</v>
      </c>
      <c r="BX5" s="307" t="s">
        <v>343</v>
      </c>
      <c r="BY5" s="307" t="s">
        <v>344</v>
      </c>
      <c r="BZ5" s="307" t="s">
        <v>345</v>
      </c>
      <c r="CA5" s="307" t="s">
        <v>346</v>
      </c>
      <c r="CB5" s="307" t="s">
        <v>347</v>
      </c>
      <c r="CC5" s="488"/>
    </row>
    <row r="6" spans="1:81" s="308" customFormat="1" ht="25.5" customHeight="1">
      <c r="A6" s="309" t="s">
        <v>1459</v>
      </c>
      <c r="B6" s="310" t="s">
        <v>6</v>
      </c>
      <c r="C6" s="311" t="s">
        <v>7</v>
      </c>
      <c r="D6" s="312">
        <v>41010</v>
      </c>
      <c r="E6" s="311" t="s">
        <v>348</v>
      </c>
      <c r="F6" s="313" t="s">
        <v>349</v>
      </c>
      <c r="G6" s="314" t="s">
        <v>350</v>
      </c>
      <c r="H6" s="207">
        <v>35117156.600000001</v>
      </c>
      <c r="I6" s="207">
        <v>5271877.5</v>
      </c>
      <c r="J6" s="207">
        <v>9497165</v>
      </c>
      <c r="K6" s="207">
        <v>3902440</v>
      </c>
      <c r="L6" s="207">
        <v>4245803</v>
      </c>
      <c r="M6" s="207">
        <v>1553383.55</v>
      </c>
      <c r="N6" s="207">
        <v>19100624.25</v>
      </c>
      <c r="O6" s="207">
        <v>5531066</v>
      </c>
      <c r="P6" s="207">
        <v>1097552</v>
      </c>
      <c r="Q6" s="207">
        <v>12128709.710000001</v>
      </c>
      <c r="R6" s="207">
        <v>1342931</v>
      </c>
      <c r="S6" s="207">
        <v>4668811.25</v>
      </c>
      <c r="T6" s="207">
        <v>10050474</v>
      </c>
      <c r="U6" s="207">
        <v>8121780.25</v>
      </c>
      <c r="V6" s="207">
        <v>1018626</v>
      </c>
      <c r="W6" s="207">
        <v>5651761.6200000001</v>
      </c>
      <c r="X6" s="207">
        <v>3492667.75</v>
      </c>
      <c r="Y6" s="207">
        <v>2200330.15</v>
      </c>
      <c r="Z6" s="207">
        <v>27711417.550000001</v>
      </c>
      <c r="AA6" s="207">
        <v>4630401</v>
      </c>
      <c r="AB6" s="207">
        <v>4657435.88</v>
      </c>
      <c r="AC6" s="207">
        <v>9161684.6400000006</v>
      </c>
      <c r="AD6" s="207">
        <v>2379997.5</v>
      </c>
      <c r="AE6" s="207">
        <v>4237307.5</v>
      </c>
      <c r="AF6" s="207">
        <v>4122169.7</v>
      </c>
      <c r="AG6" s="207">
        <v>1744943.5</v>
      </c>
      <c r="AH6" s="207">
        <v>2292099</v>
      </c>
      <c r="AI6" s="207">
        <v>9703190.0899999999</v>
      </c>
      <c r="AJ6" s="207">
        <v>3699327</v>
      </c>
      <c r="AK6" s="207">
        <v>2605248</v>
      </c>
      <c r="AL6" s="207">
        <v>1673312</v>
      </c>
      <c r="AM6" s="207">
        <v>1465537</v>
      </c>
      <c r="AN6" s="207">
        <v>3018331</v>
      </c>
      <c r="AO6" s="207">
        <v>2035607</v>
      </c>
      <c r="AP6" s="207">
        <v>2539097</v>
      </c>
      <c r="AQ6" s="207">
        <v>3259863.25</v>
      </c>
      <c r="AR6" s="207">
        <v>2607063</v>
      </c>
      <c r="AS6" s="207">
        <v>2495153</v>
      </c>
      <c r="AT6" s="207">
        <v>2877087</v>
      </c>
      <c r="AU6" s="207">
        <v>8532336.25</v>
      </c>
      <c r="AV6" s="207">
        <v>1789952</v>
      </c>
      <c r="AW6" s="207">
        <v>1978852</v>
      </c>
      <c r="AX6" s="207">
        <v>2712658</v>
      </c>
      <c r="AY6" s="207">
        <v>1464233</v>
      </c>
      <c r="AZ6" s="207">
        <v>151191</v>
      </c>
      <c r="BA6" s="207">
        <v>821819</v>
      </c>
      <c r="BB6" s="207">
        <v>9789994</v>
      </c>
      <c r="BC6" s="207">
        <v>3644639.45</v>
      </c>
      <c r="BD6" s="207">
        <v>3071991.75</v>
      </c>
      <c r="BE6" s="207">
        <v>5770289</v>
      </c>
      <c r="BF6" s="207">
        <v>4504825.9000000004</v>
      </c>
      <c r="BG6" s="207">
        <v>2840015</v>
      </c>
      <c r="BH6" s="207"/>
      <c r="BI6" s="207">
        <v>3387115.93</v>
      </c>
      <c r="BJ6" s="207"/>
      <c r="BK6" s="207">
        <v>1388136.5</v>
      </c>
      <c r="BL6" s="207">
        <v>931580</v>
      </c>
      <c r="BM6" s="207">
        <v>10984921.25</v>
      </c>
      <c r="BN6" s="207">
        <v>8150199.7599999998</v>
      </c>
      <c r="BO6" s="207">
        <v>2529581</v>
      </c>
      <c r="BP6" s="207"/>
      <c r="BQ6" s="207">
        <v>2573865</v>
      </c>
      <c r="BR6" s="207">
        <v>3261436</v>
      </c>
      <c r="BS6" s="207">
        <v>1339317</v>
      </c>
      <c r="BT6" s="207">
        <v>9093475</v>
      </c>
      <c r="BU6" s="207">
        <v>3532601</v>
      </c>
      <c r="BV6" s="207">
        <v>3031765</v>
      </c>
      <c r="BW6" s="207">
        <v>3552513.5</v>
      </c>
      <c r="BX6" s="207">
        <v>6046803.8099999996</v>
      </c>
      <c r="BY6" s="207">
        <v>7594132</v>
      </c>
      <c r="BZ6" s="207">
        <v>2496959</v>
      </c>
      <c r="CA6" s="207">
        <v>1809500</v>
      </c>
      <c r="CB6" s="207">
        <v>2355541</v>
      </c>
      <c r="CC6" s="216">
        <f>SUM(H6:CB6)</f>
        <v>354041670.34000003</v>
      </c>
    </row>
    <row r="7" spans="1:81" s="308" customFormat="1" ht="25.5" customHeight="1">
      <c r="A7" s="309" t="s">
        <v>1460</v>
      </c>
      <c r="B7" s="310" t="s">
        <v>6</v>
      </c>
      <c r="C7" s="311" t="s">
        <v>7</v>
      </c>
      <c r="D7" s="312">
        <v>42010</v>
      </c>
      <c r="E7" s="311" t="s">
        <v>351</v>
      </c>
      <c r="F7" s="313" t="s">
        <v>352</v>
      </c>
      <c r="G7" s="314" t="s">
        <v>1541</v>
      </c>
      <c r="H7" s="207">
        <v>56061743</v>
      </c>
      <c r="I7" s="207">
        <v>6618117.7599999998</v>
      </c>
      <c r="J7" s="207">
        <v>14421603.369999999</v>
      </c>
      <c r="K7" s="207">
        <v>5447817.2999999998</v>
      </c>
      <c r="L7" s="207">
        <v>2408576.7000000002</v>
      </c>
      <c r="M7" s="207">
        <v>768620.88</v>
      </c>
      <c r="N7" s="207">
        <v>83705500.5</v>
      </c>
      <c r="O7" s="207">
        <v>5707570.25</v>
      </c>
      <c r="P7" s="207">
        <v>637006.42000000004</v>
      </c>
      <c r="Q7" s="207">
        <v>25187555.02</v>
      </c>
      <c r="R7" s="207">
        <v>515143</v>
      </c>
      <c r="S7" s="207">
        <v>2102944.5</v>
      </c>
      <c r="T7" s="207">
        <v>10102454</v>
      </c>
      <c r="U7" s="207">
        <v>11497690.75</v>
      </c>
      <c r="V7" s="207">
        <v>251732</v>
      </c>
      <c r="W7" s="207">
        <v>1612529.43</v>
      </c>
      <c r="X7" s="207">
        <v>1836252.5</v>
      </c>
      <c r="Y7" s="207">
        <v>579742</v>
      </c>
      <c r="Z7" s="207">
        <v>27486855.460000001</v>
      </c>
      <c r="AA7" s="207">
        <v>6864753</v>
      </c>
      <c r="AB7" s="207">
        <v>2061587.75</v>
      </c>
      <c r="AC7" s="207">
        <v>10280894</v>
      </c>
      <c r="AD7" s="207">
        <v>512290</v>
      </c>
      <c r="AE7" s="207">
        <v>1261708</v>
      </c>
      <c r="AF7" s="207">
        <v>2796851</v>
      </c>
      <c r="AG7" s="207">
        <v>625839.75</v>
      </c>
      <c r="AH7" s="207">
        <v>274205</v>
      </c>
      <c r="AI7" s="207">
        <v>75843600.129999995</v>
      </c>
      <c r="AJ7" s="207">
        <v>1165997</v>
      </c>
      <c r="AK7" s="207">
        <v>621184</v>
      </c>
      <c r="AL7" s="207">
        <v>590984</v>
      </c>
      <c r="AM7" s="207">
        <v>435166</v>
      </c>
      <c r="AN7" s="207">
        <v>1026427</v>
      </c>
      <c r="AO7" s="207">
        <v>594777</v>
      </c>
      <c r="AP7" s="207">
        <v>790270</v>
      </c>
      <c r="AQ7" s="207">
        <v>2093430</v>
      </c>
      <c r="AR7" s="207">
        <v>821864</v>
      </c>
      <c r="AS7" s="207">
        <v>885201</v>
      </c>
      <c r="AT7" s="207">
        <v>702982</v>
      </c>
      <c r="AU7" s="207">
        <v>19001215.059999999</v>
      </c>
      <c r="AV7" s="207">
        <v>755353.35</v>
      </c>
      <c r="AW7" s="207">
        <v>441539.75</v>
      </c>
      <c r="AX7" s="207">
        <v>888065</v>
      </c>
      <c r="AY7" s="207">
        <v>353838</v>
      </c>
      <c r="AZ7" s="207">
        <v>41278</v>
      </c>
      <c r="BA7" s="207">
        <v>466197</v>
      </c>
      <c r="BB7" s="207">
        <v>47329802</v>
      </c>
      <c r="BC7" s="207">
        <v>880598</v>
      </c>
      <c r="BD7" s="207">
        <v>849544</v>
      </c>
      <c r="BE7" s="207">
        <v>3409156</v>
      </c>
      <c r="BF7" s="207">
        <v>2804568.55</v>
      </c>
      <c r="BG7" s="207">
        <v>1340146</v>
      </c>
      <c r="BH7" s="207"/>
      <c r="BI7" s="207">
        <v>6702631.8700000001</v>
      </c>
      <c r="BJ7" s="207"/>
      <c r="BK7" s="207">
        <v>340763.25</v>
      </c>
      <c r="BL7" s="207">
        <v>262942</v>
      </c>
      <c r="BM7" s="207">
        <v>42737398.490000002</v>
      </c>
      <c r="BN7" s="207">
        <v>11427602.949999999</v>
      </c>
      <c r="BO7" s="207">
        <v>797378</v>
      </c>
      <c r="BP7" s="207"/>
      <c r="BQ7" s="207">
        <v>553073</v>
      </c>
      <c r="BR7" s="207">
        <v>994919</v>
      </c>
      <c r="BS7" s="207">
        <v>398309</v>
      </c>
      <c r="BT7" s="207">
        <v>48622169.740000002</v>
      </c>
      <c r="BU7" s="207">
        <v>1113235.5</v>
      </c>
      <c r="BV7" s="207">
        <v>1103223</v>
      </c>
      <c r="BW7" s="207">
        <v>2261467.59</v>
      </c>
      <c r="BX7" s="207">
        <v>2525652.79</v>
      </c>
      <c r="BY7" s="207">
        <v>8479388</v>
      </c>
      <c r="BZ7" s="207">
        <v>1126268</v>
      </c>
      <c r="CA7" s="207">
        <v>1023267</v>
      </c>
      <c r="CB7" s="207">
        <v>802237</v>
      </c>
      <c r="CC7" s="216">
        <f t="shared" ref="CC7:CC39" si="0">SUM(H7:CB7)</f>
        <v>577032692.36000001</v>
      </c>
    </row>
    <row r="8" spans="1:81" s="308" customFormat="1" ht="25.5" customHeight="1">
      <c r="A8" s="309" t="s">
        <v>1459</v>
      </c>
      <c r="B8" s="310" t="s">
        <v>6</v>
      </c>
      <c r="C8" s="311" t="s">
        <v>7</v>
      </c>
      <c r="D8" s="312">
        <v>41010</v>
      </c>
      <c r="E8" s="311" t="s">
        <v>348</v>
      </c>
      <c r="F8" s="313" t="s">
        <v>353</v>
      </c>
      <c r="G8" s="314" t="s">
        <v>1413</v>
      </c>
      <c r="H8" s="207">
        <v>4230438</v>
      </c>
      <c r="I8" s="207">
        <v>90357.5</v>
      </c>
      <c r="J8" s="207">
        <v>8766</v>
      </c>
      <c r="K8" s="207">
        <v>255651.75</v>
      </c>
      <c r="L8" s="207">
        <v>12757</v>
      </c>
      <c r="M8" s="207">
        <v>0</v>
      </c>
      <c r="N8" s="207">
        <v>10904392.5</v>
      </c>
      <c r="O8" s="207">
        <v>76315.75</v>
      </c>
      <c r="P8" s="207">
        <v>17601</v>
      </c>
      <c r="Q8" s="207">
        <v>1462694.5</v>
      </c>
      <c r="R8" s="207">
        <v>255223.95</v>
      </c>
      <c r="S8" s="207">
        <v>83177.25</v>
      </c>
      <c r="T8" s="207">
        <v>308067</v>
      </c>
      <c r="U8" s="207">
        <v>70003.75</v>
      </c>
      <c r="V8" s="207">
        <v>0</v>
      </c>
      <c r="W8" s="207">
        <v>18053.150000000001</v>
      </c>
      <c r="X8" s="207">
        <v>31929.5</v>
      </c>
      <c r="Y8" s="207">
        <v>82884.75</v>
      </c>
      <c r="Z8" s="207">
        <v>11242387.939999999</v>
      </c>
      <c r="AA8" s="207">
        <v>552213</v>
      </c>
      <c r="AB8" s="207">
        <v>27553.42</v>
      </c>
      <c r="AC8" s="207">
        <v>671385.59999999998</v>
      </c>
      <c r="AD8" s="207">
        <v>280108</v>
      </c>
      <c r="AE8" s="207">
        <v>41118</v>
      </c>
      <c r="AF8" s="207">
        <v>80026.75</v>
      </c>
      <c r="AG8" s="207">
        <v>10733</v>
      </c>
      <c r="AH8" s="207">
        <v>0</v>
      </c>
      <c r="AI8" s="207">
        <v>15056932</v>
      </c>
      <c r="AJ8" s="207">
        <v>16032</v>
      </c>
      <c r="AK8" s="207">
        <v>52990</v>
      </c>
      <c r="AL8" s="207">
        <v>4909</v>
      </c>
      <c r="AM8" s="207">
        <v>53320</v>
      </c>
      <c r="AN8" s="207">
        <v>16760</v>
      </c>
      <c r="AO8" s="207">
        <v>62815</v>
      </c>
      <c r="AP8" s="207">
        <v>116057</v>
      </c>
      <c r="AQ8" s="207">
        <v>11230</v>
      </c>
      <c r="AR8" s="207">
        <v>23927</v>
      </c>
      <c r="AS8" s="207">
        <v>59588</v>
      </c>
      <c r="AT8" s="207">
        <v>71689</v>
      </c>
      <c r="AU8" s="207">
        <v>3812369.5</v>
      </c>
      <c r="AV8" s="207">
        <v>92926</v>
      </c>
      <c r="AW8" s="207">
        <v>85357</v>
      </c>
      <c r="AX8" s="207">
        <v>142756</v>
      </c>
      <c r="AY8" s="207">
        <v>54839</v>
      </c>
      <c r="AZ8" s="207">
        <v>26747</v>
      </c>
      <c r="BA8" s="207">
        <v>25719</v>
      </c>
      <c r="BB8" s="207">
        <v>5864235</v>
      </c>
      <c r="BC8" s="207">
        <v>1795</v>
      </c>
      <c r="BD8" s="207">
        <v>26119.5</v>
      </c>
      <c r="BE8" s="207">
        <v>0</v>
      </c>
      <c r="BF8" s="207">
        <v>1323</v>
      </c>
      <c r="BG8" s="207">
        <v>20468</v>
      </c>
      <c r="BH8" s="207"/>
      <c r="BI8" s="207">
        <v>348316.8</v>
      </c>
      <c r="BJ8" s="207"/>
      <c r="BK8" s="207">
        <v>10653</v>
      </c>
      <c r="BL8" s="207">
        <v>0</v>
      </c>
      <c r="BM8" s="207">
        <v>6032825.7999999998</v>
      </c>
      <c r="BN8" s="207">
        <v>819233</v>
      </c>
      <c r="BO8" s="207">
        <v>35527</v>
      </c>
      <c r="BP8" s="207"/>
      <c r="BQ8" s="207">
        <v>24152</v>
      </c>
      <c r="BR8" s="207">
        <v>0</v>
      </c>
      <c r="BS8" s="207">
        <v>11104</v>
      </c>
      <c r="BT8" s="207">
        <v>6637442</v>
      </c>
      <c r="BU8" s="207">
        <v>80212</v>
      </c>
      <c r="BV8" s="207">
        <v>6669</v>
      </c>
      <c r="BW8" s="207">
        <v>441871.5</v>
      </c>
      <c r="BX8" s="207">
        <v>63099</v>
      </c>
      <c r="BY8" s="207">
        <v>1077013</v>
      </c>
      <c r="BZ8" s="207">
        <v>195742</v>
      </c>
      <c r="CA8" s="207">
        <v>16810</v>
      </c>
      <c r="CB8" s="207">
        <v>7364.25</v>
      </c>
      <c r="CC8" s="216">
        <f t="shared" si="0"/>
        <v>72322776.409999996</v>
      </c>
    </row>
    <row r="9" spans="1:81" s="308" customFormat="1" ht="25.5" customHeight="1">
      <c r="A9" s="309" t="s">
        <v>1459</v>
      </c>
      <c r="B9" s="310" t="s">
        <v>6</v>
      </c>
      <c r="C9" s="311" t="s">
        <v>7</v>
      </c>
      <c r="D9" s="312">
        <v>41010</v>
      </c>
      <c r="E9" s="311" t="s">
        <v>348</v>
      </c>
      <c r="F9" s="313" t="s">
        <v>354</v>
      </c>
      <c r="G9" s="314" t="s">
        <v>355</v>
      </c>
      <c r="H9" s="207">
        <v>9209334</v>
      </c>
      <c r="I9" s="207">
        <v>0</v>
      </c>
      <c r="J9" s="207">
        <v>0</v>
      </c>
      <c r="K9" s="207">
        <v>0</v>
      </c>
      <c r="L9" s="207">
        <v>25814</v>
      </c>
      <c r="M9" s="207">
        <v>0</v>
      </c>
      <c r="N9" s="207">
        <v>4303090.75</v>
      </c>
      <c r="O9" s="207">
        <v>0</v>
      </c>
      <c r="P9" s="207">
        <v>0</v>
      </c>
      <c r="Q9" s="207">
        <v>0</v>
      </c>
      <c r="R9" s="207">
        <v>0</v>
      </c>
      <c r="S9" s="207">
        <v>0</v>
      </c>
      <c r="T9" s="207">
        <v>0</v>
      </c>
      <c r="U9" s="207">
        <v>0</v>
      </c>
      <c r="V9" s="207">
        <v>0</v>
      </c>
      <c r="W9" s="207">
        <v>0</v>
      </c>
      <c r="X9" s="207">
        <v>0</v>
      </c>
      <c r="Y9" s="207">
        <v>0</v>
      </c>
      <c r="Z9" s="207">
        <v>0</v>
      </c>
      <c r="AA9" s="207">
        <v>0</v>
      </c>
      <c r="AB9" s="207">
        <v>0</v>
      </c>
      <c r="AC9" s="207">
        <v>0</v>
      </c>
      <c r="AD9" s="207">
        <v>0</v>
      </c>
      <c r="AE9" s="207">
        <v>0</v>
      </c>
      <c r="AF9" s="207">
        <v>0</v>
      </c>
      <c r="AG9" s="207">
        <v>0</v>
      </c>
      <c r="AH9" s="207">
        <v>0</v>
      </c>
      <c r="AI9" s="207">
        <v>0</v>
      </c>
      <c r="AJ9" s="207">
        <v>5178</v>
      </c>
      <c r="AK9" s="207">
        <v>0</v>
      </c>
      <c r="AL9" s="207">
        <v>0</v>
      </c>
      <c r="AM9" s="207">
        <v>0</v>
      </c>
      <c r="AN9" s="207">
        <v>0</v>
      </c>
      <c r="AO9" s="207">
        <v>0</v>
      </c>
      <c r="AP9" s="207">
        <v>0</v>
      </c>
      <c r="AQ9" s="207">
        <v>0</v>
      </c>
      <c r="AR9" s="207">
        <v>0</v>
      </c>
      <c r="AS9" s="207">
        <v>0</v>
      </c>
      <c r="AT9" s="207">
        <v>0</v>
      </c>
      <c r="AU9" s="207">
        <v>57659.5</v>
      </c>
      <c r="AV9" s="207">
        <v>0</v>
      </c>
      <c r="AW9" s="207">
        <v>15445</v>
      </c>
      <c r="AX9" s="207">
        <v>0</v>
      </c>
      <c r="AY9" s="207">
        <v>0</v>
      </c>
      <c r="AZ9" s="207">
        <v>0</v>
      </c>
      <c r="BA9" s="207">
        <v>0</v>
      </c>
      <c r="BB9" s="207">
        <v>11745</v>
      </c>
      <c r="BC9" s="207">
        <v>0</v>
      </c>
      <c r="BD9" s="207">
        <v>0</v>
      </c>
      <c r="BE9" s="207">
        <v>0</v>
      </c>
      <c r="BF9" s="207">
        <v>0</v>
      </c>
      <c r="BG9" s="207">
        <v>0</v>
      </c>
      <c r="BH9" s="207"/>
      <c r="BI9" s="207">
        <v>0</v>
      </c>
      <c r="BJ9" s="207"/>
      <c r="BK9" s="207">
        <v>0</v>
      </c>
      <c r="BL9" s="207">
        <v>0</v>
      </c>
      <c r="BM9" s="207">
        <v>46075</v>
      </c>
      <c r="BN9" s="207">
        <v>277021.81</v>
      </c>
      <c r="BO9" s="207">
        <v>0</v>
      </c>
      <c r="BP9" s="207"/>
      <c r="BQ9" s="207">
        <v>0</v>
      </c>
      <c r="BR9" s="207">
        <v>0</v>
      </c>
      <c r="BS9" s="207">
        <v>0</v>
      </c>
      <c r="BT9" s="207">
        <v>571198</v>
      </c>
      <c r="BU9" s="207">
        <v>0</v>
      </c>
      <c r="BV9" s="207">
        <v>0</v>
      </c>
      <c r="BW9" s="207">
        <v>0</v>
      </c>
      <c r="BX9" s="207">
        <v>0</v>
      </c>
      <c r="BY9" s="207">
        <v>0</v>
      </c>
      <c r="BZ9" s="207">
        <v>51270</v>
      </c>
      <c r="CA9" s="207">
        <v>0</v>
      </c>
      <c r="CB9" s="207">
        <v>0</v>
      </c>
      <c r="CC9" s="216">
        <f t="shared" si="0"/>
        <v>14573831.060000001</v>
      </c>
    </row>
    <row r="10" spans="1:81" s="308" customFormat="1" ht="25.5" customHeight="1">
      <c r="A10" s="309" t="s">
        <v>1459</v>
      </c>
      <c r="B10" s="310" t="s">
        <v>6</v>
      </c>
      <c r="C10" s="311" t="s">
        <v>7</v>
      </c>
      <c r="D10" s="312">
        <v>41010</v>
      </c>
      <c r="E10" s="311" t="s">
        <v>348</v>
      </c>
      <c r="F10" s="313" t="s">
        <v>356</v>
      </c>
      <c r="G10" s="314" t="s">
        <v>1542</v>
      </c>
      <c r="H10" s="207">
        <v>1337095.8500000001</v>
      </c>
      <c r="I10" s="207">
        <v>0</v>
      </c>
      <c r="J10" s="207">
        <v>16223</v>
      </c>
      <c r="K10" s="207">
        <v>1893</v>
      </c>
      <c r="L10" s="207">
        <v>1187</v>
      </c>
      <c r="M10" s="207">
        <v>0</v>
      </c>
      <c r="N10" s="207">
        <v>549805.75</v>
      </c>
      <c r="O10" s="207">
        <v>0</v>
      </c>
      <c r="P10" s="207">
        <v>0</v>
      </c>
      <c r="Q10" s="207">
        <v>1231525.8500000001</v>
      </c>
      <c r="R10" s="207">
        <v>0</v>
      </c>
      <c r="S10" s="207">
        <v>2083.75</v>
      </c>
      <c r="T10" s="207">
        <v>615</v>
      </c>
      <c r="U10" s="207">
        <v>191829</v>
      </c>
      <c r="V10" s="207">
        <v>0</v>
      </c>
      <c r="W10" s="207">
        <v>0</v>
      </c>
      <c r="X10" s="207">
        <v>0</v>
      </c>
      <c r="Y10" s="207">
        <v>0</v>
      </c>
      <c r="Z10" s="207">
        <v>0</v>
      </c>
      <c r="AA10" s="207">
        <v>0</v>
      </c>
      <c r="AB10" s="207">
        <v>0</v>
      </c>
      <c r="AC10" s="207">
        <v>0</v>
      </c>
      <c r="AD10" s="207">
        <v>0</v>
      </c>
      <c r="AE10" s="207">
        <v>0</v>
      </c>
      <c r="AF10" s="207">
        <v>0</v>
      </c>
      <c r="AG10" s="207">
        <v>0</v>
      </c>
      <c r="AH10" s="207">
        <v>0</v>
      </c>
      <c r="AI10" s="207">
        <v>0</v>
      </c>
      <c r="AJ10" s="207">
        <v>0</v>
      </c>
      <c r="AK10" s="207">
        <v>0</v>
      </c>
      <c r="AL10" s="207">
        <v>0</v>
      </c>
      <c r="AM10" s="207">
        <v>0</v>
      </c>
      <c r="AN10" s="207">
        <v>0</v>
      </c>
      <c r="AO10" s="207">
        <v>0</v>
      </c>
      <c r="AP10" s="207">
        <v>0</v>
      </c>
      <c r="AQ10" s="207">
        <v>0</v>
      </c>
      <c r="AR10" s="207">
        <v>0</v>
      </c>
      <c r="AS10" s="207">
        <v>0</v>
      </c>
      <c r="AT10" s="207">
        <v>0</v>
      </c>
      <c r="AU10" s="207">
        <v>0</v>
      </c>
      <c r="AV10" s="207">
        <v>0</v>
      </c>
      <c r="AW10" s="207">
        <v>0</v>
      </c>
      <c r="AX10" s="207">
        <v>0</v>
      </c>
      <c r="AY10" s="207">
        <v>0</v>
      </c>
      <c r="AZ10" s="207">
        <v>0</v>
      </c>
      <c r="BA10" s="207">
        <v>0</v>
      </c>
      <c r="BB10" s="207">
        <v>0</v>
      </c>
      <c r="BC10" s="207">
        <v>0</v>
      </c>
      <c r="BD10" s="207">
        <v>0</v>
      </c>
      <c r="BE10" s="207">
        <v>0</v>
      </c>
      <c r="BF10" s="207">
        <v>0</v>
      </c>
      <c r="BG10" s="207">
        <v>0</v>
      </c>
      <c r="BH10" s="207"/>
      <c r="BI10" s="207">
        <v>0</v>
      </c>
      <c r="BJ10" s="207"/>
      <c r="BK10" s="207">
        <v>0</v>
      </c>
      <c r="BL10" s="207">
        <v>0</v>
      </c>
      <c r="BM10" s="207">
        <v>655793.5</v>
      </c>
      <c r="BN10" s="207">
        <v>0</v>
      </c>
      <c r="BO10" s="207">
        <v>0</v>
      </c>
      <c r="BP10" s="207"/>
      <c r="BQ10" s="207">
        <v>0</v>
      </c>
      <c r="BR10" s="207">
        <v>0</v>
      </c>
      <c r="BS10" s="207">
        <v>0</v>
      </c>
      <c r="BT10" s="207">
        <v>2800</v>
      </c>
      <c r="BU10" s="207">
        <v>1793</v>
      </c>
      <c r="BV10" s="207">
        <v>195</v>
      </c>
      <c r="BW10" s="207">
        <v>0</v>
      </c>
      <c r="BX10" s="207">
        <v>1550</v>
      </c>
      <c r="BY10" s="207">
        <v>2553</v>
      </c>
      <c r="BZ10" s="207">
        <v>3370</v>
      </c>
      <c r="CA10" s="207">
        <v>0</v>
      </c>
      <c r="CB10" s="207">
        <v>0</v>
      </c>
      <c r="CC10" s="216">
        <f t="shared" si="0"/>
        <v>4000312.7</v>
      </c>
    </row>
    <row r="11" spans="1:81" s="308" customFormat="1" ht="25.5" customHeight="1">
      <c r="A11" s="309" t="s">
        <v>1461</v>
      </c>
      <c r="B11" s="315" t="s">
        <v>6</v>
      </c>
      <c r="C11" s="316" t="s">
        <v>7</v>
      </c>
      <c r="D11" s="317">
        <v>44010</v>
      </c>
      <c r="E11" s="318" t="s">
        <v>357</v>
      </c>
      <c r="F11" s="319" t="s">
        <v>358</v>
      </c>
      <c r="G11" s="320" t="s">
        <v>359</v>
      </c>
      <c r="H11" s="207">
        <v>0</v>
      </c>
      <c r="I11" s="208">
        <v>0</v>
      </c>
      <c r="J11" s="208">
        <v>0</v>
      </c>
      <c r="K11" s="208">
        <v>0</v>
      </c>
      <c r="L11" s="208">
        <v>0</v>
      </c>
      <c r="M11" s="208">
        <v>0</v>
      </c>
      <c r="N11" s="208">
        <v>0</v>
      </c>
      <c r="O11" s="208">
        <v>0</v>
      </c>
      <c r="P11" s="208">
        <v>0</v>
      </c>
      <c r="Q11" s="208">
        <v>0</v>
      </c>
      <c r="R11" s="208">
        <v>0</v>
      </c>
      <c r="S11" s="208">
        <v>0</v>
      </c>
      <c r="T11" s="208">
        <v>0</v>
      </c>
      <c r="U11" s="208">
        <v>31878219.75</v>
      </c>
      <c r="V11" s="208">
        <v>0</v>
      </c>
      <c r="W11" s="208">
        <v>0</v>
      </c>
      <c r="X11" s="208">
        <v>62552.5</v>
      </c>
      <c r="Y11" s="208">
        <v>0</v>
      </c>
      <c r="Z11" s="208">
        <v>-6690080.7300000004</v>
      </c>
      <c r="AA11" s="208">
        <v>0</v>
      </c>
      <c r="AB11" s="208">
        <v>0</v>
      </c>
      <c r="AC11" s="208">
        <v>0</v>
      </c>
      <c r="AD11" s="208">
        <v>0</v>
      </c>
      <c r="AE11" s="208">
        <v>0</v>
      </c>
      <c r="AF11" s="208">
        <v>0</v>
      </c>
      <c r="AG11" s="208">
        <v>-975000</v>
      </c>
      <c r="AH11" s="208">
        <v>0</v>
      </c>
      <c r="AI11" s="208">
        <v>0</v>
      </c>
      <c r="AJ11" s="208">
        <v>-5680240.0199999996</v>
      </c>
      <c r="AK11" s="208">
        <v>0</v>
      </c>
      <c r="AL11" s="208">
        <v>0</v>
      </c>
      <c r="AM11" s="208">
        <v>187664.06</v>
      </c>
      <c r="AN11" s="208">
        <v>26508.5</v>
      </c>
      <c r="AO11" s="208">
        <v>0</v>
      </c>
      <c r="AP11" s="208">
        <v>0</v>
      </c>
      <c r="AQ11" s="208">
        <v>0</v>
      </c>
      <c r="AR11" s="208">
        <v>0</v>
      </c>
      <c r="AS11" s="208">
        <v>-2495153</v>
      </c>
      <c r="AT11" s="208">
        <v>0</v>
      </c>
      <c r="AU11" s="208">
        <v>0</v>
      </c>
      <c r="AV11" s="208">
        <v>18326386.370000001</v>
      </c>
      <c r="AW11" s="208">
        <v>0</v>
      </c>
      <c r="AX11" s="208">
        <v>0</v>
      </c>
      <c r="AY11" s="208">
        <v>17231157.93</v>
      </c>
      <c r="AZ11" s="208">
        <v>0</v>
      </c>
      <c r="BA11" s="208">
        <v>0</v>
      </c>
      <c r="BB11" s="208">
        <v>518884.45</v>
      </c>
      <c r="BC11" s="208">
        <v>0</v>
      </c>
      <c r="BD11" s="208">
        <v>0</v>
      </c>
      <c r="BE11" s="208">
        <v>0</v>
      </c>
      <c r="BF11" s="208">
        <v>0</v>
      </c>
      <c r="BG11" s="208">
        <v>0</v>
      </c>
      <c r="BH11" s="208"/>
      <c r="BI11" s="208">
        <v>0</v>
      </c>
      <c r="BJ11" s="208"/>
      <c r="BK11" s="208">
        <v>0</v>
      </c>
      <c r="BL11" s="208">
        <v>0</v>
      </c>
      <c r="BM11" s="208">
        <v>0</v>
      </c>
      <c r="BN11" s="208">
        <v>0</v>
      </c>
      <c r="BO11" s="208">
        <v>0</v>
      </c>
      <c r="BP11" s="208"/>
      <c r="BQ11" s="208">
        <v>0</v>
      </c>
      <c r="BR11" s="208">
        <v>77334.5</v>
      </c>
      <c r="BS11" s="208">
        <v>0</v>
      </c>
      <c r="BT11" s="208">
        <v>645087</v>
      </c>
      <c r="BU11" s="208">
        <v>0</v>
      </c>
      <c r="BV11" s="208">
        <v>0</v>
      </c>
      <c r="BW11" s="208">
        <v>0</v>
      </c>
      <c r="BX11" s="208">
        <v>0</v>
      </c>
      <c r="BY11" s="208">
        <v>0</v>
      </c>
      <c r="BZ11" s="208">
        <v>0</v>
      </c>
      <c r="CA11" s="208">
        <v>0</v>
      </c>
      <c r="CB11" s="208">
        <v>0</v>
      </c>
      <c r="CC11" s="216">
        <f t="shared" si="0"/>
        <v>53113321.310000002</v>
      </c>
    </row>
    <row r="12" spans="1:81" s="308" customFormat="1" ht="25.5" customHeight="1">
      <c r="A12" s="309" t="s">
        <v>1461</v>
      </c>
      <c r="B12" s="310" t="s">
        <v>6</v>
      </c>
      <c r="C12" s="311" t="s">
        <v>7</v>
      </c>
      <c r="D12" s="312">
        <v>43010</v>
      </c>
      <c r="E12" s="311" t="s">
        <v>360</v>
      </c>
      <c r="F12" s="313" t="s">
        <v>361</v>
      </c>
      <c r="G12" s="314" t="s">
        <v>362</v>
      </c>
      <c r="H12" s="207">
        <v>0</v>
      </c>
      <c r="I12" s="207">
        <v>0</v>
      </c>
      <c r="J12" s="207">
        <v>0</v>
      </c>
      <c r="K12" s="207">
        <v>0</v>
      </c>
      <c r="L12" s="207">
        <v>0</v>
      </c>
      <c r="M12" s="207">
        <v>0</v>
      </c>
      <c r="N12" s="207">
        <v>0</v>
      </c>
      <c r="O12" s="207">
        <v>0</v>
      </c>
      <c r="P12" s="207">
        <v>0</v>
      </c>
      <c r="Q12" s="207">
        <v>0</v>
      </c>
      <c r="R12" s="207">
        <v>0</v>
      </c>
      <c r="S12" s="207">
        <v>0</v>
      </c>
      <c r="T12" s="207">
        <v>0</v>
      </c>
      <c r="U12" s="207">
        <v>0</v>
      </c>
      <c r="V12" s="207">
        <v>0</v>
      </c>
      <c r="W12" s="207">
        <v>0</v>
      </c>
      <c r="X12" s="207">
        <v>0</v>
      </c>
      <c r="Y12" s="207">
        <v>0</v>
      </c>
      <c r="Z12" s="207">
        <v>0</v>
      </c>
      <c r="AA12" s="207">
        <v>0</v>
      </c>
      <c r="AB12" s="207">
        <v>0</v>
      </c>
      <c r="AC12" s="207">
        <v>0</v>
      </c>
      <c r="AD12" s="207">
        <v>0</v>
      </c>
      <c r="AE12" s="207">
        <v>0</v>
      </c>
      <c r="AF12" s="207">
        <v>0</v>
      </c>
      <c r="AG12" s="207">
        <v>0</v>
      </c>
      <c r="AH12" s="207">
        <v>0</v>
      </c>
      <c r="AI12" s="207">
        <v>0</v>
      </c>
      <c r="AJ12" s="207">
        <v>0</v>
      </c>
      <c r="AK12" s="207">
        <v>0</v>
      </c>
      <c r="AL12" s="207">
        <v>0</v>
      </c>
      <c r="AM12" s="207">
        <v>0</v>
      </c>
      <c r="AN12" s="207">
        <v>0</v>
      </c>
      <c r="AO12" s="207">
        <v>0</v>
      </c>
      <c r="AP12" s="207">
        <v>0</v>
      </c>
      <c r="AQ12" s="207">
        <v>0</v>
      </c>
      <c r="AR12" s="207">
        <v>0</v>
      </c>
      <c r="AS12" s="207">
        <v>0</v>
      </c>
      <c r="AT12" s="207">
        <v>0</v>
      </c>
      <c r="AU12" s="207">
        <v>0</v>
      </c>
      <c r="AV12" s="207">
        <v>340019.54</v>
      </c>
      <c r="AW12" s="207">
        <v>0</v>
      </c>
      <c r="AX12" s="207">
        <v>0</v>
      </c>
      <c r="AY12" s="207">
        <v>0</v>
      </c>
      <c r="AZ12" s="207">
        <v>0</v>
      </c>
      <c r="BA12" s="207">
        <v>0</v>
      </c>
      <c r="BB12" s="207">
        <v>0</v>
      </c>
      <c r="BC12" s="207">
        <v>0</v>
      </c>
      <c r="BD12" s="207">
        <v>0</v>
      </c>
      <c r="BE12" s="207">
        <v>0</v>
      </c>
      <c r="BF12" s="207">
        <v>0</v>
      </c>
      <c r="BG12" s="207">
        <v>0</v>
      </c>
      <c r="BH12" s="207"/>
      <c r="BI12" s="207">
        <v>0</v>
      </c>
      <c r="BJ12" s="207"/>
      <c r="BK12" s="207">
        <v>0</v>
      </c>
      <c r="BL12" s="207">
        <v>0</v>
      </c>
      <c r="BM12" s="207">
        <v>0</v>
      </c>
      <c r="BN12" s="207">
        <v>0</v>
      </c>
      <c r="BO12" s="207">
        <v>0</v>
      </c>
      <c r="BP12" s="207"/>
      <c r="BQ12" s="207">
        <v>0</v>
      </c>
      <c r="BR12" s="207">
        <v>0</v>
      </c>
      <c r="BS12" s="207">
        <v>0</v>
      </c>
      <c r="BT12" s="207">
        <v>0</v>
      </c>
      <c r="BU12" s="207">
        <v>0</v>
      </c>
      <c r="BV12" s="207">
        <v>0</v>
      </c>
      <c r="BW12" s="207">
        <v>0</v>
      </c>
      <c r="BX12" s="207">
        <v>0</v>
      </c>
      <c r="BY12" s="207">
        <v>0</v>
      </c>
      <c r="BZ12" s="207">
        <v>0</v>
      </c>
      <c r="CA12" s="207">
        <v>0</v>
      </c>
      <c r="CB12" s="207">
        <v>0</v>
      </c>
      <c r="CC12" s="216">
        <f t="shared" si="0"/>
        <v>340019.54</v>
      </c>
    </row>
    <row r="13" spans="1:81" s="308" customFormat="1" ht="25.5" customHeight="1">
      <c r="A13" s="309" t="s">
        <v>1461</v>
      </c>
      <c r="B13" s="310" t="s">
        <v>6</v>
      </c>
      <c r="C13" s="311" t="s">
        <v>7</v>
      </c>
      <c r="D13" s="312">
        <v>41010</v>
      </c>
      <c r="E13" s="311" t="s">
        <v>348</v>
      </c>
      <c r="F13" s="313" t="s">
        <v>363</v>
      </c>
      <c r="G13" s="314" t="s">
        <v>364</v>
      </c>
      <c r="H13" s="207">
        <v>0</v>
      </c>
      <c r="I13" s="207">
        <v>0</v>
      </c>
      <c r="J13" s="207">
        <v>0</v>
      </c>
      <c r="K13" s="207">
        <v>0</v>
      </c>
      <c r="L13" s="207">
        <v>146946</v>
      </c>
      <c r="M13" s="207">
        <v>0</v>
      </c>
      <c r="N13" s="207">
        <v>0</v>
      </c>
      <c r="O13" s="207">
        <v>0</v>
      </c>
      <c r="P13" s="207">
        <v>0</v>
      </c>
      <c r="Q13" s="207">
        <v>0</v>
      </c>
      <c r="R13" s="207">
        <v>0</v>
      </c>
      <c r="S13" s="207">
        <v>0</v>
      </c>
      <c r="T13" s="207">
        <v>0</v>
      </c>
      <c r="U13" s="207">
        <v>6692123.25</v>
      </c>
      <c r="V13" s="207">
        <v>0</v>
      </c>
      <c r="W13" s="207">
        <v>0</v>
      </c>
      <c r="X13" s="207">
        <v>0</v>
      </c>
      <c r="Y13" s="207">
        <v>0</v>
      </c>
      <c r="Z13" s="207">
        <v>1487082.22</v>
      </c>
      <c r="AA13" s="207">
        <v>0</v>
      </c>
      <c r="AB13" s="207">
        <v>0</v>
      </c>
      <c r="AC13" s="207">
        <v>0</v>
      </c>
      <c r="AD13" s="207">
        <v>0</v>
      </c>
      <c r="AE13" s="207">
        <v>0</v>
      </c>
      <c r="AF13" s="207">
        <v>0</v>
      </c>
      <c r="AG13" s="207">
        <v>0</v>
      </c>
      <c r="AH13" s="207">
        <v>0</v>
      </c>
      <c r="AI13" s="207">
        <v>0</v>
      </c>
      <c r="AJ13" s="207">
        <v>-173204</v>
      </c>
      <c r="AK13" s="207">
        <v>0</v>
      </c>
      <c r="AL13" s="207">
        <v>0</v>
      </c>
      <c r="AM13" s="207">
        <v>0</v>
      </c>
      <c r="AN13" s="207">
        <v>0</v>
      </c>
      <c r="AO13" s="207">
        <v>0</v>
      </c>
      <c r="AP13" s="207">
        <v>0</v>
      </c>
      <c r="AQ13" s="207">
        <v>0</v>
      </c>
      <c r="AR13" s="207">
        <v>0</v>
      </c>
      <c r="AS13" s="207">
        <v>-116467.25</v>
      </c>
      <c r="AT13" s="207">
        <v>0</v>
      </c>
      <c r="AU13" s="207">
        <v>0</v>
      </c>
      <c r="AV13" s="207">
        <v>3313996.09</v>
      </c>
      <c r="AW13" s="207">
        <v>0</v>
      </c>
      <c r="AX13" s="207">
        <v>0</v>
      </c>
      <c r="AY13" s="207">
        <v>3380723.9</v>
      </c>
      <c r="AZ13" s="207">
        <v>0</v>
      </c>
      <c r="BA13" s="207">
        <v>0</v>
      </c>
      <c r="BB13" s="207">
        <v>0</v>
      </c>
      <c r="BC13" s="207">
        <v>0</v>
      </c>
      <c r="BD13" s="207">
        <v>0</v>
      </c>
      <c r="BE13" s="207">
        <v>0</v>
      </c>
      <c r="BF13" s="207">
        <v>0</v>
      </c>
      <c r="BG13" s="207">
        <v>334311</v>
      </c>
      <c r="BH13" s="207"/>
      <c r="BI13" s="207">
        <v>0</v>
      </c>
      <c r="BJ13" s="207"/>
      <c r="BK13" s="207">
        <v>0</v>
      </c>
      <c r="BL13" s="207">
        <v>0</v>
      </c>
      <c r="BM13" s="207">
        <v>0</v>
      </c>
      <c r="BN13" s="207">
        <v>0</v>
      </c>
      <c r="BO13" s="207">
        <v>0</v>
      </c>
      <c r="BP13" s="207"/>
      <c r="BQ13" s="207">
        <v>0</v>
      </c>
      <c r="BR13" s="207">
        <v>0</v>
      </c>
      <c r="BS13" s="207">
        <v>0</v>
      </c>
      <c r="BT13" s="207">
        <v>0</v>
      </c>
      <c r="BU13" s="207">
        <v>0</v>
      </c>
      <c r="BV13" s="207">
        <v>0</v>
      </c>
      <c r="BW13" s="207">
        <v>0</v>
      </c>
      <c r="BX13" s="207">
        <v>0</v>
      </c>
      <c r="BY13" s="207">
        <v>0</v>
      </c>
      <c r="BZ13" s="207">
        <v>0</v>
      </c>
      <c r="CA13" s="207">
        <v>0</v>
      </c>
      <c r="CB13" s="207">
        <v>0</v>
      </c>
      <c r="CC13" s="216">
        <f t="shared" si="0"/>
        <v>15065511.209999999</v>
      </c>
    </row>
    <row r="14" spans="1:81" s="308" customFormat="1" ht="25.5" customHeight="1">
      <c r="A14" s="309" t="s">
        <v>1461</v>
      </c>
      <c r="B14" s="310" t="s">
        <v>6</v>
      </c>
      <c r="C14" s="311" t="s">
        <v>7</v>
      </c>
      <c r="D14" s="312">
        <v>43010</v>
      </c>
      <c r="E14" s="311" t="s">
        <v>360</v>
      </c>
      <c r="F14" s="313" t="s">
        <v>365</v>
      </c>
      <c r="G14" s="314" t="s">
        <v>366</v>
      </c>
      <c r="H14" s="207">
        <v>377276</v>
      </c>
      <c r="I14" s="207">
        <v>46017</v>
      </c>
      <c r="J14" s="207">
        <v>245536.52</v>
      </c>
      <c r="K14" s="207">
        <v>16012</v>
      </c>
      <c r="L14" s="207">
        <v>17380</v>
      </c>
      <c r="M14" s="207">
        <v>10000</v>
      </c>
      <c r="N14" s="207">
        <v>0</v>
      </c>
      <c r="O14" s="207">
        <v>0</v>
      </c>
      <c r="P14" s="207">
        <v>0</v>
      </c>
      <c r="Q14" s="207">
        <v>2837549.46</v>
      </c>
      <c r="R14" s="207">
        <v>10000</v>
      </c>
      <c r="S14" s="207">
        <v>0</v>
      </c>
      <c r="T14" s="207">
        <v>884649.55</v>
      </c>
      <c r="U14" s="207">
        <v>0</v>
      </c>
      <c r="V14" s="207">
        <v>0</v>
      </c>
      <c r="W14" s="207">
        <v>0</v>
      </c>
      <c r="X14" s="207">
        <v>0</v>
      </c>
      <c r="Y14" s="207">
        <v>0</v>
      </c>
      <c r="Z14" s="207">
        <v>625014</v>
      </c>
      <c r="AA14" s="207">
        <v>30171</v>
      </c>
      <c r="AB14" s="207">
        <v>41536.19</v>
      </c>
      <c r="AC14" s="207">
        <v>98200</v>
      </c>
      <c r="AD14" s="207">
        <v>25000</v>
      </c>
      <c r="AE14" s="207">
        <v>10000</v>
      </c>
      <c r="AF14" s="207">
        <v>22900</v>
      </c>
      <c r="AG14" s="207">
        <v>10030</v>
      </c>
      <c r="AH14" s="207">
        <v>0</v>
      </c>
      <c r="AI14" s="207">
        <v>0</v>
      </c>
      <c r="AJ14" s="207">
        <v>82287</v>
      </c>
      <c r="AK14" s="207">
        <v>0</v>
      </c>
      <c r="AL14" s="207">
        <v>0</v>
      </c>
      <c r="AM14" s="207">
        <v>17483</v>
      </c>
      <c r="AN14" s="207">
        <v>20000</v>
      </c>
      <c r="AO14" s="207">
        <v>16261</v>
      </c>
      <c r="AP14" s="207">
        <v>0</v>
      </c>
      <c r="AQ14" s="207">
        <v>0</v>
      </c>
      <c r="AR14" s="207">
        <v>0</v>
      </c>
      <c r="AS14" s="207">
        <v>0</v>
      </c>
      <c r="AT14" s="207">
        <v>0</v>
      </c>
      <c r="AU14" s="207">
        <v>0</v>
      </c>
      <c r="AV14" s="207">
        <v>0</v>
      </c>
      <c r="AW14" s="207">
        <v>39549</v>
      </c>
      <c r="AX14" s="207">
        <v>0</v>
      </c>
      <c r="AY14" s="207">
        <v>0</v>
      </c>
      <c r="AZ14" s="207">
        <v>0</v>
      </c>
      <c r="BA14" s="207">
        <v>8500</v>
      </c>
      <c r="BB14" s="207">
        <v>1628623.54</v>
      </c>
      <c r="BC14" s="207">
        <v>31203</v>
      </c>
      <c r="BD14" s="207">
        <v>0</v>
      </c>
      <c r="BE14" s="207">
        <v>0</v>
      </c>
      <c r="BF14" s="207">
        <v>0</v>
      </c>
      <c r="BG14" s="207">
        <v>0</v>
      </c>
      <c r="BH14" s="207"/>
      <c r="BI14" s="207">
        <v>0</v>
      </c>
      <c r="BJ14" s="207"/>
      <c r="BK14" s="207">
        <v>37598.120000000003</v>
      </c>
      <c r="BL14" s="207">
        <v>18080.52</v>
      </c>
      <c r="BM14" s="207">
        <v>0</v>
      </c>
      <c r="BN14" s="207">
        <v>42500</v>
      </c>
      <c r="BO14" s="207">
        <v>20847</v>
      </c>
      <c r="BP14" s="207"/>
      <c r="BQ14" s="207">
        <v>0</v>
      </c>
      <c r="BR14" s="207">
        <v>2400</v>
      </c>
      <c r="BS14" s="207">
        <v>0</v>
      </c>
      <c r="BT14" s="207">
        <v>0</v>
      </c>
      <c r="BU14" s="207">
        <v>0</v>
      </c>
      <c r="BV14" s="207">
        <v>0</v>
      </c>
      <c r="BW14" s="207">
        <v>0</v>
      </c>
      <c r="BX14" s="207">
        <v>77421</v>
      </c>
      <c r="BY14" s="207">
        <v>833227.39</v>
      </c>
      <c r="BZ14" s="207">
        <v>40646</v>
      </c>
      <c r="CA14" s="207">
        <v>15000</v>
      </c>
      <c r="CB14" s="207">
        <v>27500</v>
      </c>
      <c r="CC14" s="216">
        <f t="shared" si="0"/>
        <v>8266398.29</v>
      </c>
    </row>
    <row r="15" spans="1:81" s="308" customFormat="1" ht="25.5" customHeight="1">
      <c r="A15" s="309" t="s">
        <v>1461</v>
      </c>
      <c r="B15" s="310" t="s">
        <v>6</v>
      </c>
      <c r="C15" s="311" t="s">
        <v>7</v>
      </c>
      <c r="D15" s="312">
        <v>43010</v>
      </c>
      <c r="E15" s="311" t="s">
        <v>360</v>
      </c>
      <c r="F15" s="313" t="s">
        <v>367</v>
      </c>
      <c r="G15" s="314" t="s">
        <v>1491</v>
      </c>
      <c r="H15" s="207">
        <v>244400</v>
      </c>
      <c r="I15" s="207">
        <v>258270.03</v>
      </c>
      <c r="J15" s="207">
        <v>91640</v>
      </c>
      <c r="K15" s="207">
        <v>518804.16</v>
      </c>
      <c r="L15" s="207">
        <v>222843.03</v>
      </c>
      <c r="M15" s="207">
        <v>113051.3</v>
      </c>
      <c r="N15" s="207">
        <v>0</v>
      </c>
      <c r="O15" s="207">
        <v>38500</v>
      </c>
      <c r="P15" s="207">
        <v>0</v>
      </c>
      <c r="Q15" s="207">
        <v>232830.13</v>
      </c>
      <c r="R15" s="207">
        <v>2700</v>
      </c>
      <c r="S15" s="207">
        <v>288882.56</v>
      </c>
      <c r="T15" s="207">
        <v>127403.6</v>
      </c>
      <c r="U15" s="207">
        <v>73610.100000000006</v>
      </c>
      <c r="V15" s="207">
        <v>0</v>
      </c>
      <c r="W15" s="207">
        <v>35247.43</v>
      </c>
      <c r="X15" s="207">
        <v>0</v>
      </c>
      <c r="Y15" s="207">
        <v>51147</v>
      </c>
      <c r="Z15" s="207">
        <v>3003518.67</v>
      </c>
      <c r="AA15" s="207">
        <v>649895.31999999995</v>
      </c>
      <c r="AB15" s="207">
        <v>877220.79</v>
      </c>
      <c r="AC15" s="207">
        <v>6180</v>
      </c>
      <c r="AD15" s="207">
        <v>0</v>
      </c>
      <c r="AE15" s="207">
        <v>818284.23</v>
      </c>
      <c r="AF15" s="207">
        <v>163244.74</v>
      </c>
      <c r="AG15" s="207">
        <v>100</v>
      </c>
      <c r="AH15" s="207">
        <v>0</v>
      </c>
      <c r="AI15" s="207">
        <v>5000</v>
      </c>
      <c r="AJ15" s="207">
        <v>924280.98300000001</v>
      </c>
      <c r="AK15" s="207">
        <v>0</v>
      </c>
      <c r="AL15" s="207">
        <v>0</v>
      </c>
      <c r="AM15" s="207">
        <v>456684.02</v>
      </c>
      <c r="AN15" s="207">
        <v>280259.61</v>
      </c>
      <c r="AO15" s="207">
        <v>0</v>
      </c>
      <c r="AP15" s="207">
        <v>223096.88</v>
      </c>
      <c r="AQ15" s="207">
        <v>0</v>
      </c>
      <c r="AR15" s="207">
        <v>49448.84</v>
      </c>
      <c r="AS15" s="207">
        <v>0</v>
      </c>
      <c r="AT15" s="207">
        <v>234485.35</v>
      </c>
      <c r="AU15" s="207">
        <v>1930356.78</v>
      </c>
      <c r="AV15" s="207">
        <v>0</v>
      </c>
      <c r="AW15" s="207">
        <v>69906.22</v>
      </c>
      <c r="AX15" s="207">
        <v>307676.53000000003</v>
      </c>
      <c r="AY15" s="207">
        <v>17602.57</v>
      </c>
      <c r="AZ15" s="207">
        <v>24651.07</v>
      </c>
      <c r="BA15" s="207">
        <v>0</v>
      </c>
      <c r="BB15" s="207">
        <v>136880</v>
      </c>
      <c r="BC15" s="207">
        <v>45291.72</v>
      </c>
      <c r="BD15" s="207">
        <v>0</v>
      </c>
      <c r="BE15" s="207">
        <v>0</v>
      </c>
      <c r="BF15" s="207">
        <v>2500</v>
      </c>
      <c r="BG15" s="207">
        <v>411770.96</v>
      </c>
      <c r="BH15" s="207"/>
      <c r="BI15" s="207">
        <v>78651.759999999995</v>
      </c>
      <c r="BJ15" s="207"/>
      <c r="BK15" s="207">
        <v>52278.81</v>
      </c>
      <c r="BL15" s="207">
        <v>0</v>
      </c>
      <c r="BM15" s="207">
        <v>0</v>
      </c>
      <c r="BN15" s="207">
        <v>17500</v>
      </c>
      <c r="BO15" s="207">
        <v>0</v>
      </c>
      <c r="BP15" s="207"/>
      <c r="BQ15" s="207">
        <v>0</v>
      </c>
      <c r="BR15" s="207">
        <v>0</v>
      </c>
      <c r="BS15" s="207">
        <v>0</v>
      </c>
      <c r="BT15" s="207">
        <v>1298378.1000000001</v>
      </c>
      <c r="BU15" s="207">
        <v>180377.31</v>
      </c>
      <c r="BV15" s="207">
        <v>0</v>
      </c>
      <c r="BW15" s="207">
        <v>632261.76</v>
      </c>
      <c r="BX15" s="207">
        <v>384663.25</v>
      </c>
      <c r="BY15" s="207">
        <v>84959.22</v>
      </c>
      <c r="BZ15" s="207">
        <v>190353.39</v>
      </c>
      <c r="CA15" s="207">
        <v>45000</v>
      </c>
      <c r="CB15" s="207">
        <v>0</v>
      </c>
      <c r="CC15" s="216">
        <f t="shared" si="0"/>
        <v>15902088.223000001</v>
      </c>
    </row>
    <row r="16" spans="1:81" s="308" customFormat="1" ht="25.5" customHeight="1">
      <c r="A16" s="309" t="s">
        <v>1461</v>
      </c>
      <c r="B16" s="310" t="s">
        <v>6</v>
      </c>
      <c r="C16" s="311" t="s">
        <v>7</v>
      </c>
      <c r="D16" s="312">
        <v>43010</v>
      </c>
      <c r="E16" s="311" t="s">
        <v>360</v>
      </c>
      <c r="F16" s="313" t="s">
        <v>368</v>
      </c>
      <c r="G16" s="314" t="s">
        <v>1543</v>
      </c>
      <c r="H16" s="207">
        <v>313666.53000000003</v>
      </c>
      <c r="I16" s="207">
        <v>611781.75</v>
      </c>
      <c r="J16" s="207">
        <v>1244633.26</v>
      </c>
      <c r="K16" s="207">
        <v>362188.75</v>
      </c>
      <c r="L16" s="207">
        <v>863150.99</v>
      </c>
      <c r="M16" s="207">
        <v>77450.14</v>
      </c>
      <c r="N16" s="207">
        <v>0</v>
      </c>
      <c r="O16" s="207">
        <v>208192.71</v>
      </c>
      <c r="P16" s="207">
        <v>85901.67</v>
      </c>
      <c r="Q16" s="207">
        <v>0</v>
      </c>
      <c r="R16" s="207">
        <v>158103.81</v>
      </c>
      <c r="S16" s="207">
        <v>180901.31</v>
      </c>
      <c r="T16" s="207">
        <v>0</v>
      </c>
      <c r="U16" s="207">
        <v>0</v>
      </c>
      <c r="V16" s="207">
        <v>0</v>
      </c>
      <c r="W16" s="207">
        <v>0</v>
      </c>
      <c r="X16" s="207">
        <v>0</v>
      </c>
      <c r="Y16" s="207">
        <v>190466.67</v>
      </c>
      <c r="Z16" s="207">
        <v>1287352.22</v>
      </c>
      <c r="AA16" s="207">
        <v>359566.53</v>
      </c>
      <c r="AB16" s="207">
        <v>244509.76</v>
      </c>
      <c r="AC16" s="207">
        <v>655449.61</v>
      </c>
      <c r="AD16" s="207">
        <v>20883.259999999998</v>
      </c>
      <c r="AE16" s="207">
        <v>64127.39</v>
      </c>
      <c r="AF16" s="207">
        <v>205513.46</v>
      </c>
      <c r="AG16" s="207">
        <v>232979.44</v>
      </c>
      <c r="AH16" s="207">
        <v>330000</v>
      </c>
      <c r="AI16" s="207">
        <v>941541.19</v>
      </c>
      <c r="AJ16" s="207">
        <v>182888.34</v>
      </c>
      <c r="AK16" s="207">
        <v>0</v>
      </c>
      <c r="AL16" s="207">
        <v>66466.490000000005</v>
      </c>
      <c r="AM16" s="207">
        <v>109499.3</v>
      </c>
      <c r="AN16" s="207">
        <v>110751.13</v>
      </c>
      <c r="AO16" s="207">
        <v>134651.21</v>
      </c>
      <c r="AP16" s="207">
        <v>0</v>
      </c>
      <c r="AQ16" s="207">
        <v>0</v>
      </c>
      <c r="AR16" s="207">
        <v>0</v>
      </c>
      <c r="AS16" s="207">
        <v>0</v>
      </c>
      <c r="AT16" s="207">
        <v>126071.74</v>
      </c>
      <c r="AU16" s="207">
        <v>440997.19</v>
      </c>
      <c r="AV16" s="207">
        <v>171835.24</v>
      </c>
      <c r="AW16" s="207">
        <v>127716.77</v>
      </c>
      <c r="AX16" s="207">
        <v>0</v>
      </c>
      <c r="AY16" s="207">
        <v>0</v>
      </c>
      <c r="AZ16" s="207">
        <v>0</v>
      </c>
      <c r="BA16" s="207">
        <v>52275.06</v>
      </c>
      <c r="BB16" s="207">
        <v>1453117.94</v>
      </c>
      <c r="BC16" s="207">
        <v>139010.49</v>
      </c>
      <c r="BD16" s="207">
        <v>74313.02</v>
      </c>
      <c r="BE16" s="207">
        <v>0</v>
      </c>
      <c r="BF16" s="207">
        <v>35394.39</v>
      </c>
      <c r="BG16" s="207">
        <v>167198.32</v>
      </c>
      <c r="BH16" s="207"/>
      <c r="BI16" s="207">
        <v>28754.79</v>
      </c>
      <c r="BJ16" s="207"/>
      <c r="BK16" s="207">
        <v>0</v>
      </c>
      <c r="BL16" s="207">
        <v>26836.49</v>
      </c>
      <c r="BM16" s="207">
        <v>230758.72</v>
      </c>
      <c r="BN16" s="207">
        <v>241067.75</v>
      </c>
      <c r="BO16" s="207">
        <v>30032.2</v>
      </c>
      <c r="BP16" s="207"/>
      <c r="BQ16" s="207">
        <v>0</v>
      </c>
      <c r="BR16" s="207">
        <v>68240.13</v>
      </c>
      <c r="BS16" s="207">
        <v>0</v>
      </c>
      <c r="BT16" s="207">
        <v>2251262.3199999998</v>
      </c>
      <c r="BU16" s="207">
        <v>0</v>
      </c>
      <c r="BV16" s="207">
        <v>0</v>
      </c>
      <c r="BW16" s="207">
        <v>0</v>
      </c>
      <c r="BX16" s="207">
        <v>678959.61</v>
      </c>
      <c r="BY16" s="207">
        <v>680969.98</v>
      </c>
      <c r="BZ16" s="207">
        <v>38396.6</v>
      </c>
      <c r="CA16" s="207">
        <v>130844.82</v>
      </c>
      <c r="CB16" s="207">
        <v>435018.37</v>
      </c>
      <c r="CC16" s="216">
        <f t="shared" si="0"/>
        <v>16871688.860000003</v>
      </c>
    </row>
    <row r="17" spans="1:81" s="308" customFormat="1" ht="25.5" customHeight="1">
      <c r="A17" s="309" t="s">
        <v>1461</v>
      </c>
      <c r="B17" s="310" t="s">
        <v>6</v>
      </c>
      <c r="C17" s="311" t="s">
        <v>7</v>
      </c>
      <c r="D17" s="312">
        <v>44010</v>
      </c>
      <c r="E17" s="321" t="s">
        <v>357</v>
      </c>
      <c r="F17" s="313" t="s">
        <v>369</v>
      </c>
      <c r="G17" s="314" t="s">
        <v>370</v>
      </c>
      <c r="H17" s="207">
        <v>-34041805.859999999</v>
      </c>
      <c r="I17" s="207">
        <v>-6236651.9299999997</v>
      </c>
      <c r="J17" s="207">
        <v>-9497165</v>
      </c>
      <c r="K17" s="207">
        <v>0</v>
      </c>
      <c r="L17" s="207">
        <v>-4245803</v>
      </c>
      <c r="M17" s="207">
        <v>-1553383.55</v>
      </c>
      <c r="N17" s="207">
        <v>-19100624.25</v>
      </c>
      <c r="O17" s="207">
        <v>-5531066</v>
      </c>
      <c r="P17" s="207">
        <v>-1097552</v>
      </c>
      <c r="Q17" s="207">
        <v>-12128709.710000001</v>
      </c>
      <c r="R17" s="207">
        <v>-1342931</v>
      </c>
      <c r="S17" s="207">
        <v>-4668811.25</v>
      </c>
      <c r="T17" s="207">
        <v>-10050474</v>
      </c>
      <c r="U17" s="207">
        <v>0</v>
      </c>
      <c r="V17" s="207">
        <v>-1018626</v>
      </c>
      <c r="W17" s="207">
        <v>0</v>
      </c>
      <c r="X17" s="207">
        <v>-3492667.75</v>
      </c>
      <c r="Y17" s="207">
        <v>-2200330.15</v>
      </c>
      <c r="Z17" s="207">
        <v>-27711417.550000001</v>
      </c>
      <c r="AA17" s="207">
        <v>-4630401</v>
      </c>
      <c r="AB17" s="207">
        <v>-4657435.88</v>
      </c>
      <c r="AC17" s="207">
        <v>0</v>
      </c>
      <c r="AD17" s="207">
        <v>-2354128</v>
      </c>
      <c r="AE17" s="207">
        <v>-4237307.5</v>
      </c>
      <c r="AF17" s="207">
        <v>0</v>
      </c>
      <c r="AG17" s="207">
        <v>0</v>
      </c>
      <c r="AH17" s="207">
        <v>-2292099</v>
      </c>
      <c r="AI17" s="207">
        <v>-9703190.0899999999</v>
      </c>
      <c r="AJ17" s="207">
        <v>0</v>
      </c>
      <c r="AK17" s="207">
        <v>-2665105</v>
      </c>
      <c r="AL17" s="207">
        <v>-1673312</v>
      </c>
      <c r="AM17" s="207">
        <v>0</v>
      </c>
      <c r="AN17" s="207">
        <v>-3240142</v>
      </c>
      <c r="AO17" s="207">
        <v>-2035607</v>
      </c>
      <c r="AP17" s="207">
        <v>-2514498.75</v>
      </c>
      <c r="AQ17" s="207">
        <v>-3259863.25</v>
      </c>
      <c r="AR17" s="207">
        <v>-2579882</v>
      </c>
      <c r="AS17" s="207">
        <v>0</v>
      </c>
      <c r="AT17" s="207">
        <v>-3031765.72</v>
      </c>
      <c r="AU17" s="207">
        <v>-8532336.25</v>
      </c>
      <c r="AV17" s="207">
        <v>-1789952</v>
      </c>
      <c r="AW17" s="207">
        <v>-1978852</v>
      </c>
      <c r="AX17" s="207">
        <v>-2721605</v>
      </c>
      <c r="AY17" s="207">
        <v>0</v>
      </c>
      <c r="AZ17" s="207">
        <v>-151191</v>
      </c>
      <c r="BA17" s="207">
        <v>-821819</v>
      </c>
      <c r="BB17" s="207">
        <v>-9789994</v>
      </c>
      <c r="BC17" s="207">
        <v>-3644639.45</v>
      </c>
      <c r="BD17" s="207">
        <v>-3071991.75</v>
      </c>
      <c r="BE17" s="207">
        <v>0</v>
      </c>
      <c r="BF17" s="207">
        <v>-4504825.9000000004</v>
      </c>
      <c r="BG17" s="207">
        <v>-2840015</v>
      </c>
      <c r="BH17" s="207"/>
      <c r="BI17" s="207">
        <v>-3387115.93</v>
      </c>
      <c r="BJ17" s="207"/>
      <c r="BK17" s="207">
        <v>-1463248.5</v>
      </c>
      <c r="BL17" s="207">
        <v>-942311</v>
      </c>
      <c r="BM17" s="207">
        <v>-10977228.25</v>
      </c>
      <c r="BN17" s="207">
        <v>0</v>
      </c>
      <c r="BO17" s="207">
        <v>-2529581</v>
      </c>
      <c r="BP17" s="207"/>
      <c r="BQ17" s="207">
        <v>0</v>
      </c>
      <c r="BR17" s="207">
        <v>-3222849</v>
      </c>
      <c r="BS17" s="207">
        <v>-1339317</v>
      </c>
      <c r="BT17" s="207">
        <v>-9093475</v>
      </c>
      <c r="BU17" s="207">
        <v>-3532601</v>
      </c>
      <c r="BV17" s="207">
        <v>-3459048</v>
      </c>
      <c r="BW17" s="207">
        <v>-3543513.5</v>
      </c>
      <c r="BX17" s="207">
        <v>-6046803.8099999996</v>
      </c>
      <c r="BY17" s="207">
        <v>-7704601.7400000002</v>
      </c>
      <c r="BZ17" s="207">
        <v>-2496959</v>
      </c>
      <c r="CA17" s="207">
        <v>0</v>
      </c>
      <c r="CB17" s="207">
        <v>-2225631.96</v>
      </c>
      <c r="CC17" s="216">
        <f t="shared" si="0"/>
        <v>-294604262.23000002</v>
      </c>
    </row>
    <row r="18" spans="1:81" s="308" customFormat="1" ht="25.5" customHeight="1">
      <c r="A18" s="309" t="s">
        <v>1461</v>
      </c>
      <c r="B18" s="310" t="s">
        <v>6</v>
      </c>
      <c r="C18" s="311" t="s">
        <v>7</v>
      </c>
      <c r="D18" s="312">
        <v>44010</v>
      </c>
      <c r="E18" s="321" t="s">
        <v>357</v>
      </c>
      <c r="F18" s="313" t="s">
        <v>371</v>
      </c>
      <c r="G18" s="314" t="s">
        <v>372</v>
      </c>
      <c r="H18" s="207">
        <v>0</v>
      </c>
      <c r="I18" s="207">
        <v>-2815225.34</v>
      </c>
      <c r="J18" s="207">
        <v>-4462.6400000000003</v>
      </c>
      <c r="K18" s="207">
        <v>0</v>
      </c>
      <c r="L18" s="207">
        <v>0</v>
      </c>
      <c r="M18" s="207">
        <v>0</v>
      </c>
      <c r="N18" s="207">
        <v>0</v>
      </c>
      <c r="O18" s="207">
        <v>0</v>
      </c>
      <c r="P18" s="207">
        <v>0</v>
      </c>
      <c r="Q18" s="207">
        <v>0</v>
      </c>
      <c r="R18" s="207">
        <v>0</v>
      </c>
      <c r="S18" s="207">
        <v>0</v>
      </c>
      <c r="T18" s="207">
        <v>-4280000</v>
      </c>
      <c r="U18" s="207">
        <v>0</v>
      </c>
      <c r="V18" s="207">
        <v>0</v>
      </c>
      <c r="W18" s="207">
        <v>0</v>
      </c>
      <c r="X18" s="207">
        <v>0</v>
      </c>
      <c r="Y18" s="207">
        <v>0</v>
      </c>
      <c r="Z18" s="207">
        <v>0</v>
      </c>
      <c r="AA18" s="207">
        <v>0</v>
      </c>
      <c r="AB18" s="207">
        <v>0</v>
      </c>
      <c r="AC18" s="207">
        <v>0</v>
      </c>
      <c r="AD18" s="207">
        <v>0</v>
      </c>
      <c r="AE18" s="207">
        <v>0</v>
      </c>
      <c r="AF18" s="207">
        <v>0</v>
      </c>
      <c r="AG18" s="207">
        <v>0</v>
      </c>
      <c r="AH18" s="207">
        <v>0</v>
      </c>
      <c r="AI18" s="207">
        <v>0</v>
      </c>
      <c r="AJ18" s="207">
        <v>0</v>
      </c>
      <c r="AK18" s="207">
        <v>0</v>
      </c>
      <c r="AL18" s="207">
        <v>0</v>
      </c>
      <c r="AM18" s="207">
        <v>0</v>
      </c>
      <c r="AN18" s="207">
        <v>0</v>
      </c>
      <c r="AO18" s="207">
        <v>0</v>
      </c>
      <c r="AP18" s="207">
        <v>0</v>
      </c>
      <c r="AQ18" s="207">
        <v>0</v>
      </c>
      <c r="AR18" s="207">
        <v>0</v>
      </c>
      <c r="AS18" s="207">
        <v>0</v>
      </c>
      <c r="AT18" s="207">
        <v>0</v>
      </c>
      <c r="AU18" s="207">
        <v>0</v>
      </c>
      <c r="AV18" s="207">
        <v>0</v>
      </c>
      <c r="AW18" s="207">
        <v>0</v>
      </c>
      <c r="AX18" s="207">
        <v>0</v>
      </c>
      <c r="AY18" s="207">
        <v>0</v>
      </c>
      <c r="AZ18" s="207">
        <v>0</v>
      </c>
      <c r="BA18" s="207">
        <v>-4550.4799999999996</v>
      </c>
      <c r="BB18" s="207">
        <v>-14761599.939999999</v>
      </c>
      <c r="BC18" s="207">
        <v>0</v>
      </c>
      <c r="BD18" s="207">
        <v>0</v>
      </c>
      <c r="BE18" s="207">
        <v>0</v>
      </c>
      <c r="BF18" s="207">
        <v>-3263041.86</v>
      </c>
      <c r="BG18" s="207">
        <v>0</v>
      </c>
      <c r="BH18" s="207"/>
      <c r="BI18" s="207">
        <v>0</v>
      </c>
      <c r="BJ18" s="207"/>
      <c r="BK18" s="207">
        <v>0</v>
      </c>
      <c r="BL18" s="207">
        <v>0</v>
      </c>
      <c r="BM18" s="207">
        <v>0</v>
      </c>
      <c r="BN18" s="207">
        <v>-753111.26</v>
      </c>
      <c r="BO18" s="207">
        <v>0</v>
      </c>
      <c r="BP18" s="207"/>
      <c r="BQ18" s="207">
        <v>0</v>
      </c>
      <c r="BR18" s="207">
        <v>0</v>
      </c>
      <c r="BS18" s="207">
        <v>0</v>
      </c>
      <c r="BT18" s="207">
        <v>-16756739.82</v>
      </c>
      <c r="BU18" s="207">
        <v>-3575.44</v>
      </c>
      <c r="BV18" s="207">
        <v>0</v>
      </c>
      <c r="BW18" s="207">
        <v>-1005838.36</v>
      </c>
      <c r="BX18" s="207">
        <v>0</v>
      </c>
      <c r="BY18" s="207">
        <v>0</v>
      </c>
      <c r="BZ18" s="207">
        <v>0</v>
      </c>
      <c r="CA18" s="207">
        <v>0</v>
      </c>
      <c r="CB18" s="207">
        <v>0</v>
      </c>
      <c r="CC18" s="216">
        <f t="shared" si="0"/>
        <v>-43648145.140000001</v>
      </c>
    </row>
    <row r="19" spans="1:81" s="308" customFormat="1" ht="25.5" customHeight="1">
      <c r="A19" s="309" t="s">
        <v>1461</v>
      </c>
      <c r="B19" s="310" t="s">
        <v>6</v>
      </c>
      <c r="C19" s="311" t="s">
        <v>7</v>
      </c>
      <c r="D19" s="312">
        <v>44010</v>
      </c>
      <c r="E19" s="321" t="s">
        <v>357</v>
      </c>
      <c r="F19" s="313" t="s">
        <v>373</v>
      </c>
      <c r="G19" s="314" t="s">
        <v>374</v>
      </c>
      <c r="H19" s="207">
        <v>0</v>
      </c>
      <c r="I19" s="207">
        <v>0</v>
      </c>
      <c r="J19" s="207">
        <v>26.37</v>
      </c>
      <c r="K19" s="207">
        <v>0</v>
      </c>
      <c r="L19" s="207">
        <v>0</v>
      </c>
      <c r="M19" s="207">
        <v>0</v>
      </c>
      <c r="N19" s="207">
        <v>0</v>
      </c>
      <c r="O19" s="207">
        <v>0</v>
      </c>
      <c r="P19" s="207">
        <v>0</v>
      </c>
      <c r="Q19" s="207">
        <v>0</v>
      </c>
      <c r="R19" s="207">
        <v>0</v>
      </c>
      <c r="S19" s="207">
        <v>0</v>
      </c>
      <c r="T19" s="207">
        <v>630000</v>
      </c>
      <c r="U19" s="207">
        <v>0</v>
      </c>
      <c r="V19" s="207">
        <v>0</v>
      </c>
      <c r="W19" s="207">
        <v>0</v>
      </c>
      <c r="X19" s="207">
        <v>0</v>
      </c>
      <c r="Y19" s="207">
        <v>0</v>
      </c>
      <c r="Z19" s="207">
        <v>0</v>
      </c>
      <c r="AA19" s="207">
        <v>0</v>
      </c>
      <c r="AB19" s="207">
        <v>0</v>
      </c>
      <c r="AC19" s="207">
        <v>0</v>
      </c>
      <c r="AD19" s="207">
        <v>0</v>
      </c>
      <c r="AE19" s="207">
        <v>0</v>
      </c>
      <c r="AF19" s="207">
        <v>0</v>
      </c>
      <c r="AG19" s="207">
        <v>0</v>
      </c>
      <c r="AH19" s="207">
        <v>0</v>
      </c>
      <c r="AI19" s="207">
        <v>7499809.4500000002</v>
      </c>
      <c r="AJ19" s="207">
        <v>0</v>
      </c>
      <c r="AK19" s="207">
        <v>0</v>
      </c>
      <c r="AL19" s="207">
        <v>0</v>
      </c>
      <c r="AM19" s="207">
        <v>0</v>
      </c>
      <c r="AN19" s="207">
        <v>0</v>
      </c>
      <c r="AO19" s="207">
        <v>0</v>
      </c>
      <c r="AP19" s="207">
        <v>0</v>
      </c>
      <c r="AQ19" s="207">
        <v>0</v>
      </c>
      <c r="AR19" s="207">
        <v>0</v>
      </c>
      <c r="AS19" s="207">
        <v>0</v>
      </c>
      <c r="AT19" s="207">
        <v>0</v>
      </c>
      <c r="AU19" s="207">
        <v>0</v>
      </c>
      <c r="AV19" s="207">
        <v>0</v>
      </c>
      <c r="AW19" s="207">
        <v>0</v>
      </c>
      <c r="AX19" s="207">
        <v>0</v>
      </c>
      <c r="AY19" s="207">
        <v>0</v>
      </c>
      <c r="AZ19" s="207">
        <v>0</v>
      </c>
      <c r="BA19" s="207">
        <v>0</v>
      </c>
      <c r="BB19" s="207">
        <v>3760625.58</v>
      </c>
      <c r="BC19" s="207">
        <v>0</v>
      </c>
      <c r="BD19" s="207">
        <v>0</v>
      </c>
      <c r="BE19" s="207">
        <v>0</v>
      </c>
      <c r="BF19" s="207">
        <v>0</v>
      </c>
      <c r="BG19" s="207">
        <v>0</v>
      </c>
      <c r="BH19" s="207"/>
      <c r="BI19" s="207">
        <v>0</v>
      </c>
      <c r="BJ19" s="207"/>
      <c r="BK19" s="207">
        <v>0</v>
      </c>
      <c r="BL19" s="207">
        <v>0</v>
      </c>
      <c r="BM19" s="207">
        <v>0</v>
      </c>
      <c r="BN19" s="207">
        <v>0</v>
      </c>
      <c r="BO19" s="207">
        <v>0</v>
      </c>
      <c r="BP19" s="207"/>
      <c r="BQ19" s="207">
        <v>0</v>
      </c>
      <c r="BR19" s="207">
        <v>0</v>
      </c>
      <c r="BS19" s="207">
        <v>0</v>
      </c>
      <c r="BT19" s="207">
        <v>2039052.4</v>
      </c>
      <c r="BU19" s="207">
        <v>0</v>
      </c>
      <c r="BV19" s="207">
        <v>0</v>
      </c>
      <c r="BW19" s="207">
        <v>1813638.22</v>
      </c>
      <c r="BX19" s="207">
        <v>0</v>
      </c>
      <c r="BY19" s="207">
        <v>0</v>
      </c>
      <c r="BZ19" s="207">
        <v>0</v>
      </c>
      <c r="CA19" s="207">
        <v>0</v>
      </c>
      <c r="CB19" s="207">
        <v>0</v>
      </c>
      <c r="CC19" s="216">
        <f t="shared" si="0"/>
        <v>15743152.020000001</v>
      </c>
    </row>
    <row r="20" spans="1:81" s="308" customFormat="1" ht="25.5" customHeight="1">
      <c r="A20" s="309" t="s">
        <v>1461</v>
      </c>
      <c r="B20" s="310" t="s">
        <v>6</v>
      </c>
      <c r="C20" s="311" t="s">
        <v>7</v>
      </c>
      <c r="D20" s="312">
        <v>44010</v>
      </c>
      <c r="E20" s="321" t="s">
        <v>357</v>
      </c>
      <c r="F20" s="313" t="s">
        <v>375</v>
      </c>
      <c r="G20" s="314" t="s">
        <v>376</v>
      </c>
      <c r="H20" s="207">
        <v>-3065537</v>
      </c>
      <c r="I20" s="207">
        <v>0</v>
      </c>
      <c r="J20" s="207">
        <v>0</v>
      </c>
      <c r="K20" s="207">
        <v>0</v>
      </c>
      <c r="L20" s="207">
        <v>0</v>
      </c>
      <c r="M20" s="207">
        <v>0</v>
      </c>
      <c r="N20" s="207">
        <v>0</v>
      </c>
      <c r="O20" s="207">
        <v>-109749.5</v>
      </c>
      <c r="P20" s="207">
        <v>-3564</v>
      </c>
      <c r="Q20" s="207">
        <v>-582620.25</v>
      </c>
      <c r="R20" s="207">
        <v>-17312</v>
      </c>
      <c r="S20" s="207">
        <v>0</v>
      </c>
      <c r="T20" s="207">
        <v>0</v>
      </c>
      <c r="U20" s="207">
        <v>-48207.5</v>
      </c>
      <c r="V20" s="207">
        <v>0</v>
      </c>
      <c r="W20" s="207">
        <v>-5652901.6200000001</v>
      </c>
      <c r="X20" s="207">
        <v>-730</v>
      </c>
      <c r="Y20" s="207">
        <v>0</v>
      </c>
      <c r="Z20" s="207">
        <v>-13523768.02</v>
      </c>
      <c r="AA20" s="207">
        <v>-151855</v>
      </c>
      <c r="AB20" s="207">
        <v>0</v>
      </c>
      <c r="AC20" s="207">
        <v>0</v>
      </c>
      <c r="AD20" s="207">
        <v>-125066.5</v>
      </c>
      <c r="AE20" s="207">
        <v>0</v>
      </c>
      <c r="AF20" s="207">
        <v>-4122169.7</v>
      </c>
      <c r="AG20" s="207">
        <v>0</v>
      </c>
      <c r="AH20" s="207">
        <v>0</v>
      </c>
      <c r="AI20" s="207">
        <v>-11654939</v>
      </c>
      <c r="AJ20" s="207">
        <v>0</v>
      </c>
      <c r="AK20" s="207">
        <v>-22978</v>
      </c>
      <c r="AL20" s="207">
        <v>-809</v>
      </c>
      <c r="AM20" s="207">
        <v>0</v>
      </c>
      <c r="AN20" s="207">
        <v>-4558</v>
      </c>
      <c r="AO20" s="207">
        <v>-16113</v>
      </c>
      <c r="AP20" s="207">
        <v>-31818</v>
      </c>
      <c r="AQ20" s="207">
        <v>-4750</v>
      </c>
      <c r="AR20" s="207">
        <v>-13227</v>
      </c>
      <c r="AS20" s="207">
        <v>-19728</v>
      </c>
      <c r="AT20" s="207">
        <v>-35394</v>
      </c>
      <c r="AU20" s="207">
        <v>-1763396.5</v>
      </c>
      <c r="AV20" s="207">
        <v>-19347</v>
      </c>
      <c r="AW20" s="207">
        <v>-7302</v>
      </c>
      <c r="AX20" s="207">
        <v>0</v>
      </c>
      <c r="AY20" s="207">
        <v>0</v>
      </c>
      <c r="AZ20" s="207">
        <v>-5670</v>
      </c>
      <c r="BA20" s="207">
        <v>-4234</v>
      </c>
      <c r="BB20" s="207">
        <v>-3450589</v>
      </c>
      <c r="BC20" s="207">
        <v>0</v>
      </c>
      <c r="BD20" s="207">
        <v>11655</v>
      </c>
      <c r="BE20" s="207">
        <v>-5770289</v>
      </c>
      <c r="BF20" s="207">
        <v>0</v>
      </c>
      <c r="BG20" s="207">
        <v>0</v>
      </c>
      <c r="BH20" s="207"/>
      <c r="BI20" s="207">
        <v>-75328.02</v>
      </c>
      <c r="BJ20" s="207"/>
      <c r="BK20" s="207">
        <v>0</v>
      </c>
      <c r="BL20" s="207">
        <v>0</v>
      </c>
      <c r="BM20" s="207">
        <v>-3018144.8</v>
      </c>
      <c r="BN20" s="207">
        <v>-418528</v>
      </c>
      <c r="BO20" s="207">
        <v>0</v>
      </c>
      <c r="BP20" s="207"/>
      <c r="BQ20" s="207">
        <v>0</v>
      </c>
      <c r="BR20" s="207">
        <v>0</v>
      </c>
      <c r="BS20" s="207">
        <v>0</v>
      </c>
      <c r="BT20" s="207">
        <v>-4244626</v>
      </c>
      <c r="BU20" s="207">
        <v>-79001</v>
      </c>
      <c r="BV20" s="207">
        <v>0</v>
      </c>
      <c r="BW20" s="207">
        <v>-295499</v>
      </c>
      <c r="BX20" s="207">
        <v>-33078</v>
      </c>
      <c r="BY20" s="207">
        <v>0</v>
      </c>
      <c r="BZ20" s="207">
        <v>-61218</v>
      </c>
      <c r="CA20" s="207">
        <v>0</v>
      </c>
      <c r="CB20" s="207">
        <v>-10879</v>
      </c>
      <c r="CC20" s="216">
        <f t="shared" si="0"/>
        <v>-58453269.410000004</v>
      </c>
    </row>
    <row r="21" spans="1:81" s="308" customFormat="1" ht="25.5" customHeight="1">
      <c r="A21" s="309" t="s">
        <v>1461</v>
      </c>
      <c r="B21" s="310" t="s">
        <v>6</v>
      </c>
      <c r="C21" s="311" t="s">
        <v>7</v>
      </c>
      <c r="D21" s="312">
        <v>44010</v>
      </c>
      <c r="E21" s="321" t="s">
        <v>357</v>
      </c>
      <c r="F21" s="313" t="s">
        <v>377</v>
      </c>
      <c r="G21" s="314" t="s">
        <v>378</v>
      </c>
      <c r="H21" s="207">
        <v>0</v>
      </c>
      <c r="I21" s="207">
        <v>0</v>
      </c>
      <c r="J21" s="207">
        <v>0</v>
      </c>
      <c r="K21" s="207">
        <v>0</v>
      </c>
      <c r="L21" s="207">
        <v>0</v>
      </c>
      <c r="M21" s="207">
        <v>0</v>
      </c>
      <c r="N21" s="207">
        <v>0</v>
      </c>
      <c r="O21" s="207">
        <v>257815.75</v>
      </c>
      <c r="P21" s="207">
        <v>0</v>
      </c>
      <c r="Q21" s="207">
        <v>438112.25</v>
      </c>
      <c r="R21" s="207">
        <v>24143</v>
      </c>
      <c r="S21" s="207">
        <v>0</v>
      </c>
      <c r="T21" s="207">
        <v>1302969</v>
      </c>
      <c r="U21" s="207">
        <v>0</v>
      </c>
      <c r="V21" s="207">
        <v>0</v>
      </c>
      <c r="W21" s="207">
        <v>0</v>
      </c>
      <c r="X21" s="207">
        <v>0</v>
      </c>
      <c r="Y21" s="207">
        <v>0</v>
      </c>
      <c r="Z21" s="207">
        <v>0</v>
      </c>
      <c r="AA21" s="207">
        <v>814</v>
      </c>
      <c r="AB21" s="207">
        <v>39719.1</v>
      </c>
      <c r="AC21" s="207">
        <v>0</v>
      </c>
      <c r="AD21" s="207">
        <v>0</v>
      </c>
      <c r="AE21" s="207">
        <v>8011.25</v>
      </c>
      <c r="AF21" s="207">
        <v>0</v>
      </c>
      <c r="AG21" s="207">
        <v>0</v>
      </c>
      <c r="AH21" s="207">
        <v>0</v>
      </c>
      <c r="AI21" s="207">
        <v>8566</v>
      </c>
      <c r="AJ21" s="207">
        <v>1089234</v>
      </c>
      <c r="AK21" s="207">
        <v>1434085</v>
      </c>
      <c r="AL21" s="207">
        <v>464780</v>
      </c>
      <c r="AM21" s="207">
        <v>0</v>
      </c>
      <c r="AN21" s="207">
        <v>916370.75</v>
      </c>
      <c r="AO21" s="207">
        <v>1143349</v>
      </c>
      <c r="AP21" s="207">
        <v>899781</v>
      </c>
      <c r="AQ21" s="207">
        <v>1373029</v>
      </c>
      <c r="AR21" s="207">
        <v>1415126</v>
      </c>
      <c r="AS21" s="207">
        <v>652174</v>
      </c>
      <c r="AT21" s="207">
        <v>649981</v>
      </c>
      <c r="AU21" s="207">
        <v>29349</v>
      </c>
      <c r="AV21" s="207">
        <v>253901</v>
      </c>
      <c r="AW21" s="207">
        <v>672437.75</v>
      </c>
      <c r="AX21" s="207">
        <v>407394</v>
      </c>
      <c r="AY21" s="207">
        <v>366790</v>
      </c>
      <c r="AZ21" s="207">
        <v>26794</v>
      </c>
      <c r="BA21" s="207">
        <v>56846.5</v>
      </c>
      <c r="BB21" s="207">
        <v>0</v>
      </c>
      <c r="BC21" s="207">
        <v>0</v>
      </c>
      <c r="BD21" s="207">
        <v>73463</v>
      </c>
      <c r="BE21" s="207">
        <v>0</v>
      </c>
      <c r="BF21" s="207">
        <v>507431</v>
      </c>
      <c r="BG21" s="207">
        <v>0</v>
      </c>
      <c r="BH21" s="207"/>
      <c r="BI21" s="207">
        <v>364994</v>
      </c>
      <c r="BJ21" s="207"/>
      <c r="BK21" s="207">
        <v>149126.5</v>
      </c>
      <c r="BL21" s="207">
        <v>199672</v>
      </c>
      <c r="BM21" s="207">
        <v>0</v>
      </c>
      <c r="BN21" s="207">
        <v>503844</v>
      </c>
      <c r="BO21" s="207">
        <v>380000</v>
      </c>
      <c r="BP21" s="207"/>
      <c r="BQ21" s="207">
        <v>400000</v>
      </c>
      <c r="BR21" s="207">
        <v>0</v>
      </c>
      <c r="BS21" s="207">
        <v>200000</v>
      </c>
      <c r="BT21" s="207">
        <v>0</v>
      </c>
      <c r="BU21" s="207">
        <v>0</v>
      </c>
      <c r="BV21" s="207">
        <v>572589</v>
      </c>
      <c r="BW21" s="207">
        <v>1366</v>
      </c>
      <c r="BX21" s="207">
        <v>1403993.75</v>
      </c>
      <c r="BY21" s="207">
        <v>403687.25</v>
      </c>
      <c r="BZ21" s="207">
        <v>31795</v>
      </c>
      <c r="CA21" s="207">
        <v>0</v>
      </c>
      <c r="CB21" s="207">
        <v>0</v>
      </c>
      <c r="CC21" s="216">
        <f t="shared" si="0"/>
        <v>19123533.850000001</v>
      </c>
    </row>
    <row r="22" spans="1:81" s="308" customFormat="1" ht="25.5" customHeight="1">
      <c r="A22" s="309" t="s">
        <v>1459</v>
      </c>
      <c r="B22" s="310" t="s">
        <v>6</v>
      </c>
      <c r="C22" s="311" t="s">
        <v>7</v>
      </c>
      <c r="D22" s="312">
        <v>41010</v>
      </c>
      <c r="E22" s="311" t="s">
        <v>348</v>
      </c>
      <c r="F22" s="313" t="s">
        <v>379</v>
      </c>
      <c r="G22" s="314" t="s">
        <v>1544</v>
      </c>
      <c r="H22" s="207">
        <v>17285</v>
      </c>
      <c r="I22" s="207">
        <v>149217.5</v>
      </c>
      <c r="J22" s="207">
        <v>0</v>
      </c>
      <c r="K22" s="207">
        <v>9050</v>
      </c>
      <c r="L22" s="207">
        <v>0</v>
      </c>
      <c r="M22" s="207">
        <v>0</v>
      </c>
      <c r="N22" s="207">
        <v>48097.5</v>
      </c>
      <c r="O22" s="207">
        <v>1279275.25</v>
      </c>
      <c r="P22" s="207">
        <v>90797</v>
      </c>
      <c r="Q22" s="207">
        <v>0</v>
      </c>
      <c r="R22" s="207">
        <v>84000</v>
      </c>
      <c r="S22" s="207">
        <v>792609.5</v>
      </c>
      <c r="T22" s="207">
        <v>135080</v>
      </c>
      <c r="U22" s="207">
        <v>307876.75</v>
      </c>
      <c r="V22" s="207">
        <v>0</v>
      </c>
      <c r="W22" s="207">
        <v>35248.75</v>
      </c>
      <c r="X22" s="207">
        <v>417970.5</v>
      </c>
      <c r="Y22" s="207">
        <v>69889</v>
      </c>
      <c r="Z22" s="207">
        <v>0</v>
      </c>
      <c r="AA22" s="207">
        <v>447152</v>
      </c>
      <c r="AB22" s="207">
        <v>489773.89</v>
      </c>
      <c r="AC22" s="207">
        <v>362558.75</v>
      </c>
      <c r="AD22" s="207">
        <v>139872</v>
      </c>
      <c r="AE22" s="207">
        <v>381366.75</v>
      </c>
      <c r="AF22" s="207">
        <v>182543.5</v>
      </c>
      <c r="AG22" s="207">
        <v>59905</v>
      </c>
      <c r="AH22" s="207">
        <v>0</v>
      </c>
      <c r="AI22" s="207">
        <v>0</v>
      </c>
      <c r="AJ22" s="207">
        <v>173204</v>
      </c>
      <c r="AK22" s="207">
        <v>59857</v>
      </c>
      <c r="AL22" s="207">
        <v>21882</v>
      </c>
      <c r="AM22" s="207">
        <v>281830</v>
      </c>
      <c r="AN22" s="207">
        <v>221811</v>
      </c>
      <c r="AO22" s="207">
        <v>156562</v>
      </c>
      <c r="AP22" s="207">
        <v>76198</v>
      </c>
      <c r="AQ22" s="207">
        <v>383458</v>
      </c>
      <c r="AR22" s="207">
        <v>327043</v>
      </c>
      <c r="AS22" s="207">
        <v>116467.25</v>
      </c>
      <c r="AT22" s="207">
        <v>215626</v>
      </c>
      <c r="AU22" s="207">
        <v>0</v>
      </c>
      <c r="AV22" s="207">
        <v>0</v>
      </c>
      <c r="AW22" s="207">
        <v>109737</v>
      </c>
      <c r="AX22" s="207">
        <v>0</v>
      </c>
      <c r="AY22" s="207">
        <v>0</v>
      </c>
      <c r="AZ22" s="207">
        <v>0</v>
      </c>
      <c r="BA22" s="207">
        <v>11280</v>
      </c>
      <c r="BB22" s="207">
        <v>47105</v>
      </c>
      <c r="BC22" s="207">
        <v>273343</v>
      </c>
      <c r="BD22" s="207">
        <v>180780</v>
      </c>
      <c r="BE22" s="207">
        <v>0</v>
      </c>
      <c r="BF22" s="207">
        <v>195664</v>
      </c>
      <c r="BG22" s="207">
        <v>0</v>
      </c>
      <c r="BH22" s="207"/>
      <c r="BI22" s="207">
        <v>0</v>
      </c>
      <c r="BJ22" s="207"/>
      <c r="BK22" s="207">
        <v>75112</v>
      </c>
      <c r="BL22" s="207">
        <v>10731</v>
      </c>
      <c r="BM22" s="207">
        <v>493595.5</v>
      </c>
      <c r="BN22" s="207">
        <v>0</v>
      </c>
      <c r="BO22" s="207">
        <v>67653</v>
      </c>
      <c r="BP22" s="207"/>
      <c r="BQ22" s="207">
        <v>406828</v>
      </c>
      <c r="BR22" s="207">
        <v>2500</v>
      </c>
      <c r="BS22" s="207">
        <v>72625.5</v>
      </c>
      <c r="BT22" s="207">
        <v>91498</v>
      </c>
      <c r="BU22" s="207">
        <v>328320.5</v>
      </c>
      <c r="BV22" s="207">
        <v>427283</v>
      </c>
      <c r="BW22" s="207">
        <v>542740.38</v>
      </c>
      <c r="BX22" s="207">
        <v>91801.5</v>
      </c>
      <c r="BY22" s="207">
        <v>110469.74</v>
      </c>
      <c r="BZ22" s="207">
        <v>183937</v>
      </c>
      <c r="CA22" s="207">
        <v>98404</v>
      </c>
      <c r="CB22" s="207">
        <v>148933</v>
      </c>
      <c r="CC22" s="216">
        <f t="shared" si="0"/>
        <v>11503848.010000002</v>
      </c>
    </row>
    <row r="23" spans="1:81" s="308" customFormat="1" ht="25.5" customHeight="1">
      <c r="A23" s="309" t="s">
        <v>1461</v>
      </c>
      <c r="B23" s="310" t="s">
        <v>6</v>
      </c>
      <c r="C23" s="311" t="s">
        <v>7</v>
      </c>
      <c r="D23" s="312">
        <v>43010</v>
      </c>
      <c r="E23" s="321" t="s">
        <v>360</v>
      </c>
      <c r="F23" s="313" t="s">
        <v>380</v>
      </c>
      <c r="G23" s="314" t="s">
        <v>381</v>
      </c>
      <c r="H23" s="207">
        <v>0</v>
      </c>
      <c r="I23" s="207">
        <v>0</v>
      </c>
      <c r="J23" s="207">
        <v>0</v>
      </c>
      <c r="K23" s="207">
        <v>0</v>
      </c>
      <c r="L23" s="207">
        <v>0</v>
      </c>
      <c r="M23" s="207">
        <v>0</v>
      </c>
      <c r="N23" s="207">
        <v>0</v>
      </c>
      <c r="O23" s="207">
        <v>0</v>
      </c>
      <c r="P23" s="207">
        <v>0</v>
      </c>
      <c r="Q23" s="207">
        <v>0</v>
      </c>
      <c r="R23" s="207">
        <v>0</v>
      </c>
      <c r="S23" s="207">
        <v>0</v>
      </c>
      <c r="T23" s="207">
        <v>0</v>
      </c>
      <c r="U23" s="207">
        <v>0</v>
      </c>
      <c r="V23" s="207">
        <v>0</v>
      </c>
      <c r="W23" s="207">
        <v>0</v>
      </c>
      <c r="X23" s="207">
        <v>0</v>
      </c>
      <c r="Y23" s="207">
        <v>0</v>
      </c>
      <c r="Z23" s="207">
        <v>0</v>
      </c>
      <c r="AA23" s="207">
        <v>0</v>
      </c>
      <c r="AB23" s="207">
        <v>0</v>
      </c>
      <c r="AC23" s="207">
        <v>0</v>
      </c>
      <c r="AD23" s="207">
        <v>0</v>
      </c>
      <c r="AE23" s="207">
        <v>0</v>
      </c>
      <c r="AF23" s="207">
        <v>0</v>
      </c>
      <c r="AG23" s="207">
        <v>0</v>
      </c>
      <c r="AH23" s="207">
        <v>0</v>
      </c>
      <c r="AI23" s="207">
        <v>0</v>
      </c>
      <c r="AJ23" s="207">
        <v>0</v>
      </c>
      <c r="AK23" s="207">
        <v>0</v>
      </c>
      <c r="AL23" s="207">
        <v>0</v>
      </c>
      <c r="AM23" s="207">
        <v>0</v>
      </c>
      <c r="AN23" s="207">
        <v>0</v>
      </c>
      <c r="AO23" s="207">
        <v>0</v>
      </c>
      <c r="AP23" s="207">
        <v>0</v>
      </c>
      <c r="AQ23" s="207">
        <v>0</v>
      </c>
      <c r="AR23" s="207">
        <v>0</v>
      </c>
      <c r="AS23" s="207">
        <v>0</v>
      </c>
      <c r="AT23" s="207">
        <v>0</v>
      </c>
      <c r="AU23" s="207">
        <v>0</v>
      </c>
      <c r="AV23" s="207">
        <v>0</v>
      </c>
      <c r="AW23" s="207">
        <v>0</v>
      </c>
      <c r="AX23" s="207">
        <v>0</v>
      </c>
      <c r="AY23" s="207">
        <v>0</v>
      </c>
      <c r="AZ23" s="207">
        <v>0</v>
      </c>
      <c r="BA23" s="207">
        <v>0</v>
      </c>
      <c r="BB23" s="207">
        <v>0</v>
      </c>
      <c r="BC23" s="207">
        <v>0</v>
      </c>
      <c r="BD23" s="207">
        <v>0</v>
      </c>
      <c r="BE23" s="207">
        <v>0</v>
      </c>
      <c r="BF23" s="207">
        <v>0</v>
      </c>
      <c r="BG23" s="207">
        <v>0</v>
      </c>
      <c r="BH23" s="207">
        <v>0</v>
      </c>
      <c r="BI23" s="207">
        <v>0</v>
      </c>
      <c r="BJ23" s="207">
        <v>0</v>
      </c>
      <c r="BK23" s="207">
        <v>0</v>
      </c>
      <c r="BL23" s="207">
        <v>0</v>
      </c>
      <c r="BM23" s="207">
        <v>0</v>
      </c>
      <c r="BN23" s="207">
        <v>0</v>
      </c>
      <c r="BO23" s="207">
        <v>0</v>
      </c>
      <c r="BP23" s="207">
        <v>0</v>
      </c>
      <c r="BQ23" s="207">
        <v>0</v>
      </c>
      <c r="BR23" s="207">
        <v>0</v>
      </c>
      <c r="BS23" s="207">
        <v>0</v>
      </c>
      <c r="BT23" s="207">
        <v>0</v>
      </c>
      <c r="BU23" s="207">
        <v>0</v>
      </c>
      <c r="BV23" s="207">
        <v>0</v>
      </c>
      <c r="BW23" s="207">
        <v>0</v>
      </c>
      <c r="BX23" s="207">
        <v>0</v>
      </c>
      <c r="BY23" s="207">
        <v>0</v>
      </c>
      <c r="BZ23" s="207">
        <v>0</v>
      </c>
      <c r="CA23" s="207">
        <v>0</v>
      </c>
      <c r="CB23" s="207">
        <v>0</v>
      </c>
      <c r="CC23" s="216">
        <f t="shared" si="0"/>
        <v>0</v>
      </c>
    </row>
    <row r="24" spans="1:81" s="308" customFormat="1" ht="25.5" customHeight="1">
      <c r="A24" s="309" t="s">
        <v>1461</v>
      </c>
      <c r="B24" s="310" t="s">
        <v>6</v>
      </c>
      <c r="C24" s="311" t="s">
        <v>7</v>
      </c>
      <c r="D24" s="312">
        <v>43010</v>
      </c>
      <c r="E24" s="321" t="s">
        <v>360</v>
      </c>
      <c r="F24" s="313" t="s">
        <v>382</v>
      </c>
      <c r="G24" s="314" t="s">
        <v>383</v>
      </c>
      <c r="H24" s="207">
        <v>0</v>
      </c>
      <c r="I24" s="207">
        <v>0</v>
      </c>
      <c r="J24" s="207">
        <v>0</v>
      </c>
      <c r="K24" s="207">
        <v>0</v>
      </c>
      <c r="L24" s="207">
        <v>0</v>
      </c>
      <c r="M24" s="207">
        <v>0</v>
      </c>
      <c r="N24" s="207">
        <v>0</v>
      </c>
      <c r="O24" s="207">
        <v>0</v>
      </c>
      <c r="P24" s="207">
        <v>0</v>
      </c>
      <c r="Q24" s="207">
        <v>0</v>
      </c>
      <c r="R24" s="207">
        <v>0</v>
      </c>
      <c r="S24" s="207">
        <v>0</v>
      </c>
      <c r="T24" s="207">
        <v>0</v>
      </c>
      <c r="U24" s="207">
        <v>0</v>
      </c>
      <c r="V24" s="207">
        <v>0</v>
      </c>
      <c r="W24" s="207">
        <v>0</v>
      </c>
      <c r="X24" s="207">
        <v>0</v>
      </c>
      <c r="Y24" s="207">
        <v>0</v>
      </c>
      <c r="Z24" s="207">
        <v>0</v>
      </c>
      <c r="AA24" s="207">
        <v>0</v>
      </c>
      <c r="AB24" s="207">
        <v>0</v>
      </c>
      <c r="AC24" s="207">
        <v>0</v>
      </c>
      <c r="AD24" s="207">
        <v>0</v>
      </c>
      <c r="AE24" s="207">
        <v>0</v>
      </c>
      <c r="AF24" s="207">
        <v>0</v>
      </c>
      <c r="AG24" s="207">
        <v>0</v>
      </c>
      <c r="AH24" s="207">
        <v>0</v>
      </c>
      <c r="AI24" s="207">
        <v>0</v>
      </c>
      <c r="AJ24" s="207">
        <v>0</v>
      </c>
      <c r="AK24" s="207">
        <v>0</v>
      </c>
      <c r="AL24" s="207">
        <v>0</v>
      </c>
      <c r="AM24" s="207">
        <v>0</v>
      </c>
      <c r="AN24" s="207">
        <v>0</v>
      </c>
      <c r="AO24" s="207">
        <v>0</v>
      </c>
      <c r="AP24" s="207">
        <v>0</v>
      </c>
      <c r="AQ24" s="207">
        <v>0</v>
      </c>
      <c r="AR24" s="207">
        <v>0</v>
      </c>
      <c r="AS24" s="207">
        <v>0</v>
      </c>
      <c r="AT24" s="207">
        <v>0</v>
      </c>
      <c r="AU24" s="207">
        <v>0</v>
      </c>
      <c r="AV24" s="207">
        <v>0</v>
      </c>
      <c r="AW24" s="207">
        <v>0</v>
      </c>
      <c r="AX24" s="207">
        <v>0</v>
      </c>
      <c r="AY24" s="207">
        <v>0</v>
      </c>
      <c r="AZ24" s="207">
        <v>0</v>
      </c>
      <c r="BA24" s="207">
        <v>0</v>
      </c>
      <c r="BB24" s="207">
        <v>0</v>
      </c>
      <c r="BC24" s="207">
        <v>0</v>
      </c>
      <c r="BD24" s="207">
        <v>0</v>
      </c>
      <c r="BE24" s="207">
        <v>0</v>
      </c>
      <c r="BF24" s="207">
        <v>0</v>
      </c>
      <c r="BG24" s="207">
        <v>0</v>
      </c>
      <c r="BH24" s="207">
        <v>0</v>
      </c>
      <c r="BI24" s="207">
        <v>0</v>
      </c>
      <c r="BJ24" s="207">
        <v>0</v>
      </c>
      <c r="BK24" s="207">
        <v>0</v>
      </c>
      <c r="BL24" s="207">
        <v>0</v>
      </c>
      <c r="BM24" s="207">
        <v>0</v>
      </c>
      <c r="BN24" s="207">
        <v>0</v>
      </c>
      <c r="BO24" s="207">
        <v>0</v>
      </c>
      <c r="BP24" s="207">
        <v>0</v>
      </c>
      <c r="BQ24" s="207">
        <v>0</v>
      </c>
      <c r="BR24" s="207">
        <v>0</v>
      </c>
      <c r="BS24" s="207">
        <v>0</v>
      </c>
      <c r="BT24" s="207">
        <v>0</v>
      </c>
      <c r="BU24" s="207">
        <v>0</v>
      </c>
      <c r="BV24" s="207">
        <v>0</v>
      </c>
      <c r="BW24" s="207">
        <v>0</v>
      </c>
      <c r="BX24" s="207">
        <v>0</v>
      </c>
      <c r="BY24" s="207">
        <v>0</v>
      </c>
      <c r="BZ24" s="207">
        <v>0</v>
      </c>
      <c r="CA24" s="207">
        <v>0</v>
      </c>
      <c r="CB24" s="207">
        <v>0</v>
      </c>
      <c r="CC24" s="216">
        <f t="shared" si="0"/>
        <v>0</v>
      </c>
    </row>
    <row r="25" spans="1:81" s="308" customFormat="1" ht="25.5" customHeight="1">
      <c r="A25" s="309" t="s">
        <v>1459</v>
      </c>
      <c r="B25" s="310" t="s">
        <v>6</v>
      </c>
      <c r="C25" s="311" t="s">
        <v>7</v>
      </c>
      <c r="D25" s="312">
        <v>41010</v>
      </c>
      <c r="E25" s="311" t="s">
        <v>348</v>
      </c>
      <c r="F25" s="313" t="s">
        <v>384</v>
      </c>
      <c r="G25" s="314" t="s">
        <v>1545</v>
      </c>
      <c r="H25" s="207">
        <v>0</v>
      </c>
      <c r="I25" s="207">
        <v>426848.25</v>
      </c>
      <c r="J25" s="207">
        <v>935132</v>
      </c>
      <c r="K25" s="207">
        <v>187321</v>
      </c>
      <c r="L25" s="207">
        <v>102228.22</v>
      </c>
      <c r="M25" s="207">
        <v>10900.25</v>
      </c>
      <c r="N25" s="207">
        <v>1813932.75</v>
      </c>
      <c r="O25" s="207">
        <v>497027</v>
      </c>
      <c r="P25" s="207">
        <v>51135</v>
      </c>
      <c r="Q25" s="207">
        <v>869081.01</v>
      </c>
      <c r="R25" s="207">
        <v>158868</v>
      </c>
      <c r="S25" s="207">
        <v>236502</v>
      </c>
      <c r="T25" s="207">
        <v>237172</v>
      </c>
      <c r="U25" s="207">
        <v>218512</v>
      </c>
      <c r="V25" s="207">
        <v>4994.5</v>
      </c>
      <c r="W25" s="207">
        <v>120970.55</v>
      </c>
      <c r="X25" s="207">
        <v>89845.5</v>
      </c>
      <c r="Y25" s="207">
        <v>43175.5</v>
      </c>
      <c r="Z25" s="207">
        <v>697257.75</v>
      </c>
      <c r="AA25" s="207">
        <v>331278</v>
      </c>
      <c r="AB25" s="207">
        <v>349558.1</v>
      </c>
      <c r="AC25" s="207">
        <v>110282.25</v>
      </c>
      <c r="AD25" s="207">
        <v>346676</v>
      </c>
      <c r="AE25" s="207">
        <v>92056.03</v>
      </c>
      <c r="AF25" s="207">
        <v>244250.75</v>
      </c>
      <c r="AG25" s="207">
        <v>25070.5</v>
      </c>
      <c r="AH25" s="207">
        <v>65756</v>
      </c>
      <c r="AI25" s="207">
        <v>6088417.21</v>
      </c>
      <c r="AJ25" s="207">
        <v>36280</v>
      </c>
      <c r="AK25" s="207">
        <v>16122</v>
      </c>
      <c r="AL25" s="207">
        <v>40042</v>
      </c>
      <c r="AM25" s="207">
        <v>107186</v>
      </c>
      <c r="AN25" s="207">
        <v>121459</v>
      </c>
      <c r="AO25" s="207">
        <v>47026</v>
      </c>
      <c r="AP25" s="207">
        <v>14231</v>
      </c>
      <c r="AQ25" s="207">
        <v>93167</v>
      </c>
      <c r="AR25" s="207">
        <v>53331</v>
      </c>
      <c r="AS25" s="207">
        <v>46230</v>
      </c>
      <c r="AT25" s="207">
        <v>47131</v>
      </c>
      <c r="AU25" s="207">
        <v>577840</v>
      </c>
      <c r="AV25" s="207">
        <v>102843.78</v>
      </c>
      <c r="AW25" s="207">
        <v>98702.65</v>
      </c>
      <c r="AX25" s="207">
        <v>56541</v>
      </c>
      <c r="AY25" s="207">
        <v>50347</v>
      </c>
      <c r="AZ25" s="207">
        <v>14390</v>
      </c>
      <c r="BA25" s="207">
        <v>47511</v>
      </c>
      <c r="BB25" s="207">
        <v>0</v>
      </c>
      <c r="BC25" s="207">
        <v>42191.5</v>
      </c>
      <c r="BD25" s="207">
        <v>171404.25</v>
      </c>
      <c r="BE25" s="207">
        <v>0</v>
      </c>
      <c r="BF25" s="207">
        <v>129612</v>
      </c>
      <c r="BG25" s="207">
        <v>526893</v>
      </c>
      <c r="BH25" s="207"/>
      <c r="BI25" s="207">
        <v>325743.59999999998</v>
      </c>
      <c r="BJ25" s="207"/>
      <c r="BK25" s="207">
        <v>14413</v>
      </c>
      <c r="BL25" s="207">
        <v>16313</v>
      </c>
      <c r="BM25" s="207">
        <v>0</v>
      </c>
      <c r="BN25" s="207">
        <v>0</v>
      </c>
      <c r="BO25" s="207">
        <v>47815</v>
      </c>
      <c r="BP25" s="207"/>
      <c r="BQ25" s="207">
        <v>86365</v>
      </c>
      <c r="BR25" s="207">
        <v>84073</v>
      </c>
      <c r="BS25" s="207">
        <v>16405</v>
      </c>
      <c r="BT25" s="207">
        <v>2384757.15</v>
      </c>
      <c r="BU25" s="207">
        <v>41630</v>
      </c>
      <c r="BV25" s="207">
        <v>98226</v>
      </c>
      <c r="BW25" s="207">
        <v>53178.5</v>
      </c>
      <c r="BX25" s="207">
        <v>87761.1</v>
      </c>
      <c r="BY25" s="207">
        <v>874955</v>
      </c>
      <c r="BZ25" s="207">
        <v>10277</v>
      </c>
      <c r="CA25" s="207">
        <v>31711</v>
      </c>
      <c r="CB25" s="207">
        <v>26116.75</v>
      </c>
      <c r="CC25" s="216">
        <f t="shared" si="0"/>
        <v>20994469.399999999</v>
      </c>
    </row>
    <row r="26" spans="1:81" s="308" customFormat="1" ht="25.5" customHeight="1">
      <c r="A26" s="309" t="s">
        <v>1460</v>
      </c>
      <c r="B26" s="310" t="s">
        <v>6</v>
      </c>
      <c r="C26" s="311" t="s">
        <v>7</v>
      </c>
      <c r="D26" s="312">
        <v>42010</v>
      </c>
      <c r="E26" s="311" t="s">
        <v>351</v>
      </c>
      <c r="F26" s="313" t="s">
        <v>385</v>
      </c>
      <c r="G26" s="314" t="s">
        <v>1492</v>
      </c>
      <c r="H26" s="207">
        <v>0</v>
      </c>
      <c r="I26" s="207">
        <v>1531125.75</v>
      </c>
      <c r="J26" s="207">
        <v>0</v>
      </c>
      <c r="K26" s="207">
        <v>0</v>
      </c>
      <c r="L26" s="207">
        <v>113152</v>
      </c>
      <c r="M26" s="207">
        <v>0</v>
      </c>
      <c r="N26" s="207">
        <v>0</v>
      </c>
      <c r="O26" s="207">
        <v>0</v>
      </c>
      <c r="P26" s="207">
        <v>560377</v>
      </c>
      <c r="Q26" s="207">
        <v>0</v>
      </c>
      <c r="R26" s="207">
        <v>510359</v>
      </c>
      <c r="S26" s="207">
        <v>0</v>
      </c>
      <c r="T26" s="207">
        <v>1348512</v>
      </c>
      <c r="U26" s="207">
        <v>1553035.75</v>
      </c>
      <c r="V26" s="207">
        <v>5479.49</v>
      </c>
      <c r="W26" s="207">
        <v>931121.08</v>
      </c>
      <c r="X26" s="207">
        <v>0</v>
      </c>
      <c r="Y26" s="207">
        <v>0</v>
      </c>
      <c r="Z26" s="207">
        <v>4931217.7300000004</v>
      </c>
      <c r="AA26" s="207">
        <v>0</v>
      </c>
      <c r="AB26" s="207">
        <v>0</v>
      </c>
      <c r="AC26" s="207">
        <v>0</v>
      </c>
      <c r="AD26" s="207">
        <v>34459.5</v>
      </c>
      <c r="AE26" s="207">
        <v>5070</v>
      </c>
      <c r="AF26" s="207">
        <v>841804.5</v>
      </c>
      <c r="AG26" s="207">
        <v>67.25</v>
      </c>
      <c r="AH26" s="207">
        <v>23864</v>
      </c>
      <c r="AI26" s="207">
        <v>10109655.119999999</v>
      </c>
      <c r="AJ26" s="207">
        <v>11784</v>
      </c>
      <c r="AK26" s="207">
        <v>0</v>
      </c>
      <c r="AL26" s="207">
        <v>0</v>
      </c>
      <c r="AM26" s="207">
        <v>21467</v>
      </c>
      <c r="AN26" s="207">
        <v>0</v>
      </c>
      <c r="AO26" s="207">
        <v>39630</v>
      </c>
      <c r="AP26" s="207">
        <v>0</v>
      </c>
      <c r="AQ26" s="207">
        <v>0</v>
      </c>
      <c r="AR26" s="207">
        <v>0</v>
      </c>
      <c r="AS26" s="207">
        <v>0</v>
      </c>
      <c r="AT26" s="207">
        <v>0</v>
      </c>
      <c r="AU26" s="207">
        <v>0</v>
      </c>
      <c r="AV26" s="207">
        <v>10348</v>
      </c>
      <c r="AW26" s="207">
        <v>7045</v>
      </c>
      <c r="AX26" s="207">
        <v>0</v>
      </c>
      <c r="AY26" s="207">
        <v>29925</v>
      </c>
      <c r="AZ26" s="207">
        <v>11527</v>
      </c>
      <c r="BA26" s="207">
        <v>6000</v>
      </c>
      <c r="BB26" s="207">
        <v>0</v>
      </c>
      <c r="BC26" s="207">
        <v>27475</v>
      </c>
      <c r="BD26" s="207">
        <v>49537.75</v>
      </c>
      <c r="BE26" s="207">
        <v>0</v>
      </c>
      <c r="BF26" s="207">
        <v>718915</v>
      </c>
      <c r="BG26" s="207">
        <v>138499</v>
      </c>
      <c r="BH26" s="207"/>
      <c r="BI26" s="207">
        <v>0</v>
      </c>
      <c r="BJ26" s="207"/>
      <c r="BK26" s="207">
        <v>2235</v>
      </c>
      <c r="BL26" s="207">
        <v>22105</v>
      </c>
      <c r="BM26" s="207">
        <v>0</v>
      </c>
      <c r="BN26" s="207">
        <v>0</v>
      </c>
      <c r="BO26" s="207">
        <v>49165</v>
      </c>
      <c r="BP26" s="207"/>
      <c r="BQ26" s="207">
        <v>53981</v>
      </c>
      <c r="BR26" s="207">
        <v>0</v>
      </c>
      <c r="BS26" s="207">
        <v>0</v>
      </c>
      <c r="BT26" s="207">
        <v>1720327.26</v>
      </c>
      <c r="BU26" s="207">
        <v>83875</v>
      </c>
      <c r="BV26" s="207">
        <v>119065</v>
      </c>
      <c r="BW26" s="207">
        <v>182857.5</v>
      </c>
      <c r="BX26" s="207">
        <v>107017.5</v>
      </c>
      <c r="BY26" s="207">
        <v>4664759.9000000004</v>
      </c>
      <c r="BZ26" s="207">
        <v>56060</v>
      </c>
      <c r="CA26" s="207">
        <v>20963</v>
      </c>
      <c r="CB26" s="207">
        <v>13347.28</v>
      </c>
      <c r="CC26" s="216">
        <f t="shared" si="0"/>
        <v>30667211.360000007</v>
      </c>
    </row>
    <row r="27" spans="1:81" s="308" customFormat="1" ht="25.5" customHeight="1">
      <c r="A27" s="309" t="s">
        <v>1461</v>
      </c>
      <c r="B27" s="310" t="s">
        <v>6</v>
      </c>
      <c r="C27" s="311" t="s">
        <v>7</v>
      </c>
      <c r="D27" s="312">
        <v>41010</v>
      </c>
      <c r="E27" s="311" t="s">
        <v>348</v>
      </c>
      <c r="F27" s="313" t="s">
        <v>386</v>
      </c>
      <c r="G27" s="314" t="s">
        <v>1546</v>
      </c>
      <c r="H27" s="207">
        <v>0</v>
      </c>
      <c r="I27" s="207">
        <v>0</v>
      </c>
      <c r="J27" s="207">
        <v>0</v>
      </c>
      <c r="K27" s="207">
        <v>0</v>
      </c>
      <c r="L27" s="207">
        <v>0</v>
      </c>
      <c r="M27" s="207">
        <v>-16636.5</v>
      </c>
      <c r="N27" s="207">
        <v>0</v>
      </c>
      <c r="O27" s="207">
        <v>0</v>
      </c>
      <c r="P27" s="207">
        <v>0</v>
      </c>
      <c r="Q27" s="207">
        <v>0</v>
      </c>
      <c r="R27" s="207">
        <v>0</v>
      </c>
      <c r="S27" s="207">
        <v>0</v>
      </c>
      <c r="T27" s="207">
        <v>-740000</v>
      </c>
      <c r="U27" s="207">
        <v>0</v>
      </c>
      <c r="V27" s="207">
        <v>0</v>
      </c>
      <c r="W27" s="207">
        <v>0</v>
      </c>
      <c r="X27" s="207">
        <v>0</v>
      </c>
      <c r="Y27" s="207">
        <v>0</v>
      </c>
      <c r="Z27" s="207">
        <v>-3154428.34</v>
      </c>
      <c r="AA27" s="207">
        <v>0</v>
      </c>
      <c r="AB27" s="207">
        <v>0</v>
      </c>
      <c r="AC27" s="207">
        <v>0</v>
      </c>
      <c r="AD27" s="207">
        <v>0</v>
      </c>
      <c r="AE27" s="207">
        <v>0</v>
      </c>
      <c r="AF27" s="207">
        <v>0</v>
      </c>
      <c r="AG27" s="207">
        <v>0</v>
      </c>
      <c r="AH27" s="207">
        <v>0</v>
      </c>
      <c r="AI27" s="207">
        <v>0</v>
      </c>
      <c r="AJ27" s="207">
        <v>0</v>
      </c>
      <c r="AK27" s="207">
        <v>0</v>
      </c>
      <c r="AL27" s="207">
        <v>0</v>
      </c>
      <c r="AM27" s="207">
        <v>0</v>
      </c>
      <c r="AN27" s="207">
        <v>0</v>
      </c>
      <c r="AO27" s="207">
        <v>0</v>
      </c>
      <c r="AP27" s="207">
        <v>0</v>
      </c>
      <c r="AQ27" s="207">
        <v>0</v>
      </c>
      <c r="AR27" s="207">
        <v>0</v>
      </c>
      <c r="AS27" s="207">
        <v>0</v>
      </c>
      <c r="AT27" s="207">
        <v>0</v>
      </c>
      <c r="AU27" s="207">
        <v>0</v>
      </c>
      <c r="AV27" s="207">
        <v>0</v>
      </c>
      <c r="AW27" s="207">
        <v>0</v>
      </c>
      <c r="AX27" s="207">
        <v>0</v>
      </c>
      <c r="AY27" s="207">
        <v>0</v>
      </c>
      <c r="AZ27" s="207">
        <v>0</v>
      </c>
      <c r="BA27" s="207">
        <v>0</v>
      </c>
      <c r="BB27" s="207">
        <v>0</v>
      </c>
      <c r="BC27" s="207">
        <v>0</v>
      </c>
      <c r="BD27" s="207">
        <v>0</v>
      </c>
      <c r="BE27" s="207">
        <v>0</v>
      </c>
      <c r="BF27" s="207">
        <v>0</v>
      </c>
      <c r="BG27" s="207">
        <v>0</v>
      </c>
      <c r="BH27" s="207"/>
      <c r="BI27" s="207">
        <v>0</v>
      </c>
      <c r="BJ27" s="207"/>
      <c r="BK27" s="207">
        <v>0</v>
      </c>
      <c r="BL27" s="207">
        <v>0</v>
      </c>
      <c r="BM27" s="207">
        <v>0</v>
      </c>
      <c r="BN27" s="207">
        <v>0</v>
      </c>
      <c r="BO27" s="207">
        <v>0</v>
      </c>
      <c r="BP27" s="207"/>
      <c r="BQ27" s="207">
        <v>0</v>
      </c>
      <c r="BR27" s="207">
        <v>0</v>
      </c>
      <c r="BS27" s="207">
        <v>0</v>
      </c>
      <c r="BT27" s="207">
        <v>0</v>
      </c>
      <c r="BU27" s="207">
        <v>0</v>
      </c>
      <c r="BV27" s="207">
        <v>0</v>
      </c>
      <c r="BW27" s="207">
        <v>-20022.68</v>
      </c>
      <c r="BX27" s="207">
        <v>0</v>
      </c>
      <c r="BY27" s="207">
        <v>0</v>
      </c>
      <c r="BZ27" s="207">
        <v>0</v>
      </c>
      <c r="CA27" s="207">
        <v>0</v>
      </c>
      <c r="CB27" s="207">
        <v>0</v>
      </c>
      <c r="CC27" s="216">
        <f t="shared" si="0"/>
        <v>-3931087.52</v>
      </c>
    </row>
    <row r="28" spans="1:81" s="308" customFormat="1" ht="25.5" customHeight="1">
      <c r="A28" s="309" t="s">
        <v>1461</v>
      </c>
      <c r="B28" s="310" t="s">
        <v>6</v>
      </c>
      <c r="C28" s="311" t="s">
        <v>7</v>
      </c>
      <c r="D28" s="312">
        <v>42010</v>
      </c>
      <c r="E28" s="311" t="s">
        <v>351</v>
      </c>
      <c r="F28" s="313" t="s">
        <v>387</v>
      </c>
      <c r="G28" s="314" t="s">
        <v>1547</v>
      </c>
      <c r="H28" s="207">
        <v>0</v>
      </c>
      <c r="I28" s="207">
        <v>0</v>
      </c>
      <c r="J28" s="207">
        <v>0</v>
      </c>
      <c r="K28" s="207">
        <v>0</v>
      </c>
      <c r="L28" s="207">
        <v>0</v>
      </c>
      <c r="M28" s="207">
        <v>0</v>
      </c>
      <c r="N28" s="207">
        <v>0</v>
      </c>
      <c r="O28" s="207">
        <v>0</v>
      </c>
      <c r="P28" s="207">
        <v>0</v>
      </c>
      <c r="Q28" s="207">
        <v>0</v>
      </c>
      <c r="R28" s="207">
        <v>0</v>
      </c>
      <c r="S28" s="207">
        <v>0</v>
      </c>
      <c r="T28" s="207">
        <v>0</v>
      </c>
      <c r="U28" s="207">
        <v>0</v>
      </c>
      <c r="V28" s="207">
        <v>0</v>
      </c>
      <c r="W28" s="207">
        <v>0</v>
      </c>
      <c r="X28" s="207">
        <v>0</v>
      </c>
      <c r="Y28" s="207">
        <v>0</v>
      </c>
      <c r="Z28" s="207">
        <v>0</v>
      </c>
      <c r="AA28" s="207">
        <v>0</v>
      </c>
      <c r="AB28" s="207">
        <v>0</v>
      </c>
      <c r="AC28" s="207">
        <v>0</v>
      </c>
      <c r="AD28" s="207">
        <v>0</v>
      </c>
      <c r="AE28" s="207">
        <v>0</v>
      </c>
      <c r="AF28" s="207">
        <v>0</v>
      </c>
      <c r="AG28" s="207">
        <v>0</v>
      </c>
      <c r="AH28" s="207">
        <v>0</v>
      </c>
      <c r="AI28" s="207">
        <v>0</v>
      </c>
      <c r="AJ28" s="207">
        <v>0</v>
      </c>
      <c r="AK28" s="207">
        <v>0</v>
      </c>
      <c r="AL28" s="207">
        <v>0</v>
      </c>
      <c r="AM28" s="207">
        <v>0</v>
      </c>
      <c r="AN28" s="207">
        <v>0</v>
      </c>
      <c r="AO28" s="207">
        <v>0</v>
      </c>
      <c r="AP28" s="207">
        <v>0</v>
      </c>
      <c r="AQ28" s="207">
        <v>0</v>
      </c>
      <c r="AR28" s="207">
        <v>0</v>
      </c>
      <c r="AS28" s="207">
        <v>0</v>
      </c>
      <c r="AT28" s="207">
        <v>0</v>
      </c>
      <c r="AU28" s="207">
        <v>0</v>
      </c>
      <c r="AV28" s="207">
        <v>0</v>
      </c>
      <c r="AW28" s="207">
        <v>0</v>
      </c>
      <c r="AX28" s="207">
        <v>0</v>
      </c>
      <c r="AY28" s="207">
        <v>0</v>
      </c>
      <c r="AZ28" s="207">
        <v>0</v>
      </c>
      <c r="BA28" s="207">
        <v>0</v>
      </c>
      <c r="BB28" s="207">
        <v>0</v>
      </c>
      <c r="BC28" s="207">
        <v>0</v>
      </c>
      <c r="BD28" s="207">
        <v>0</v>
      </c>
      <c r="BE28" s="207">
        <v>0</v>
      </c>
      <c r="BF28" s="207">
        <v>0</v>
      </c>
      <c r="BG28" s="207">
        <v>0</v>
      </c>
      <c r="BH28" s="207"/>
      <c r="BI28" s="207">
        <v>0</v>
      </c>
      <c r="BJ28" s="207"/>
      <c r="BK28" s="207">
        <v>0</v>
      </c>
      <c r="BL28" s="207">
        <v>0</v>
      </c>
      <c r="BM28" s="207">
        <v>0</v>
      </c>
      <c r="BN28" s="207">
        <v>0</v>
      </c>
      <c r="BO28" s="207">
        <v>0</v>
      </c>
      <c r="BP28" s="207"/>
      <c r="BQ28" s="207">
        <v>0</v>
      </c>
      <c r="BR28" s="207">
        <v>0</v>
      </c>
      <c r="BS28" s="207">
        <v>0</v>
      </c>
      <c r="BT28" s="207">
        <v>0</v>
      </c>
      <c r="BU28" s="207">
        <v>0</v>
      </c>
      <c r="BV28" s="207">
        <v>0</v>
      </c>
      <c r="BW28" s="207">
        <v>30733.43</v>
      </c>
      <c r="BX28" s="207">
        <v>0</v>
      </c>
      <c r="BY28" s="207">
        <v>0</v>
      </c>
      <c r="BZ28" s="207">
        <v>0</v>
      </c>
      <c r="CA28" s="207">
        <v>0</v>
      </c>
      <c r="CB28" s="207">
        <v>0</v>
      </c>
      <c r="CC28" s="216">
        <f t="shared" si="0"/>
        <v>30733.43</v>
      </c>
    </row>
    <row r="29" spans="1:81" s="308" customFormat="1" ht="25.5" customHeight="1">
      <c r="A29" s="309" t="s">
        <v>1461</v>
      </c>
      <c r="B29" s="310" t="s">
        <v>6</v>
      </c>
      <c r="C29" s="311" t="s">
        <v>7</v>
      </c>
      <c r="D29" s="312">
        <v>41010</v>
      </c>
      <c r="E29" s="311" t="s">
        <v>348</v>
      </c>
      <c r="F29" s="313" t="s">
        <v>388</v>
      </c>
      <c r="G29" s="314" t="s">
        <v>389</v>
      </c>
      <c r="H29" s="207">
        <v>0</v>
      </c>
      <c r="I29" s="207">
        <v>0</v>
      </c>
      <c r="J29" s="207">
        <v>0</v>
      </c>
      <c r="K29" s="207">
        <v>0</v>
      </c>
      <c r="L29" s="207">
        <v>0</v>
      </c>
      <c r="M29" s="207">
        <v>0</v>
      </c>
      <c r="N29" s="207">
        <v>0</v>
      </c>
      <c r="O29" s="207">
        <v>0</v>
      </c>
      <c r="P29" s="207">
        <v>0</v>
      </c>
      <c r="Q29" s="207">
        <v>0</v>
      </c>
      <c r="R29" s="207">
        <v>0</v>
      </c>
      <c r="S29" s="207">
        <v>0</v>
      </c>
      <c r="T29" s="207">
        <v>0</v>
      </c>
      <c r="U29" s="207">
        <v>0</v>
      </c>
      <c r="V29" s="207">
        <v>0</v>
      </c>
      <c r="W29" s="207">
        <v>0</v>
      </c>
      <c r="X29" s="207">
        <v>0</v>
      </c>
      <c r="Y29" s="207">
        <v>0</v>
      </c>
      <c r="Z29" s="207">
        <v>0</v>
      </c>
      <c r="AA29" s="207">
        <v>0</v>
      </c>
      <c r="AB29" s="207">
        <v>0</v>
      </c>
      <c r="AC29" s="207">
        <v>0</v>
      </c>
      <c r="AD29" s="207">
        <v>0</v>
      </c>
      <c r="AE29" s="207">
        <v>0</v>
      </c>
      <c r="AF29" s="207">
        <v>0</v>
      </c>
      <c r="AG29" s="207">
        <v>0</v>
      </c>
      <c r="AH29" s="207">
        <v>77431</v>
      </c>
      <c r="AI29" s="207">
        <v>0</v>
      </c>
      <c r="AJ29" s="207">
        <v>0</v>
      </c>
      <c r="AK29" s="207">
        <v>0</v>
      </c>
      <c r="AL29" s="207">
        <v>0</v>
      </c>
      <c r="AM29" s="207">
        <v>0</v>
      </c>
      <c r="AN29" s="207">
        <v>0</v>
      </c>
      <c r="AO29" s="207">
        <v>0</v>
      </c>
      <c r="AP29" s="207">
        <v>0</v>
      </c>
      <c r="AQ29" s="207">
        <v>0</v>
      </c>
      <c r="AR29" s="207">
        <v>0</v>
      </c>
      <c r="AS29" s="207">
        <v>0</v>
      </c>
      <c r="AT29" s="207">
        <v>0</v>
      </c>
      <c r="AU29" s="207">
        <v>0</v>
      </c>
      <c r="AV29" s="207">
        <v>0</v>
      </c>
      <c r="AW29" s="207">
        <v>0</v>
      </c>
      <c r="AX29" s="207">
        <v>0</v>
      </c>
      <c r="AY29" s="207">
        <v>0</v>
      </c>
      <c r="AZ29" s="207">
        <v>0</v>
      </c>
      <c r="BA29" s="207">
        <v>0</v>
      </c>
      <c r="BB29" s="207">
        <v>0</v>
      </c>
      <c r="BC29" s="207">
        <v>0</v>
      </c>
      <c r="BD29" s="207">
        <v>0</v>
      </c>
      <c r="BE29" s="207">
        <v>0</v>
      </c>
      <c r="BF29" s="207">
        <v>0</v>
      </c>
      <c r="BG29" s="207">
        <v>0</v>
      </c>
      <c r="BH29" s="207"/>
      <c r="BI29" s="207">
        <v>187650.5</v>
      </c>
      <c r="BJ29" s="207"/>
      <c r="BK29" s="207">
        <v>0</v>
      </c>
      <c r="BL29" s="207">
        <v>0</v>
      </c>
      <c r="BM29" s="207">
        <v>0</v>
      </c>
      <c r="BN29" s="207">
        <v>0</v>
      </c>
      <c r="BO29" s="207">
        <v>0</v>
      </c>
      <c r="BP29" s="207"/>
      <c r="BQ29" s="207">
        <v>0</v>
      </c>
      <c r="BR29" s="207">
        <v>0</v>
      </c>
      <c r="BS29" s="207">
        <v>0</v>
      </c>
      <c r="BT29" s="207">
        <v>0</v>
      </c>
      <c r="BU29" s="207">
        <v>0</v>
      </c>
      <c r="BV29" s="207">
        <v>0</v>
      </c>
      <c r="BW29" s="207">
        <v>0</v>
      </c>
      <c r="BX29" s="207">
        <v>0</v>
      </c>
      <c r="BY29" s="207">
        <v>0</v>
      </c>
      <c r="BZ29" s="207">
        <v>0</v>
      </c>
      <c r="CA29" s="207">
        <v>0</v>
      </c>
      <c r="CB29" s="207">
        <v>0</v>
      </c>
      <c r="CC29" s="216">
        <f t="shared" si="0"/>
        <v>265081.5</v>
      </c>
    </row>
    <row r="30" spans="1:81" s="308" customFormat="1" ht="25.5" customHeight="1">
      <c r="A30" s="309" t="s">
        <v>1461</v>
      </c>
      <c r="B30" s="310" t="s">
        <v>6</v>
      </c>
      <c r="C30" s="311" t="s">
        <v>7</v>
      </c>
      <c r="D30" s="312">
        <v>42010</v>
      </c>
      <c r="E30" s="311" t="s">
        <v>351</v>
      </c>
      <c r="F30" s="313" t="s">
        <v>390</v>
      </c>
      <c r="G30" s="314" t="s">
        <v>391</v>
      </c>
      <c r="H30" s="207">
        <v>0</v>
      </c>
      <c r="I30" s="207">
        <v>0</v>
      </c>
      <c r="J30" s="207">
        <v>0</v>
      </c>
      <c r="K30" s="207">
        <v>0</v>
      </c>
      <c r="L30" s="207">
        <v>0</v>
      </c>
      <c r="M30" s="207">
        <v>0</v>
      </c>
      <c r="N30" s="207">
        <v>0</v>
      </c>
      <c r="O30" s="207">
        <v>0</v>
      </c>
      <c r="P30" s="207">
        <v>0</v>
      </c>
      <c r="Q30" s="207">
        <v>0</v>
      </c>
      <c r="R30" s="207">
        <v>0</v>
      </c>
      <c r="S30" s="207">
        <v>0</v>
      </c>
      <c r="T30" s="207">
        <v>0</v>
      </c>
      <c r="U30" s="207">
        <v>0</v>
      </c>
      <c r="V30" s="207">
        <v>0</v>
      </c>
      <c r="W30" s="207">
        <v>0</v>
      </c>
      <c r="X30" s="207">
        <v>0</v>
      </c>
      <c r="Y30" s="207">
        <v>0</v>
      </c>
      <c r="Z30" s="207">
        <v>0</v>
      </c>
      <c r="AA30" s="207">
        <v>44955.93</v>
      </c>
      <c r="AB30" s="207">
        <v>0</v>
      </c>
      <c r="AC30" s="207">
        <v>0</v>
      </c>
      <c r="AD30" s="207">
        <v>20147.47</v>
      </c>
      <c r="AE30" s="207">
        <v>116295.64</v>
      </c>
      <c r="AF30" s="207">
        <v>44370.41</v>
      </c>
      <c r="AG30" s="207">
        <v>0</v>
      </c>
      <c r="AH30" s="207">
        <v>46129.24</v>
      </c>
      <c r="AI30" s="207">
        <v>0</v>
      </c>
      <c r="AJ30" s="207">
        <v>0</v>
      </c>
      <c r="AK30" s="207">
        <v>0</v>
      </c>
      <c r="AL30" s="207">
        <v>0</v>
      </c>
      <c r="AM30" s="207">
        <v>0</v>
      </c>
      <c r="AN30" s="207">
        <v>0</v>
      </c>
      <c r="AO30" s="207">
        <v>0</v>
      </c>
      <c r="AP30" s="207">
        <v>0</v>
      </c>
      <c r="AQ30" s="207">
        <v>0</v>
      </c>
      <c r="AR30" s="207">
        <v>0</v>
      </c>
      <c r="AS30" s="207">
        <v>0</v>
      </c>
      <c r="AT30" s="207">
        <v>0</v>
      </c>
      <c r="AU30" s="207">
        <v>0</v>
      </c>
      <c r="AV30" s="207">
        <v>0</v>
      </c>
      <c r="AW30" s="207">
        <v>0</v>
      </c>
      <c r="AX30" s="207">
        <v>0</v>
      </c>
      <c r="AY30" s="207">
        <v>0</v>
      </c>
      <c r="AZ30" s="207">
        <v>0</v>
      </c>
      <c r="BA30" s="207">
        <v>0</v>
      </c>
      <c r="BB30" s="207">
        <v>0</v>
      </c>
      <c r="BC30" s="207">
        <v>0</v>
      </c>
      <c r="BD30" s="207">
        <v>0</v>
      </c>
      <c r="BE30" s="207">
        <v>0</v>
      </c>
      <c r="BF30" s="207">
        <v>0</v>
      </c>
      <c r="BG30" s="207">
        <v>0</v>
      </c>
      <c r="BH30" s="207"/>
      <c r="BI30" s="207">
        <v>0</v>
      </c>
      <c r="BJ30" s="207"/>
      <c r="BK30" s="207">
        <v>0</v>
      </c>
      <c r="BL30" s="207">
        <v>0</v>
      </c>
      <c r="BM30" s="207">
        <v>0</v>
      </c>
      <c r="BN30" s="207">
        <v>0</v>
      </c>
      <c r="BO30" s="207">
        <v>0</v>
      </c>
      <c r="BP30" s="207"/>
      <c r="BQ30" s="207">
        <v>0</v>
      </c>
      <c r="BR30" s="207">
        <v>0</v>
      </c>
      <c r="BS30" s="207">
        <v>0</v>
      </c>
      <c r="BT30" s="207">
        <v>0</v>
      </c>
      <c r="BU30" s="207">
        <v>0</v>
      </c>
      <c r="BV30" s="207">
        <v>0</v>
      </c>
      <c r="BW30" s="207">
        <v>0</v>
      </c>
      <c r="BX30" s="207">
        <v>0</v>
      </c>
      <c r="BY30" s="207">
        <v>0</v>
      </c>
      <c r="BZ30" s="207">
        <v>0</v>
      </c>
      <c r="CA30" s="207">
        <v>0</v>
      </c>
      <c r="CB30" s="207">
        <v>0</v>
      </c>
      <c r="CC30" s="216">
        <f t="shared" si="0"/>
        <v>271898.69</v>
      </c>
    </row>
    <row r="31" spans="1:81" s="308" customFormat="1" ht="25.5" customHeight="1">
      <c r="A31" s="309" t="s">
        <v>1461</v>
      </c>
      <c r="B31" s="310" t="s">
        <v>6</v>
      </c>
      <c r="C31" s="311" t="s">
        <v>7</v>
      </c>
      <c r="D31" s="312">
        <v>43010</v>
      </c>
      <c r="E31" s="321" t="s">
        <v>360</v>
      </c>
      <c r="F31" s="313" t="s">
        <v>392</v>
      </c>
      <c r="G31" s="314" t="s">
        <v>393</v>
      </c>
      <c r="H31" s="207">
        <v>0</v>
      </c>
      <c r="I31" s="207">
        <v>0</v>
      </c>
      <c r="J31" s="207">
        <v>0</v>
      </c>
      <c r="K31" s="207">
        <v>0</v>
      </c>
      <c r="L31" s="207">
        <v>0</v>
      </c>
      <c r="M31" s="207">
        <v>0</v>
      </c>
      <c r="N31" s="207">
        <v>-48097.5</v>
      </c>
      <c r="O31" s="207">
        <v>0</v>
      </c>
      <c r="P31" s="207">
        <v>-85797</v>
      </c>
      <c r="Q31" s="207">
        <v>0</v>
      </c>
      <c r="R31" s="207">
        <v>-84000</v>
      </c>
      <c r="S31" s="207">
        <v>-792609.5</v>
      </c>
      <c r="T31" s="207">
        <v>-135080</v>
      </c>
      <c r="U31" s="207">
        <v>0</v>
      </c>
      <c r="V31" s="207">
        <v>0</v>
      </c>
      <c r="W31" s="207">
        <v>-53448.75</v>
      </c>
      <c r="X31" s="207">
        <v>0</v>
      </c>
      <c r="Y31" s="207">
        <v>-69889</v>
      </c>
      <c r="Z31" s="207">
        <v>0</v>
      </c>
      <c r="AA31" s="207">
        <v>0</v>
      </c>
      <c r="AB31" s="207">
        <v>-489773.89</v>
      </c>
      <c r="AC31" s="207">
        <v>0</v>
      </c>
      <c r="AD31" s="207">
        <v>0</v>
      </c>
      <c r="AE31" s="207">
        <v>-381366.75</v>
      </c>
      <c r="AF31" s="207">
        <v>-182543.5</v>
      </c>
      <c r="AG31" s="207">
        <v>-1744943.5</v>
      </c>
      <c r="AH31" s="207">
        <v>0</v>
      </c>
      <c r="AI31" s="207">
        <v>0</v>
      </c>
      <c r="AJ31" s="207">
        <v>0</v>
      </c>
      <c r="AK31" s="207">
        <v>0</v>
      </c>
      <c r="AL31" s="207">
        <v>0</v>
      </c>
      <c r="AM31" s="207">
        <v>0</v>
      </c>
      <c r="AN31" s="207">
        <v>0</v>
      </c>
      <c r="AO31" s="207">
        <v>-156562</v>
      </c>
      <c r="AP31" s="207">
        <v>-76198</v>
      </c>
      <c r="AQ31" s="207">
        <v>-383458</v>
      </c>
      <c r="AR31" s="207">
        <v>-327043</v>
      </c>
      <c r="AS31" s="207">
        <v>0</v>
      </c>
      <c r="AT31" s="207">
        <v>-215626</v>
      </c>
      <c r="AU31" s="207">
        <v>0</v>
      </c>
      <c r="AV31" s="207">
        <v>0</v>
      </c>
      <c r="AW31" s="207">
        <v>-109737</v>
      </c>
      <c r="AX31" s="207">
        <v>0</v>
      </c>
      <c r="AY31" s="207">
        <v>0</v>
      </c>
      <c r="AZ31" s="207">
        <v>0</v>
      </c>
      <c r="BA31" s="207">
        <v>-11280</v>
      </c>
      <c r="BB31" s="207">
        <v>0</v>
      </c>
      <c r="BC31" s="207">
        <v>0</v>
      </c>
      <c r="BD31" s="207">
        <v>-180780</v>
      </c>
      <c r="BE31" s="207">
        <v>0</v>
      </c>
      <c r="BF31" s="207">
        <v>0</v>
      </c>
      <c r="BG31" s="207">
        <v>-334311</v>
      </c>
      <c r="BH31" s="207"/>
      <c r="BI31" s="207">
        <v>-184800.5</v>
      </c>
      <c r="BJ31" s="207"/>
      <c r="BK31" s="207">
        <v>0</v>
      </c>
      <c r="BL31" s="207">
        <v>0</v>
      </c>
      <c r="BM31" s="207">
        <v>-493595.5</v>
      </c>
      <c r="BN31" s="207">
        <v>0</v>
      </c>
      <c r="BO31" s="207">
        <v>0</v>
      </c>
      <c r="BP31" s="207"/>
      <c r="BQ31" s="207">
        <v>0</v>
      </c>
      <c r="BR31" s="207">
        <v>0</v>
      </c>
      <c r="BS31" s="207">
        <v>-72625.5</v>
      </c>
      <c r="BT31" s="207">
        <v>-91498</v>
      </c>
      <c r="BU31" s="207">
        <v>-328320.5</v>
      </c>
      <c r="BV31" s="207">
        <v>0</v>
      </c>
      <c r="BW31" s="207">
        <v>-537740.38</v>
      </c>
      <c r="BX31" s="207">
        <v>-91801.5</v>
      </c>
      <c r="BY31" s="207">
        <v>0</v>
      </c>
      <c r="BZ31" s="207">
        <v>0</v>
      </c>
      <c r="CA31" s="207">
        <v>0</v>
      </c>
      <c r="CB31" s="207">
        <v>0</v>
      </c>
      <c r="CC31" s="216">
        <f t="shared" si="0"/>
        <v>-7662926.2700000005</v>
      </c>
    </row>
    <row r="32" spans="1:81" s="308" customFormat="1" ht="25.5" customHeight="1">
      <c r="A32" s="309" t="s">
        <v>1461</v>
      </c>
      <c r="B32" s="310" t="s">
        <v>6</v>
      </c>
      <c r="C32" s="311" t="s">
        <v>7</v>
      </c>
      <c r="D32" s="312">
        <v>43010</v>
      </c>
      <c r="E32" s="321" t="s">
        <v>360</v>
      </c>
      <c r="F32" s="313" t="s">
        <v>394</v>
      </c>
      <c r="G32" s="314" t="s">
        <v>1548</v>
      </c>
      <c r="H32" s="207">
        <v>0</v>
      </c>
      <c r="I32" s="207">
        <v>0</v>
      </c>
      <c r="J32" s="207">
        <v>0</v>
      </c>
      <c r="K32" s="207">
        <v>0</v>
      </c>
      <c r="L32" s="207">
        <v>0</v>
      </c>
      <c r="M32" s="207">
        <v>0</v>
      </c>
      <c r="N32" s="207">
        <v>0</v>
      </c>
      <c r="O32" s="207">
        <v>0</v>
      </c>
      <c r="P32" s="207">
        <v>0</v>
      </c>
      <c r="Q32" s="207">
        <v>0</v>
      </c>
      <c r="R32" s="207">
        <v>0</v>
      </c>
      <c r="S32" s="207">
        <v>0</v>
      </c>
      <c r="T32" s="207">
        <v>0</v>
      </c>
      <c r="U32" s="207">
        <v>0</v>
      </c>
      <c r="V32" s="207">
        <v>0</v>
      </c>
      <c r="W32" s="207">
        <v>0</v>
      </c>
      <c r="X32" s="207">
        <v>0</v>
      </c>
      <c r="Y32" s="207">
        <v>0</v>
      </c>
      <c r="Z32" s="207">
        <v>-522133.82</v>
      </c>
      <c r="AA32" s="207">
        <v>0</v>
      </c>
      <c r="AB32" s="207">
        <v>0</v>
      </c>
      <c r="AC32" s="207">
        <v>0</v>
      </c>
      <c r="AD32" s="207">
        <v>0</v>
      </c>
      <c r="AE32" s="207">
        <v>0</v>
      </c>
      <c r="AF32" s="207">
        <v>0</v>
      </c>
      <c r="AG32" s="207">
        <v>0</v>
      </c>
      <c r="AH32" s="207">
        <v>0</v>
      </c>
      <c r="AI32" s="207">
        <v>0</v>
      </c>
      <c r="AJ32" s="207">
        <v>0</v>
      </c>
      <c r="AK32" s="207">
        <v>0</v>
      </c>
      <c r="AL32" s="207">
        <v>0</v>
      </c>
      <c r="AM32" s="207">
        <v>0</v>
      </c>
      <c r="AN32" s="207">
        <v>0</v>
      </c>
      <c r="AO32" s="207">
        <v>0</v>
      </c>
      <c r="AP32" s="207">
        <v>0</v>
      </c>
      <c r="AQ32" s="207">
        <v>0</v>
      </c>
      <c r="AR32" s="207">
        <v>0</v>
      </c>
      <c r="AS32" s="207">
        <v>0</v>
      </c>
      <c r="AT32" s="207">
        <v>0</v>
      </c>
      <c r="AU32" s="207">
        <v>0</v>
      </c>
      <c r="AV32" s="207">
        <v>0</v>
      </c>
      <c r="AW32" s="207">
        <v>-1185.45</v>
      </c>
      <c r="AX32" s="207">
        <v>0</v>
      </c>
      <c r="AY32" s="207">
        <v>0</v>
      </c>
      <c r="AZ32" s="207">
        <v>0</v>
      </c>
      <c r="BA32" s="207">
        <v>-1424.5</v>
      </c>
      <c r="BB32" s="207">
        <v>0</v>
      </c>
      <c r="BC32" s="207">
        <v>0</v>
      </c>
      <c r="BD32" s="207">
        <v>-19938</v>
      </c>
      <c r="BE32" s="207">
        <v>0</v>
      </c>
      <c r="BF32" s="207">
        <v>0</v>
      </c>
      <c r="BG32" s="207">
        <v>0</v>
      </c>
      <c r="BH32" s="207"/>
      <c r="BI32" s="207">
        <v>0</v>
      </c>
      <c r="BJ32" s="207"/>
      <c r="BK32" s="207">
        <v>0</v>
      </c>
      <c r="BL32" s="207">
        <v>0</v>
      </c>
      <c r="BM32" s="207">
        <v>0</v>
      </c>
      <c r="BN32" s="207">
        <v>0</v>
      </c>
      <c r="BO32" s="207">
        <v>0</v>
      </c>
      <c r="BP32" s="207"/>
      <c r="BQ32" s="207">
        <v>0</v>
      </c>
      <c r="BR32" s="207">
        <v>0</v>
      </c>
      <c r="BS32" s="207">
        <v>0</v>
      </c>
      <c r="BT32" s="207">
        <v>0</v>
      </c>
      <c r="BU32" s="207">
        <v>0</v>
      </c>
      <c r="BV32" s="207">
        <v>0</v>
      </c>
      <c r="BW32" s="207">
        <v>0</v>
      </c>
      <c r="BX32" s="207">
        <v>0</v>
      </c>
      <c r="BY32" s="207">
        <v>0</v>
      </c>
      <c r="BZ32" s="207">
        <v>0</v>
      </c>
      <c r="CA32" s="207">
        <v>0</v>
      </c>
      <c r="CB32" s="207">
        <v>0</v>
      </c>
      <c r="CC32" s="216">
        <f t="shared" si="0"/>
        <v>-544681.77</v>
      </c>
    </row>
    <row r="33" spans="1:81" s="308" customFormat="1" ht="25.5" customHeight="1">
      <c r="A33" s="309" t="s">
        <v>1461</v>
      </c>
      <c r="B33" s="310" t="s">
        <v>6</v>
      </c>
      <c r="C33" s="311" t="s">
        <v>7</v>
      </c>
      <c r="D33" s="312"/>
      <c r="E33" s="321"/>
      <c r="F33" s="313" t="s">
        <v>395</v>
      </c>
      <c r="G33" s="314" t="s">
        <v>1549</v>
      </c>
      <c r="H33" s="207">
        <v>0</v>
      </c>
      <c r="I33" s="207">
        <v>0</v>
      </c>
      <c r="J33" s="207">
        <v>0</v>
      </c>
      <c r="K33" s="207">
        <v>0</v>
      </c>
      <c r="L33" s="207">
        <v>0</v>
      </c>
      <c r="M33" s="207">
        <v>0</v>
      </c>
      <c r="N33" s="207">
        <v>0</v>
      </c>
      <c r="O33" s="207">
        <v>0</v>
      </c>
      <c r="P33" s="207">
        <v>0</v>
      </c>
      <c r="Q33" s="207">
        <v>0</v>
      </c>
      <c r="R33" s="207">
        <v>0</v>
      </c>
      <c r="S33" s="207">
        <v>0</v>
      </c>
      <c r="T33" s="207">
        <v>0</v>
      </c>
      <c r="U33" s="207">
        <v>0</v>
      </c>
      <c r="V33" s="207">
        <v>0</v>
      </c>
      <c r="W33" s="207">
        <v>0</v>
      </c>
      <c r="X33" s="207">
        <v>0</v>
      </c>
      <c r="Y33" s="207">
        <v>0</v>
      </c>
      <c r="Z33" s="207">
        <v>0</v>
      </c>
      <c r="AA33" s="207">
        <v>0</v>
      </c>
      <c r="AB33" s="207">
        <v>0</v>
      </c>
      <c r="AC33" s="207">
        <v>0</v>
      </c>
      <c r="AD33" s="207">
        <v>0</v>
      </c>
      <c r="AE33" s="207">
        <v>0</v>
      </c>
      <c r="AF33" s="207">
        <v>0</v>
      </c>
      <c r="AG33" s="207">
        <v>0</v>
      </c>
      <c r="AH33" s="207">
        <v>0</v>
      </c>
      <c r="AI33" s="207">
        <v>0</v>
      </c>
      <c r="AJ33" s="207">
        <v>0</v>
      </c>
      <c r="AK33" s="207">
        <v>0</v>
      </c>
      <c r="AL33" s="207">
        <v>0</v>
      </c>
      <c r="AM33" s="207">
        <v>0</v>
      </c>
      <c r="AN33" s="207">
        <v>0</v>
      </c>
      <c r="AO33" s="207">
        <v>0</v>
      </c>
      <c r="AP33" s="207">
        <v>0</v>
      </c>
      <c r="AQ33" s="207">
        <v>0</v>
      </c>
      <c r="AR33" s="207">
        <v>0</v>
      </c>
      <c r="AS33" s="207">
        <v>0</v>
      </c>
      <c r="AT33" s="207">
        <v>0</v>
      </c>
      <c r="AU33" s="207">
        <v>0</v>
      </c>
      <c r="AV33" s="207">
        <v>0</v>
      </c>
      <c r="AW33" s="207">
        <v>0</v>
      </c>
      <c r="AX33" s="207">
        <v>0</v>
      </c>
      <c r="AY33" s="207">
        <v>0</v>
      </c>
      <c r="AZ33" s="207">
        <v>0</v>
      </c>
      <c r="BA33" s="207">
        <v>0</v>
      </c>
      <c r="BB33" s="207">
        <v>0</v>
      </c>
      <c r="BC33" s="207">
        <v>0</v>
      </c>
      <c r="BD33" s="207">
        <v>0</v>
      </c>
      <c r="BE33" s="207">
        <v>0</v>
      </c>
      <c r="BF33" s="207">
        <v>0</v>
      </c>
      <c r="BG33" s="207">
        <v>0</v>
      </c>
      <c r="BH33" s="207">
        <v>0</v>
      </c>
      <c r="BI33" s="207">
        <v>0</v>
      </c>
      <c r="BJ33" s="207">
        <v>0</v>
      </c>
      <c r="BK33" s="207">
        <v>0</v>
      </c>
      <c r="BL33" s="207">
        <v>0</v>
      </c>
      <c r="BM33" s="207">
        <v>0</v>
      </c>
      <c r="BN33" s="207">
        <v>0</v>
      </c>
      <c r="BO33" s="207">
        <v>0</v>
      </c>
      <c r="BP33" s="207">
        <v>0</v>
      </c>
      <c r="BQ33" s="207">
        <v>0</v>
      </c>
      <c r="BR33" s="207">
        <v>0</v>
      </c>
      <c r="BS33" s="207">
        <v>0</v>
      </c>
      <c r="BT33" s="207">
        <v>0</v>
      </c>
      <c r="BU33" s="207">
        <v>0</v>
      </c>
      <c r="BV33" s="207">
        <v>0</v>
      </c>
      <c r="BW33" s="207">
        <v>0</v>
      </c>
      <c r="BX33" s="207">
        <v>0</v>
      </c>
      <c r="BY33" s="207">
        <v>0</v>
      </c>
      <c r="BZ33" s="207">
        <v>0</v>
      </c>
      <c r="CA33" s="207">
        <v>0</v>
      </c>
      <c r="CB33" s="207">
        <v>0</v>
      </c>
      <c r="CC33" s="216">
        <f t="shared" si="0"/>
        <v>0</v>
      </c>
    </row>
    <row r="34" spans="1:81" s="308" customFormat="1" ht="25.5" customHeight="1">
      <c r="A34" s="309" t="s">
        <v>1459</v>
      </c>
      <c r="B34" s="310" t="s">
        <v>6</v>
      </c>
      <c r="C34" s="311" t="s">
        <v>7</v>
      </c>
      <c r="D34" s="312"/>
      <c r="E34" s="321"/>
      <c r="F34" s="313" t="s">
        <v>396</v>
      </c>
      <c r="G34" s="314" t="s">
        <v>397</v>
      </c>
      <c r="H34" s="207">
        <v>0</v>
      </c>
      <c r="I34" s="207">
        <v>0</v>
      </c>
      <c r="J34" s="207">
        <v>0</v>
      </c>
      <c r="K34" s="207">
        <v>0</v>
      </c>
      <c r="L34" s="207">
        <v>0</v>
      </c>
      <c r="M34" s="207">
        <v>0</v>
      </c>
      <c r="N34" s="207">
        <v>0</v>
      </c>
      <c r="O34" s="207">
        <v>0</v>
      </c>
      <c r="P34" s="207">
        <v>0</v>
      </c>
      <c r="Q34" s="207">
        <v>0</v>
      </c>
      <c r="R34" s="207">
        <v>0</v>
      </c>
      <c r="S34" s="207">
        <v>0</v>
      </c>
      <c r="T34" s="207">
        <v>0</v>
      </c>
      <c r="U34" s="207">
        <v>0</v>
      </c>
      <c r="V34" s="207">
        <v>0</v>
      </c>
      <c r="W34" s="207">
        <v>0</v>
      </c>
      <c r="X34" s="207">
        <v>0</v>
      </c>
      <c r="Y34" s="207">
        <v>0</v>
      </c>
      <c r="Z34" s="207">
        <v>0</v>
      </c>
      <c r="AA34" s="207">
        <v>0</v>
      </c>
      <c r="AB34" s="207">
        <v>0</v>
      </c>
      <c r="AC34" s="207">
        <v>0</v>
      </c>
      <c r="AD34" s="207">
        <v>0</v>
      </c>
      <c r="AE34" s="207">
        <v>0</v>
      </c>
      <c r="AF34" s="207">
        <v>0</v>
      </c>
      <c r="AG34" s="207">
        <v>0</v>
      </c>
      <c r="AH34" s="207">
        <v>0</v>
      </c>
      <c r="AI34" s="207">
        <v>9162738.0999999996</v>
      </c>
      <c r="AJ34" s="207">
        <v>0</v>
      </c>
      <c r="AK34" s="207">
        <v>0</v>
      </c>
      <c r="AL34" s="207">
        <v>0</v>
      </c>
      <c r="AM34" s="207">
        <v>0</v>
      </c>
      <c r="AN34" s="207">
        <v>0</v>
      </c>
      <c r="AO34" s="207">
        <v>0</v>
      </c>
      <c r="AP34" s="207">
        <v>0</v>
      </c>
      <c r="AQ34" s="207">
        <v>0</v>
      </c>
      <c r="AR34" s="207">
        <v>0</v>
      </c>
      <c r="AS34" s="207">
        <v>0</v>
      </c>
      <c r="AT34" s="207">
        <v>0</v>
      </c>
      <c r="AU34" s="207">
        <v>0</v>
      </c>
      <c r="AV34" s="207">
        <v>0</v>
      </c>
      <c r="AW34" s="207">
        <v>0</v>
      </c>
      <c r="AX34" s="207">
        <v>0</v>
      </c>
      <c r="AY34" s="207">
        <v>0</v>
      </c>
      <c r="AZ34" s="207">
        <v>0</v>
      </c>
      <c r="BA34" s="207">
        <v>0</v>
      </c>
      <c r="BB34" s="207">
        <v>0</v>
      </c>
      <c r="BC34" s="207">
        <v>0</v>
      </c>
      <c r="BD34" s="207">
        <v>0</v>
      </c>
      <c r="BE34" s="207">
        <v>0</v>
      </c>
      <c r="BF34" s="207">
        <v>0</v>
      </c>
      <c r="BG34" s="207">
        <v>0</v>
      </c>
      <c r="BH34" s="207"/>
      <c r="BI34" s="207">
        <v>0</v>
      </c>
      <c r="BJ34" s="207"/>
      <c r="BK34" s="207">
        <v>0</v>
      </c>
      <c r="BL34" s="207">
        <v>0</v>
      </c>
      <c r="BM34" s="207">
        <v>93055.95</v>
      </c>
      <c r="BN34" s="207">
        <v>0</v>
      </c>
      <c r="BO34" s="207">
        <v>0</v>
      </c>
      <c r="BP34" s="207"/>
      <c r="BQ34" s="207">
        <v>0</v>
      </c>
      <c r="BR34" s="207">
        <v>0</v>
      </c>
      <c r="BS34" s="207">
        <v>0</v>
      </c>
      <c r="BT34" s="207">
        <v>0</v>
      </c>
      <c r="BU34" s="207">
        <v>0</v>
      </c>
      <c r="BV34" s="207">
        <v>0</v>
      </c>
      <c r="BW34" s="207">
        <v>0</v>
      </c>
      <c r="BX34" s="207">
        <v>0</v>
      </c>
      <c r="BY34" s="207">
        <v>0</v>
      </c>
      <c r="BZ34" s="207">
        <v>0</v>
      </c>
      <c r="CA34" s="207">
        <v>0</v>
      </c>
      <c r="CB34" s="207">
        <v>0</v>
      </c>
      <c r="CC34" s="216">
        <f t="shared" si="0"/>
        <v>9255794.0499999989</v>
      </c>
    </row>
    <row r="35" spans="1:81" s="308" customFormat="1" ht="25.5" customHeight="1">
      <c r="A35" s="309" t="s">
        <v>1461</v>
      </c>
      <c r="B35" s="310" t="s">
        <v>6</v>
      </c>
      <c r="C35" s="311" t="s">
        <v>7</v>
      </c>
      <c r="D35" s="312"/>
      <c r="E35" s="321"/>
      <c r="F35" s="313" t="s">
        <v>398</v>
      </c>
      <c r="G35" s="314" t="s">
        <v>399</v>
      </c>
      <c r="H35" s="207">
        <v>0</v>
      </c>
      <c r="I35" s="207">
        <v>0</v>
      </c>
      <c r="J35" s="207">
        <v>0</v>
      </c>
      <c r="K35" s="207">
        <v>0</v>
      </c>
      <c r="L35" s="207">
        <v>0</v>
      </c>
      <c r="M35" s="207">
        <v>0</v>
      </c>
      <c r="N35" s="207">
        <v>0</v>
      </c>
      <c r="O35" s="207">
        <v>0</v>
      </c>
      <c r="P35" s="207">
        <v>0</v>
      </c>
      <c r="Q35" s="207">
        <v>0</v>
      </c>
      <c r="R35" s="207">
        <v>0</v>
      </c>
      <c r="S35" s="207">
        <v>0</v>
      </c>
      <c r="T35" s="207">
        <v>0</v>
      </c>
      <c r="U35" s="207">
        <v>-40000000</v>
      </c>
      <c r="V35" s="207">
        <v>0</v>
      </c>
      <c r="W35" s="207">
        <v>0</v>
      </c>
      <c r="X35" s="207">
        <v>0</v>
      </c>
      <c r="Y35" s="207">
        <v>0</v>
      </c>
      <c r="Z35" s="207">
        <v>-7809919.2699999996</v>
      </c>
      <c r="AA35" s="207">
        <v>0</v>
      </c>
      <c r="AB35" s="207">
        <v>0</v>
      </c>
      <c r="AC35" s="207">
        <v>0</v>
      </c>
      <c r="AD35" s="207">
        <v>0</v>
      </c>
      <c r="AE35" s="207">
        <v>0</v>
      </c>
      <c r="AF35" s="207">
        <v>0</v>
      </c>
      <c r="AG35" s="207">
        <v>0</v>
      </c>
      <c r="AH35" s="207">
        <v>0</v>
      </c>
      <c r="AI35" s="207">
        <v>0</v>
      </c>
      <c r="AJ35" s="207">
        <v>0</v>
      </c>
      <c r="AK35" s="207">
        <v>0</v>
      </c>
      <c r="AL35" s="207">
        <v>0</v>
      </c>
      <c r="AM35" s="207">
        <v>0</v>
      </c>
      <c r="AN35" s="207">
        <v>0</v>
      </c>
      <c r="AO35" s="207">
        <v>0</v>
      </c>
      <c r="AP35" s="207">
        <v>0</v>
      </c>
      <c r="AQ35" s="207">
        <v>0</v>
      </c>
      <c r="AR35" s="207">
        <v>0</v>
      </c>
      <c r="AS35" s="207">
        <v>0</v>
      </c>
      <c r="AT35" s="207">
        <v>0</v>
      </c>
      <c r="AU35" s="207">
        <v>0</v>
      </c>
      <c r="AV35" s="207">
        <v>-18326386.370000001</v>
      </c>
      <c r="AW35" s="207">
        <v>0</v>
      </c>
      <c r="AX35" s="207">
        <v>0</v>
      </c>
      <c r="AY35" s="207">
        <v>-18695390.93</v>
      </c>
      <c r="AZ35" s="207">
        <v>0</v>
      </c>
      <c r="BA35" s="207">
        <v>0</v>
      </c>
      <c r="BB35" s="207">
        <v>0</v>
      </c>
      <c r="BC35" s="207">
        <v>0</v>
      </c>
      <c r="BD35" s="207">
        <v>0</v>
      </c>
      <c r="BE35" s="207">
        <v>0</v>
      </c>
      <c r="BF35" s="207">
        <v>0</v>
      </c>
      <c r="BG35" s="207">
        <v>0</v>
      </c>
      <c r="BH35" s="207"/>
      <c r="BI35" s="207">
        <v>0</v>
      </c>
      <c r="BJ35" s="207"/>
      <c r="BK35" s="207">
        <v>0</v>
      </c>
      <c r="BL35" s="207">
        <v>0</v>
      </c>
      <c r="BM35" s="207">
        <v>0</v>
      </c>
      <c r="BN35" s="207">
        <v>0</v>
      </c>
      <c r="BO35" s="207">
        <v>0</v>
      </c>
      <c r="BP35" s="207"/>
      <c r="BQ35" s="207">
        <v>0</v>
      </c>
      <c r="BR35" s="207">
        <v>0</v>
      </c>
      <c r="BS35" s="207">
        <v>0</v>
      </c>
      <c r="BT35" s="207">
        <v>0</v>
      </c>
      <c r="BU35" s="207">
        <v>0</v>
      </c>
      <c r="BV35" s="207">
        <v>0</v>
      </c>
      <c r="BW35" s="207">
        <v>0</v>
      </c>
      <c r="BX35" s="207">
        <v>0</v>
      </c>
      <c r="BY35" s="207">
        <v>0</v>
      </c>
      <c r="BZ35" s="207">
        <v>0</v>
      </c>
      <c r="CA35" s="207">
        <v>0</v>
      </c>
      <c r="CB35" s="207">
        <v>0</v>
      </c>
      <c r="CC35" s="216">
        <f t="shared" si="0"/>
        <v>-84831696.569999993</v>
      </c>
    </row>
    <row r="36" spans="1:81" s="308" customFormat="1" ht="25.5" customHeight="1">
      <c r="A36" s="309" t="s">
        <v>1461</v>
      </c>
      <c r="B36" s="310" t="s">
        <v>6</v>
      </c>
      <c r="C36" s="311" t="s">
        <v>7</v>
      </c>
      <c r="D36" s="312"/>
      <c r="E36" s="321"/>
      <c r="F36" s="313" t="s">
        <v>400</v>
      </c>
      <c r="G36" s="314" t="s">
        <v>401</v>
      </c>
      <c r="H36" s="207">
        <v>0</v>
      </c>
      <c r="I36" s="207">
        <v>0</v>
      </c>
      <c r="J36" s="207">
        <v>0</v>
      </c>
      <c r="K36" s="207">
        <v>0</v>
      </c>
      <c r="L36" s="207">
        <v>0</v>
      </c>
      <c r="M36" s="207">
        <v>0</v>
      </c>
      <c r="N36" s="207">
        <v>0</v>
      </c>
      <c r="O36" s="207">
        <v>0</v>
      </c>
      <c r="P36" s="207">
        <v>0</v>
      </c>
      <c r="Q36" s="207">
        <v>0</v>
      </c>
      <c r="R36" s="207">
        <v>0</v>
      </c>
      <c r="S36" s="207">
        <v>0</v>
      </c>
      <c r="T36" s="207">
        <v>0</v>
      </c>
      <c r="U36" s="207">
        <v>0</v>
      </c>
      <c r="V36" s="207">
        <v>0</v>
      </c>
      <c r="W36" s="207">
        <v>0</v>
      </c>
      <c r="X36" s="207">
        <v>0</v>
      </c>
      <c r="Y36" s="207">
        <v>0</v>
      </c>
      <c r="Z36" s="207">
        <v>-12604062.09</v>
      </c>
      <c r="AA36" s="207">
        <v>0</v>
      </c>
      <c r="AB36" s="207">
        <v>0</v>
      </c>
      <c r="AC36" s="207">
        <v>0</v>
      </c>
      <c r="AD36" s="207">
        <v>0</v>
      </c>
      <c r="AE36" s="207">
        <v>0</v>
      </c>
      <c r="AF36" s="207">
        <v>0</v>
      </c>
      <c r="AG36" s="207">
        <v>0</v>
      </c>
      <c r="AH36" s="207">
        <v>0</v>
      </c>
      <c r="AI36" s="207">
        <v>0</v>
      </c>
      <c r="AJ36" s="207">
        <v>0</v>
      </c>
      <c r="AK36" s="207">
        <v>0</v>
      </c>
      <c r="AL36" s="207">
        <v>0</v>
      </c>
      <c r="AM36" s="207">
        <v>0</v>
      </c>
      <c r="AN36" s="207">
        <v>0</v>
      </c>
      <c r="AO36" s="207">
        <v>0</v>
      </c>
      <c r="AP36" s="207">
        <v>0</v>
      </c>
      <c r="AQ36" s="207">
        <v>0</v>
      </c>
      <c r="AR36" s="207">
        <v>0</v>
      </c>
      <c r="AS36" s="207">
        <v>0</v>
      </c>
      <c r="AT36" s="207">
        <v>0</v>
      </c>
      <c r="AU36" s="207">
        <v>0</v>
      </c>
      <c r="AV36" s="207">
        <v>0</v>
      </c>
      <c r="AW36" s="207">
        <v>0</v>
      </c>
      <c r="AX36" s="207">
        <v>0</v>
      </c>
      <c r="AY36" s="207">
        <v>0</v>
      </c>
      <c r="AZ36" s="207">
        <v>0</v>
      </c>
      <c r="BA36" s="207">
        <v>0</v>
      </c>
      <c r="BB36" s="207">
        <v>0</v>
      </c>
      <c r="BC36" s="207">
        <v>0</v>
      </c>
      <c r="BD36" s="207">
        <v>0</v>
      </c>
      <c r="BE36" s="207">
        <v>0</v>
      </c>
      <c r="BF36" s="207">
        <v>0</v>
      </c>
      <c r="BG36" s="207">
        <v>0</v>
      </c>
      <c r="BH36" s="207"/>
      <c r="BI36" s="207">
        <v>0</v>
      </c>
      <c r="BJ36" s="207"/>
      <c r="BK36" s="207">
        <v>0</v>
      </c>
      <c r="BL36" s="207">
        <v>0</v>
      </c>
      <c r="BM36" s="207">
        <v>0</v>
      </c>
      <c r="BN36" s="207">
        <v>0</v>
      </c>
      <c r="BO36" s="207">
        <v>0</v>
      </c>
      <c r="BP36" s="207"/>
      <c r="BQ36" s="207">
        <v>0</v>
      </c>
      <c r="BR36" s="207">
        <v>0</v>
      </c>
      <c r="BS36" s="207">
        <v>0</v>
      </c>
      <c r="BT36" s="207">
        <v>0</v>
      </c>
      <c r="BU36" s="207">
        <v>0</v>
      </c>
      <c r="BV36" s="207">
        <v>0</v>
      </c>
      <c r="BW36" s="207">
        <v>0</v>
      </c>
      <c r="BX36" s="207">
        <v>0</v>
      </c>
      <c r="BY36" s="207">
        <v>0</v>
      </c>
      <c r="BZ36" s="207">
        <v>0</v>
      </c>
      <c r="CA36" s="207">
        <v>0</v>
      </c>
      <c r="CB36" s="207">
        <v>0</v>
      </c>
      <c r="CC36" s="216">
        <f t="shared" si="0"/>
        <v>-12604062.09</v>
      </c>
    </row>
    <row r="37" spans="1:81" s="308" customFormat="1" ht="25.5" customHeight="1">
      <c r="A37" s="309" t="s">
        <v>1461</v>
      </c>
      <c r="B37" s="310" t="s">
        <v>6</v>
      </c>
      <c r="C37" s="311" t="s">
        <v>7</v>
      </c>
      <c r="D37" s="312"/>
      <c r="E37" s="321"/>
      <c r="F37" s="322" t="s">
        <v>402</v>
      </c>
      <c r="G37" s="323" t="s">
        <v>403</v>
      </c>
      <c r="H37" s="207">
        <v>0</v>
      </c>
      <c r="I37" s="207">
        <v>0</v>
      </c>
      <c r="J37" s="207">
        <v>0</v>
      </c>
      <c r="K37" s="207">
        <v>0</v>
      </c>
      <c r="L37" s="207">
        <v>0</v>
      </c>
      <c r="M37" s="207">
        <v>0</v>
      </c>
      <c r="N37" s="207">
        <v>0</v>
      </c>
      <c r="O37" s="207">
        <v>0</v>
      </c>
      <c r="P37" s="207">
        <v>0</v>
      </c>
      <c r="Q37" s="207">
        <v>0</v>
      </c>
      <c r="R37" s="207">
        <v>0</v>
      </c>
      <c r="S37" s="207">
        <v>0</v>
      </c>
      <c r="T37" s="207">
        <v>0</v>
      </c>
      <c r="U37" s="207">
        <v>-7000000</v>
      </c>
      <c r="V37" s="207">
        <v>0</v>
      </c>
      <c r="W37" s="207">
        <v>0</v>
      </c>
      <c r="X37" s="207">
        <v>0</v>
      </c>
      <c r="Y37" s="207">
        <v>0</v>
      </c>
      <c r="Z37" s="207">
        <v>-1487082.22</v>
      </c>
      <c r="AA37" s="207">
        <v>0</v>
      </c>
      <c r="AB37" s="207">
        <v>0</v>
      </c>
      <c r="AC37" s="207">
        <v>0</v>
      </c>
      <c r="AD37" s="207">
        <v>0</v>
      </c>
      <c r="AE37" s="207">
        <v>0</v>
      </c>
      <c r="AF37" s="207">
        <v>0</v>
      </c>
      <c r="AG37" s="207">
        <v>0</v>
      </c>
      <c r="AH37" s="207">
        <v>0</v>
      </c>
      <c r="AI37" s="207">
        <v>0</v>
      </c>
      <c r="AJ37" s="207">
        <v>0</v>
      </c>
      <c r="AK37" s="207">
        <v>0</v>
      </c>
      <c r="AL37" s="207">
        <v>0</v>
      </c>
      <c r="AM37" s="207">
        <v>0</v>
      </c>
      <c r="AN37" s="207">
        <v>0</v>
      </c>
      <c r="AO37" s="207">
        <v>0</v>
      </c>
      <c r="AP37" s="207">
        <v>0</v>
      </c>
      <c r="AQ37" s="207">
        <v>0</v>
      </c>
      <c r="AR37" s="207">
        <v>0</v>
      </c>
      <c r="AS37" s="207">
        <v>0</v>
      </c>
      <c r="AT37" s="207">
        <v>0</v>
      </c>
      <c r="AU37" s="207">
        <v>0</v>
      </c>
      <c r="AV37" s="207">
        <v>-3313996.09</v>
      </c>
      <c r="AW37" s="207">
        <v>0</v>
      </c>
      <c r="AX37" s="207">
        <v>0</v>
      </c>
      <c r="AY37" s="207">
        <v>-3380723.9</v>
      </c>
      <c r="AZ37" s="207">
        <v>0</v>
      </c>
      <c r="BA37" s="207">
        <v>0</v>
      </c>
      <c r="BB37" s="207">
        <v>0</v>
      </c>
      <c r="BC37" s="207">
        <v>0</v>
      </c>
      <c r="BD37" s="207">
        <v>0</v>
      </c>
      <c r="BE37" s="207">
        <v>0</v>
      </c>
      <c r="BF37" s="207">
        <v>0</v>
      </c>
      <c r="BG37" s="207">
        <v>0</v>
      </c>
      <c r="BH37" s="207"/>
      <c r="BI37" s="207">
        <v>0</v>
      </c>
      <c r="BJ37" s="207"/>
      <c r="BK37" s="207">
        <v>0</v>
      </c>
      <c r="BL37" s="207">
        <v>0</v>
      </c>
      <c r="BM37" s="207">
        <v>0</v>
      </c>
      <c r="BN37" s="207">
        <v>0</v>
      </c>
      <c r="BO37" s="207">
        <v>0</v>
      </c>
      <c r="BP37" s="207"/>
      <c r="BQ37" s="207">
        <v>0</v>
      </c>
      <c r="BR37" s="207">
        <v>0</v>
      </c>
      <c r="BS37" s="207">
        <v>0</v>
      </c>
      <c r="BT37" s="207">
        <v>0</v>
      </c>
      <c r="BU37" s="207">
        <v>0</v>
      </c>
      <c r="BV37" s="207">
        <v>0</v>
      </c>
      <c r="BW37" s="207">
        <v>0</v>
      </c>
      <c r="BX37" s="207">
        <v>0</v>
      </c>
      <c r="BY37" s="207">
        <v>0</v>
      </c>
      <c r="BZ37" s="207">
        <v>0</v>
      </c>
      <c r="CA37" s="207">
        <v>0</v>
      </c>
      <c r="CB37" s="207">
        <v>0</v>
      </c>
      <c r="CC37" s="216">
        <f t="shared" si="0"/>
        <v>-15181802.210000001</v>
      </c>
    </row>
    <row r="38" spans="1:81" s="308" customFormat="1" ht="25.5" customHeight="1">
      <c r="A38" s="309" t="s">
        <v>1459</v>
      </c>
      <c r="B38" s="310" t="s">
        <v>6</v>
      </c>
      <c r="C38" s="311" t="s">
        <v>7</v>
      </c>
      <c r="D38" s="324"/>
      <c r="E38" s="325"/>
      <c r="F38" s="326" t="s">
        <v>1550</v>
      </c>
      <c r="G38" s="327" t="s">
        <v>1551</v>
      </c>
      <c r="H38" s="207">
        <v>0</v>
      </c>
      <c r="I38" s="207">
        <v>0</v>
      </c>
      <c r="J38" s="207">
        <v>0</v>
      </c>
      <c r="K38" s="207">
        <v>540</v>
      </c>
      <c r="L38" s="207">
        <v>0</v>
      </c>
      <c r="M38" s="207">
        <v>80724.179999999993</v>
      </c>
      <c r="N38" s="207">
        <v>0</v>
      </c>
      <c r="O38" s="207">
        <v>0</v>
      </c>
      <c r="P38" s="207">
        <v>0</v>
      </c>
      <c r="Q38" s="207">
        <v>0</v>
      </c>
      <c r="R38" s="207">
        <v>0</v>
      </c>
      <c r="S38" s="207">
        <v>0</v>
      </c>
      <c r="T38" s="207">
        <v>0</v>
      </c>
      <c r="U38" s="207">
        <v>0</v>
      </c>
      <c r="V38" s="207">
        <v>0</v>
      </c>
      <c r="W38" s="207">
        <v>0</v>
      </c>
      <c r="X38" s="207">
        <v>0</v>
      </c>
      <c r="Y38" s="207">
        <v>0</v>
      </c>
      <c r="Z38" s="207">
        <v>0</v>
      </c>
      <c r="AA38" s="207">
        <v>0</v>
      </c>
      <c r="AB38" s="207">
        <v>0</v>
      </c>
      <c r="AC38" s="207">
        <v>0</v>
      </c>
      <c r="AD38" s="207">
        <v>0</v>
      </c>
      <c r="AE38" s="207">
        <v>0</v>
      </c>
      <c r="AF38" s="207">
        <v>0</v>
      </c>
      <c r="AG38" s="207">
        <v>0</v>
      </c>
      <c r="AH38" s="207">
        <v>0</v>
      </c>
      <c r="AI38" s="207">
        <v>0</v>
      </c>
      <c r="AJ38" s="207">
        <v>0</v>
      </c>
      <c r="AK38" s="207">
        <v>0</v>
      </c>
      <c r="AL38" s="207">
        <v>0</v>
      </c>
      <c r="AM38" s="207">
        <v>0</v>
      </c>
      <c r="AN38" s="207">
        <v>0</v>
      </c>
      <c r="AO38" s="207">
        <v>0</v>
      </c>
      <c r="AP38" s="207">
        <v>0</v>
      </c>
      <c r="AQ38" s="207">
        <v>0</v>
      </c>
      <c r="AR38" s="207">
        <v>0</v>
      </c>
      <c r="AS38" s="207">
        <v>0</v>
      </c>
      <c r="AT38" s="207">
        <v>0</v>
      </c>
      <c r="AU38" s="207">
        <v>0</v>
      </c>
      <c r="AV38" s="207">
        <v>0</v>
      </c>
      <c r="AW38" s="207">
        <v>0</v>
      </c>
      <c r="AX38" s="207">
        <v>0</v>
      </c>
      <c r="AY38" s="207">
        <v>0</v>
      </c>
      <c r="AZ38" s="207">
        <v>0</v>
      </c>
      <c r="BA38" s="207">
        <v>0</v>
      </c>
      <c r="BB38" s="207">
        <v>0</v>
      </c>
      <c r="BC38" s="207">
        <v>0</v>
      </c>
      <c r="BD38" s="207">
        <v>0</v>
      </c>
      <c r="BE38" s="207">
        <v>0</v>
      </c>
      <c r="BF38" s="207">
        <v>0</v>
      </c>
      <c r="BG38" s="207">
        <v>0</v>
      </c>
      <c r="BH38" s="207"/>
      <c r="BI38" s="207">
        <v>0</v>
      </c>
      <c r="BJ38" s="207"/>
      <c r="BK38" s="207">
        <v>0</v>
      </c>
      <c r="BL38" s="207">
        <v>0</v>
      </c>
      <c r="BM38" s="207">
        <v>0</v>
      </c>
      <c r="BN38" s="207">
        <v>0</v>
      </c>
      <c r="BO38" s="207">
        <v>0</v>
      </c>
      <c r="BP38" s="207"/>
      <c r="BQ38" s="207">
        <v>0</v>
      </c>
      <c r="BR38" s="207">
        <v>0</v>
      </c>
      <c r="BS38" s="207">
        <v>0</v>
      </c>
      <c r="BT38" s="207">
        <v>0</v>
      </c>
      <c r="BU38" s="207">
        <v>0</v>
      </c>
      <c r="BV38" s="207">
        <v>0</v>
      </c>
      <c r="BW38" s="207">
        <v>0</v>
      </c>
      <c r="BX38" s="207">
        <v>0</v>
      </c>
      <c r="BY38" s="207">
        <v>0</v>
      </c>
      <c r="BZ38" s="207">
        <v>0</v>
      </c>
      <c r="CA38" s="207">
        <v>0</v>
      </c>
      <c r="CB38" s="207">
        <v>0</v>
      </c>
      <c r="CC38" s="216">
        <f t="shared" si="0"/>
        <v>81264.179999999993</v>
      </c>
    </row>
    <row r="39" spans="1:81" s="308" customFormat="1" ht="25.5" customHeight="1">
      <c r="A39" s="309" t="s">
        <v>1460</v>
      </c>
      <c r="B39" s="310" t="s">
        <v>6</v>
      </c>
      <c r="C39" s="311" t="s">
        <v>7</v>
      </c>
      <c r="D39" s="324"/>
      <c r="E39" s="325"/>
      <c r="F39" s="326" t="s">
        <v>1552</v>
      </c>
      <c r="G39" s="327" t="s">
        <v>1553</v>
      </c>
      <c r="H39" s="207">
        <v>0</v>
      </c>
      <c r="I39" s="207">
        <v>0</v>
      </c>
      <c r="J39" s="207">
        <v>0</v>
      </c>
      <c r="K39" s="207">
        <v>554700.99</v>
      </c>
      <c r="L39" s="207">
        <v>472734.87</v>
      </c>
      <c r="M39" s="207">
        <v>0</v>
      </c>
      <c r="N39" s="207">
        <v>0</v>
      </c>
      <c r="O39" s="207">
        <v>316866.23</v>
      </c>
      <c r="P39" s="207">
        <v>0</v>
      </c>
      <c r="Q39" s="207">
        <v>0</v>
      </c>
      <c r="R39" s="207">
        <v>0</v>
      </c>
      <c r="S39" s="207">
        <v>0</v>
      </c>
      <c r="T39" s="207">
        <v>0</v>
      </c>
      <c r="U39" s="207">
        <v>0</v>
      </c>
      <c r="V39" s="207">
        <v>0</v>
      </c>
      <c r="W39" s="207">
        <v>0</v>
      </c>
      <c r="X39" s="207">
        <v>0</v>
      </c>
      <c r="Y39" s="207">
        <v>0</v>
      </c>
      <c r="Z39" s="207">
        <v>392190.21</v>
      </c>
      <c r="AA39" s="207">
        <v>106640.45</v>
      </c>
      <c r="AB39" s="207">
        <v>0</v>
      </c>
      <c r="AC39" s="207">
        <v>0</v>
      </c>
      <c r="AD39" s="207">
        <v>0</v>
      </c>
      <c r="AE39" s="207">
        <v>0</v>
      </c>
      <c r="AF39" s="207">
        <v>0</v>
      </c>
      <c r="AG39" s="207">
        <v>0</v>
      </c>
      <c r="AH39" s="207">
        <v>0</v>
      </c>
      <c r="AI39" s="207">
        <v>258559.02</v>
      </c>
      <c r="AJ39" s="207">
        <v>0</v>
      </c>
      <c r="AK39" s="207">
        <v>0</v>
      </c>
      <c r="AL39" s="207">
        <v>0</v>
      </c>
      <c r="AM39" s="207">
        <v>0</v>
      </c>
      <c r="AN39" s="207">
        <v>0</v>
      </c>
      <c r="AO39" s="207">
        <v>0</v>
      </c>
      <c r="AP39" s="207">
        <v>0</v>
      </c>
      <c r="AQ39" s="207">
        <v>0</v>
      </c>
      <c r="AR39" s="207">
        <v>0</v>
      </c>
      <c r="AS39" s="207">
        <v>0</v>
      </c>
      <c r="AT39" s="207">
        <v>0</v>
      </c>
      <c r="AU39" s="207">
        <v>0</v>
      </c>
      <c r="AV39" s="207">
        <v>0</v>
      </c>
      <c r="AW39" s="207">
        <v>0</v>
      </c>
      <c r="AX39" s="207">
        <v>0</v>
      </c>
      <c r="AY39" s="207">
        <v>0</v>
      </c>
      <c r="AZ39" s="207">
        <v>0</v>
      </c>
      <c r="BA39" s="207">
        <v>0</v>
      </c>
      <c r="BB39" s="207">
        <v>0</v>
      </c>
      <c r="BC39" s="207">
        <v>0</v>
      </c>
      <c r="BD39" s="207">
        <v>0</v>
      </c>
      <c r="BE39" s="207">
        <v>0</v>
      </c>
      <c r="BF39" s="207">
        <v>0</v>
      </c>
      <c r="BG39" s="207">
        <v>0</v>
      </c>
      <c r="BH39" s="207"/>
      <c r="BI39" s="207">
        <v>0</v>
      </c>
      <c r="BJ39" s="207"/>
      <c r="BK39" s="207">
        <v>0</v>
      </c>
      <c r="BL39" s="207">
        <v>0</v>
      </c>
      <c r="BM39" s="207">
        <v>1245385.5</v>
      </c>
      <c r="BN39" s="207">
        <v>0</v>
      </c>
      <c r="BO39" s="207">
        <v>0</v>
      </c>
      <c r="BP39" s="207"/>
      <c r="BQ39" s="207">
        <v>0</v>
      </c>
      <c r="BR39" s="207">
        <v>0</v>
      </c>
      <c r="BS39" s="207">
        <v>0</v>
      </c>
      <c r="BT39" s="207">
        <v>0</v>
      </c>
      <c r="BU39" s="207">
        <v>0</v>
      </c>
      <c r="BV39" s="207">
        <v>0</v>
      </c>
      <c r="BW39" s="207">
        <v>0</v>
      </c>
      <c r="BX39" s="207">
        <v>0</v>
      </c>
      <c r="BY39" s="207">
        <v>0</v>
      </c>
      <c r="BZ39" s="207">
        <v>0</v>
      </c>
      <c r="CA39" s="207">
        <v>0</v>
      </c>
      <c r="CB39" s="207">
        <v>0</v>
      </c>
      <c r="CC39" s="216">
        <f t="shared" si="0"/>
        <v>3347077.2699999996</v>
      </c>
    </row>
    <row r="40" spans="1:81" s="329" customFormat="1" ht="25.5" customHeight="1">
      <c r="A40" s="328"/>
      <c r="B40" s="477" t="s">
        <v>404</v>
      </c>
      <c r="C40" s="478"/>
      <c r="D40" s="478"/>
      <c r="E40" s="478"/>
      <c r="F40" s="478"/>
      <c r="G40" s="479"/>
      <c r="H40" s="209">
        <f>SUM(H6:H39)</f>
        <v>69801052.11999999</v>
      </c>
      <c r="I40" s="209">
        <f t="shared" ref="I40:BT40" si="1">SUM(I6:I39)</f>
        <v>5951735.7699999996</v>
      </c>
      <c r="J40" s="209">
        <f t="shared" si="1"/>
        <v>16959097.879999995</v>
      </c>
      <c r="K40" s="209">
        <f t="shared" si="1"/>
        <v>11256418.950000001</v>
      </c>
      <c r="L40" s="209">
        <f t="shared" si="1"/>
        <v>4386769.8100000005</v>
      </c>
      <c r="M40" s="209">
        <f t="shared" si="1"/>
        <v>1044110.25</v>
      </c>
      <c r="N40" s="209">
        <f t="shared" si="1"/>
        <v>101276722.25</v>
      </c>
      <c r="O40" s="209">
        <f t="shared" si="1"/>
        <v>8271813.4400000013</v>
      </c>
      <c r="P40" s="209">
        <f t="shared" si="1"/>
        <v>1353457.0899999999</v>
      </c>
      <c r="Q40" s="209">
        <f t="shared" si="1"/>
        <v>31676727.97000001</v>
      </c>
      <c r="R40" s="209">
        <f t="shared" si="1"/>
        <v>1617228.7600000002</v>
      </c>
      <c r="S40" s="209">
        <f t="shared" si="1"/>
        <v>2894491.3699999992</v>
      </c>
      <c r="T40" s="209">
        <f t="shared" si="1"/>
        <v>9921842.1500000022</v>
      </c>
      <c r="U40" s="209">
        <f t="shared" si="1"/>
        <v>13556473.850000001</v>
      </c>
      <c r="V40" s="209">
        <f t="shared" si="1"/>
        <v>262205.99</v>
      </c>
      <c r="W40" s="209">
        <f t="shared" si="1"/>
        <v>2698581.6399999997</v>
      </c>
      <c r="X40" s="209">
        <f t="shared" si="1"/>
        <v>2437820.5</v>
      </c>
      <c r="Y40" s="209">
        <f t="shared" si="1"/>
        <v>947415.91999999993</v>
      </c>
      <c r="Z40" s="209">
        <f t="shared" si="1"/>
        <v>5361401.7100000028</v>
      </c>
      <c r="AA40" s="209">
        <f t="shared" si="1"/>
        <v>9235584.2299999986</v>
      </c>
      <c r="AB40" s="209">
        <f t="shared" si="1"/>
        <v>3641685.1100000003</v>
      </c>
      <c r="AC40" s="209">
        <f t="shared" si="1"/>
        <v>21346634.850000001</v>
      </c>
      <c r="AD40" s="209">
        <f t="shared" si="1"/>
        <v>1280239.2299999997</v>
      </c>
      <c r="AE40" s="209">
        <f t="shared" si="1"/>
        <v>2416670.54</v>
      </c>
      <c r="AF40" s="209">
        <f t="shared" si="1"/>
        <v>4398961.6100000003</v>
      </c>
      <c r="AG40" s="209">
        <f t="shared" si="1"/>
        <v>-10275.060000000056</v>
      </c>
      <c r="AH40" s="209">
        <f t="shared" si="1"/>
        <v>817385.24</v>
      </c>
      <c r="AI40" s="209">
        <f t="shared" si="1"/>
        <v>113319879.21999998</v>
      </c>
      <c r="AJ40" s="209">
        <f t="shared" si="1"/>
        <v>1533048.3030000005</v>
      </c>
      <c r="AK40" s="209">
        <f t="shared" si="1"/>
        <v>2101403</v>
      </c>
      <c r="AL40" s="209">
        <f t="shared" si="1"/>
        <v>1188254.4900000002</v>
      </c>
      <c r="AM40" s="209">
        <f t="shared" si="1"/>
        <v>3135836.38</v>
      </c>
      <c r="AN40" s="209">
        <f t="shared" si="1"/>
        <v>2513977.9900000002</v>
      </c>
      <c r="AO40" s="209">
        <f t="shared" si="1"/>
        <v>2022396.21</v>
      </c>
      <c r="AP40" s="209">
        <f t="shared" si="1"/>
        <v>2036216.13</v>
      </c>
      <c r="AQ40" s="209">
        <f t="shared" si="1"/>
        <v>3566106</v>
      </c>
      <c r="AR40" s="209">
        <f t="shared" si="1"/>
        <v>2377650.84</v>
      </c>
      <c r="AS40" s="209">
        <f t="shared" si="1"/>
        <v>1623465</v>
      </c>
      <c r="AT40" s="209">
        <f t="shared" si="1"/>
        <v>1642267.37</v>
      </c>
      <c r="AU40" s="209">
        <f t="shared" si="1"/>
        <v>24086390.530000001</v>
      </c>
      <c r="AV40" s="209">
        <f t="shared" si="1"/>
        <v>1707879.9100000001</v>
      </c>
      <c r="AW40" s="209">
        <f t="shared" si="1"/>
        <v>1549211.6900000002</v>
      </c>
      <c r="AX40" s="209">
        <f t="shared" si="1"/>
        <v>1793485.5300000003</v>
      </c>
      <c r="AY40" s="209">
        <f t="shared" si="1"/>
        <v>873341.5699999989</v>
      </c>
      <c r="AZ40" s="209">
        <f t="shared" si="1"/>
        <v>139717.07</v>
      </c>
      <c r="BA40" s="209">
        <f t="shared" si="1"/>
        <v>652839.58000000007</v>
      </c>
      <c r="BB40" s="209">
        <f t="shared" si="1"/>
        <v>42538829.57</v>
      </c>
      <c r="BC40" s="209">
        <f t="shared" si="1"/>
        <v>1440907.71</v>
      </c>
      <c r="BD40" s="209">
        <f t="shared" si="1"/>
        <v>1236098.52</v>
      </c>
      <c r="BE40" s="209">
        <f t="shared" si="1"/>
        <v>3409156</v>
      </c>
      <c r="BF40" s="209">
        <f t="shared" si="1"/>
        <v>1132366.0799999996</v>
      </c>
      <c r="BG40" s="209">
        <f t="shared" si="1"/>
        <v>2604975.2800000003</v>
      </c>
      <c r="BH40" s="209">
        <f t="shared" si="1"/>
        <v>0</v>
      </c>
      <c r="BI40" s="209">
        <f t="shared" si="1"/>
        <v>7776614.8000000007</v>
      </c>
      <c r="BJ40" s="209">
        <f t="shared" si="1"/>
        <v>0</v>
      </c>
      <c r="BK40" s="209">
        <f t="shared" si="1"/>
        <v>607067.68000000017</v>
      </c>
      <c r="BL40" s="209">
        <f t="shared" si="1"/>
        <v>545949.01</v>
      </c>
      <c r="BM40" s="209">
        <f t="shared" si="1"/>
        <v>48030841.160000004</v>
      </c>
      <c r="BN40" s="209">
        <f t="shared" si="1"/>
        <v>20307330.009999998</v>
      </c>
      <c r="BO40" s="209">
        <f t="shared" si="1"/>
        <v>1428417.2000000002</v>
      </c>
      <c r="BP40" s="209">
        <f t="shared" si="1"/>
        <v>0</v>
      </c>
      <c r="BQ40" s="209">
        <f t="shared" si="1"/>
        <v>4098264</v>
      </c>
      <c r="BR40" s="209">
        <f t="shared" si="1"/>
        <v>1268053.6299999999</v>
      </c>
      <c r="BS40" s="209">
        <f t="shared" si="1"/>
        <v>625818</v>
      </c>
      <c r="BT40" s="209">
        <f t="shared" si="1"/>
        <v>45171108.149999991</v>
      </c>
      <c r="BU40" s="209">
        <f t="shared" ref="BU40:CC40" si="2">SUM(BU6:BU39)</f>
        <v>1418546.3699999996</v>
      </c>
      <c r="BV40" s="209">
        <f t="shared" si="2"/>
        <v>1899967</v>
      </c>
      <c r="BW40" s="209">
        <f t="shared" si="2"/>
        <v>4110014.46</v>
      </c>
      <c r="BX40" s="209">
        <f t="shared" si="2"/>
        <v>5297039.9999999991</v>
      </c>
      <c r="BY40" s="209">
        <f t="shared" si="2"/>
        <v>17101512.740000002</v>
      </c>
      <c r="BZ40" s="209">
        <f t="shared" si="2"/>
        <v>1866896.9900000002</v>
      </c>
      <c r="CA40" s="209">
        <f t="shared" si="2"/>
        <v>3191499.82</v>
      </c>
      <c r="CB40" s="209">
        <f t="shared" si="2"/>
        <v>1579546.6900000002</v>
      </c>
      <c r="CC40" s="209">
        <f t="shared" si="2"/>
        <v>721352440.85299993</v>
      </c>
    </row>
    <row r="41" spans="1:81" s="333" customFormat="1" ht="25.5" customHeight="1">
      <c r="A41" s="328" t="s">
        <v>1461</v>
      </c>
      <c r="B41" s="330" t="s">
        <v>8</v>
      </c>
      <c r="C41" s="331" t="s">
        <v>405</v>
      </c>
      <c r="D41" s="332"/>
      <c r="E41" s="332"/>
      <c r="F41" s="313" t="s">
        <v>406</v>
      </c>
      <c r="G41" s="314" t="s">
        <v>407</v>
      </c>
      <c r="H41" s="210">
        <v>0</v>
      </c>
      <c r="I41" s="210">
        <v>0</v>
      </c>
      <c r="J41" s="210">
        <v>0</v>
      </c>
      <c r="K41" s="210">
        <v>203950</v>
      </c>
      <c r="L41" s="210">
        <v>128250</v>
      </c>
      <c r="M41" s="210">
        <v>0</v>
      </c>
      <c r="N41" s="210">
        <v>0</v>
      </c>
      <c r="O41" s="210">
        <v>0</v>
      </c>
      <c r="P41" s="210">
        <v>0</v>
      </c>
      <c r="Q41" s="210">
        <v>0</v>
      </c>
      <c r="R41" s="210">
        <v>29200</v>
      </c>
      <c r="S41" s="210">
        <v>0</v>
      </c>
      <c r="T41" s="210">
        <v>0</v>
      </c>
      <c r="U41" s="210">
        <v>148300</v>
      </c>
      <c r="V41" s="210">
        <v>0</v>
      </c>
      <c r="W41" s="210">
        <v>0</v>
      </c>
      <c r="X41" s="210">
        <v>18950</v>
      </c>
      <c r="Y41" s="210">
        <v>0</v>
      </c>
      <c r="Z41" s="210">
        <v>0</v>
      </c>
      <c r="AA41" s="210">
        <v>0</v>
      </c>
      <c r="AB41" s="210">
        <v>0</v>
      </c>
      <c r="AC41" s="210">
        <v>0</v>
      </c>
      <c r="AD41" s="210">
        <v>0</v>
      </c>
      <c r="AE41" s="210">
        <v>0</v>
      </c>
      <c r="AF41" s="210">
        <v>0</v>
      </c>
      <c r="AG41" s="210">
        <v>0</v>
      </c>
      <c r="AH41" s="210">
        <v>0</v>
      </c>
      <c r="AI41" s="210">
        <v>0</v>
      </c>
      <c r="AJ41" s="210">
        <v>0</v>
      </c>
      <c r="AK41" s="210">
        <v>0</v>
      </c>
      <c r="AL41" s="210">
        <v>0</v>
      </c>
      <c r="AM41" s="210">
        <v>0</v>
      </c>
      <c r="AN41" s="210">
        <v>0</v>
      </c>
      <c r="AO41" s="210">
        <v>39000</v>
      </c>
      <c r="AP41" s="210">
        <v>0</v>
      </c>
      <c r="AQ41" s="210">
        <v>83800</v>
      </c>
      <c r="AR41" s="210">
        <v>0</v>
      </c>
      <c r="AS41" s="210">
        <v>0</v>
      </c>
      <c r="AT41" s="210">
        <v>0</v>
      </c>
      <c r="AU41" s="210">
        <v>0</v>
      </c>
      <c r="AV41" s="210">
        <v>0</v>
      </c>
      <c r="AW41" s="210">
        <v>0</v>
      </c>
      <c r="AX41" s="210">
        <v>0</v>
      </c>
      <c r="AY41" s="210">
        <v>0</v>
      </c>
      <c r="AZ41" s="210">
        <v>0</v>
      </c>
      <c r="BA41" s="210">
        <v>0</v>
      </c>
      <c r="BB41" s="210">
        <v>0</v>
      </c>
      <c r="BC41" s="210">
        <v>0</v>
      </c>
      <c r="BD41" s="210">
        <v>0</v>
      </c>
      <c r="BE41" s="210">
        <v>95800</v>
      </c>
      <c r="BF41" s="210">
        <v>56350</v>
      </c>
      <c r="BG41" s="210">
        <v>147700</v>
      </c>
      <c r="BH41" s="210"/>
      <c r="BI41" s="210">
        <v>9950</v>
      </c>
      <c r="BJ41" s="210"/>
      <c r="BK41" s="210">
        <v>0</v>
      </c>
      <c r="BL41" s="210">
        <v>0</v>
      </c>
      <c r="BM41" s="210">
        <v>137950</v>
      </c>
      <c r="BN41" s="210">
        <v>0</v>
      </c>
      <c r="BO41" s="210">
        <v>0</v>
      </c>
      <c r="BP41" s="210"/>
      <c r="BQ41" s="210">
        <v>0</v>
      </c>
      <c r="BR41" s="210">
        <v>45750</v>
      </c>
      <c r="BS41" s="210">
        <v>0</v>
      </c>
      <c r="BT41" s="210">
        <v>0</v>
      </c>
      <c r="BU41" s="210">
        <v>0</v>
      </c>
      <c r="BV41" s="210">
        <v>0</v>
      </c>
      <c r="BW41" s="210">
        <v>0</v>
      </c>
      <c r="BX41" s="210">
        <v>0</v>
      </c>
      <c r="BY41" s="210">
        <v>0</v>
      </c>
      <c r="BZ41" s="210">
        <v>0</v>
      </c>
      <c r="CA41" s="210">
        <v>0</v>
      </c>
      <c r="CB41" s="210">
        <v>0</v>
      </c>
      <c r="CC41" s="216">
        <f>SUM(H41:CB41)</f>
        <v>1144950</v>
      </c>
    </row>
    <row r="42" spans="1:81" s="329" customFormat="1" ht="25.5" customHeight="1">
      <c r="A42" s="328"/>
      <c r="B42" s="477" t="s">
        <v>408</v>
      </c>
      <c r="C42" s="478"/>
      <c r="D42" s="478"/>
      <c r="E42" s="478"/>
      <c r="F42" s="478"/>
      <c r="G42" s="479"/>
      <c r="H42" s="209">
        <f>SUM(H41)</f>
        <v>0</v>
      </c>
      <c r="I42" s="209">
        <f t="shared" ref="I42:BT42" si="3">SUM(I41)</f>
        <v>0</v>
      </c>
      <c r="J42" s="209">
        <f t="shared" si="3"/>
        <v>0</v>
      </c>
      <c r="K42" s="209">
        <f t="shared" si="3"/>
        <v>203950</v>
      </c>
      <c r="L42" s="209">
        <f t="shared" si="3"/>
        <v>128250</v>
      </c>
      <c r="M42" s="209">
        <f t="shared" si="3"/>
        <v>0</v>
      </c>
      <c r="N42" s="209">
        <f t="shared" si="3"/>
        <v>0</v>
      </c>
      <c r="O42" s="209">
        <f t="shared" si="3"/>
        <v>0</v>
      </c>
      <c r="P42" s="209">
        <f t="shared" si="3"/>
        <v>0</v>
      </c>
      <c r="Q42" s="209">
        <f t="shared" si="3"/>
        <v>0</v>
      </c>
      <c r="R42" s="209">
        <f t="shared" si="3"/>
        <v>29200</v>
      </c>
      <c r="S42" s="209">
        <f t="shared" si="3"/>
        <v>0</v>
      </c>
      <c r="T42" s="209">
        <f t="shared" si="3"/>
        <v>0</v>
      </c>
      <c r="U42" s="209">
        <f t="shared" si="3"/>
        <v>148300</v>
      </c>
      <c r="V42" s="209">
        <f t="shared" si="3"/>
        <v>0</v>
      </c>
      <c r="W42" s="209">
        <f t="shared" si="3"/>
        <v>0</v>
      </c>
      <c r="X42" s="209">
        <f t="shared" si="3"/>
        <v>18950</v>
      </c>
      <c r="Y42" s="209">
        <f t="shared" si="3"/>
        <v>0</v>
      </c>
      <c r="Z42" s="209">
        <f t="shared" si="3"/>
        <v>0</v>
      </c>
      <c r="AA42" s="209">
        <f t="shared" si="3"/>
        <v>0</v>
      </c>
      <c r="AB42" s="209">
        <f t="shared" si="3"/>
        <v>0</v>
      </c>
      <c r="AC42" s="209">
        <f t="shared" si="3"/>
        <v>0</v>
      </c>
      <c r="AD42" s="209">
        <f t="shared" si="3"/>
        <v>0</v>
      </c>
      <c r="AE42" s="209">
        <f t="shared" si="3"/>
        <v>0</v>
      </c>
      <c r="AF42" s="209">
        <f t="shared" si="3"/>
        <v>0</v>
      </c>
      <c r="AG42" s="209">
        <f t="shared" si="3"/>
        <v>0</v>
      </c>
      <c r="AH42" s="209">
        <f t="shared" si="3"/>
        <v>0</v>
      </c>
      <c r="AI42" s="209">
        <f t="shared" si="3"/>
        <v>0</v>
      </c>
      <c r="AJ42" s="209">
        <f t="shared" si="3"/>
        <v>0</v>
      </c>
      <c r="AK42" s="209">
        <f t="shared" si="3"/>
        <v>0</v>
      </c>
      <c r="AL42" s="209">
        <f t="shared" si="3"/>
        <v>0</v>
      </c>
      <c r="AM42" s="209">
        <f t="shared" si="3"/>
        <v>0</v>
      </c>
      <c r="AN42" s="209">
        <f t="shared" si="3"/>
        <v>0</v>
      </c>
      <c r="AO42" s="209">
        <f t="shared" si="3"/>
        <v>39000</v>
      </c>
      <c r="AP42" s="209">
        <f t="shared" si="3"/>
        <v>0</v>
      </c>
      <c r="AQ42" s="209">
        <f t="shared" si="3"/>
        <v>83800</v>
      </c>
      <c r="AR42" s="209">
        <f t="shared" si="3"/>
        <v>0</v>
      </c>
      <c r="AS42" s="209">
        <f t="shared" si="3"/>
        <v>0</v>
      </c>
      <c r="AT42" s="209">
        <f t="shared" si="3"/>
        <v>0</v>
      </c>
      <c r="AU42" s="209">
        <f t="shared" si="3"/>
        <v>0</v>
      </c>
      <c r="AV42" s="209">
        <f t="shared" si="3"/>
        <v>0</v>
      </c>
      <c r="AW42" s="209">
        <f t="shared" si="3"/>
        <v>0</v>
      </c>
      <c r="AX42" s="209">
        <f t="shared" si="3"/>
        <v>0</v>
      </c>
      <c r="AY42" s="209">
        <f t="shared" si="3"/>
        <v>0</v>
      </c>
      <c r="AZ42" s="209">
        <f t="shared" si="3"/>
        <v>0</v>
      </c>
      <c r="BA42" s="209">
        <f t="shared" si="3"/>
        <v>0</v>
      </c>
      <c r="BB42" s="209">
        <f t="shared" si="3"/>
        <v>0</v>
      </c>
      <c r="BC42" s="209">
        <f t="shared" si="3"/>
        <v>0</v>
      </c>
      <c r="BD42" s="209">
        <f t="shared" si="3"/>
        <v>0</v>
      </c>
      <c r="BE42" s="209">
        <f t="shared" si="3"/>
        <v>95800</v>
      </c>
      <c r="BF42" s="209">
        <f t="shared" si="3"/>
        <v>56350</v>
      </c>
      <c r="BG42" s="209">
        <f t="shared" si="3"/>
        <v>147700</v>
      </c>
      <c r="BH42" s="209">
        <f t="shared" si="3"/>
        <v>0</v>
      </c>
      <c r="BI42" s="209">
        <f t="shared" si="3"/>
        <v>9950</v>
      </c>
      <c r="BJ42" s="209">
        <f t="shared" si="3"/>
        <v>0</v>
      </c>
      <c r="BK42" s="209">
        <f t="shared" si="3"/>
        <v>0</v>
      </c>
      <c r="BL42" s="209">
        <f t="shared" si="3"/>
        <v>0</v>
      </c>
      <c r="BM42" s="209">
        <f t="shared" si="3"/>
        <v>137950</v>
      </c>
      <c r="BN42" s="209">
        <f t="shared" si="3"/>
        <v>0</v>
      </c>
      <c r="BO42" s="209">
        <f t="shared" si="3"/>
        <v>0</v>
      </c>
      <c r="BP42" s="209">
        <f t="shared" si="3"/>
        <v>0</v>
      </c>
      <c r="BQ42" s="209">
        <f t="shared" si="3"/>
        <v>0</v>
      </c>
      <c r="BR42" s="209">
        <f t="shared" si="3"/>
        <v>45750</v>
      </c>
      <c r="BS42" s="209">
        <f t="shared" si="3"/>
        <v>0</v>
      </c>
      <c r="BT42" s="209">
        <f t="shared" si="3"/>
        <v>0</v>
      </c>
      <c r="BU42" s="209">
        <f t="shared" ref="BU42:CB42" si="4">SUM(BU41)</f>
        <v>0</v>
      </c>
      <c r="BV42" s="209">
        <f t="shared" si="4"/>
        <v>0</v>
      </c>
      <c r="BW42" s="209">
        <f t="shared" si="4"/>
        <v>0</v>
      </c>
      <c r="BX42" s="209">
        <f t="shared" si="4"/>
        <v>0</v>
      </c>
      <c r="BY42" s="209">
        <f t="shared" si="4"/>
        <v>0</v>
      </c>
      <c r="BZ42" s="209">
        <f t="shared" si="4"/>
        <v>0</v>
      </c>
      <c r="CA42" s="209">
        <f t="shared" si="4"/>
        <v>0</v>
      </c>
      <c r="CB42" s="209">
        <f t="shared" si="4"/>
        <v>0</v>
      </c>
      <c r="CC42" s="209">
        <f>SUM(CC41)</f>
        <v>1144950</v>
      </c>
    </row>
    <row r="43" spans="1:81" s="116" customFormat="1" ht="25.5" customHeight="1">
      <c r="A43" s="143" t="s">
        <v>1459</v>
      </c>
      <c r="B43" s="310" t="s">
        <v>10</v>
      </c>
      <c r="C43" s="311" t="s">
        <v>11</v>
      </c>
      <c r="D43" s="312">
        <v>41020</v>
      </c>
      <c r="E43" s="311" t="s">
        <v>409</v>
      </c>
      <c r="F43" s="313" t="s">
        <v>410</v>
      </c>
      <c r="G43" s="314" t="s">
        <v>411</v>
      </c>
      <c r="H43" s="207">
        <v>640655.5</v>
      </c>
      <c r="I43" s="185">
        <v>56974</v>
      </c>
      <c r="J43" s="185">
        <v>2250</v>
      </c>
      <c r="K43" s="185">
        <v>0</v>
      </c>
      <c r="L43" s="185">
        <v>280</v>
      </c>
      <c r="M43" s="185">
        <v>0</v>
      </c>
      <c r="N43" s="185">
        <v>7067</v>
      </c>
      <c r="O43" s="185">
        <v>7298</v>
      </c>
      <c r="P43" s="185">
        <v>13085</v>
      </c>
      <c r="Q43" s="185">
        <v>330189.25</v>
      </c>
      <c r="R43" s="185">
        <v>8024</v>
      </c>
      <c r="S43" s="185">
        <v>14129</v>
      </c>
      <c r="T43" s="185">
        <v>107110</v>
      </c>
      <c r="U43" s="185">
        <v>86901</v>
      </c>
      <c r="V43" s="185">
        <v>0</v>
      </c>
      <c r="W43" s="185">
        <v>0</v>
      </c>
      <c r="X43" s="185">
        <v>13204</v>
      </c>
      <c r="Y43" s="185">
        <v>0</v>
      </c>
      <c r="Z43" s="185">
        <v>72076.25</v>
      </c>
      <c r="AA43" s="185">
        <v>150827</v>
      </c>
      <c r="AB43" s="185">
        <v>71775.009999999995</v>
      </c>
      <c r="AC43" s="185">
        <v>93281.5</v>
      </c>
      <c r="AD43" s="185">
        <v>85502</v>
      </c>
      <c r="AE43" s="185">
        <v>30502</v>
      </c>
      <c r="AF43" s="185">
        <v>66406.75</v>
      </c>
      <c r="AG43" s="185">
        <v>0</v>
      </c>
      <c r="AH43" s="185">
        <v>52265</v>
      </c>
      <c r="AI43" s="185">
        <v>37648</v>
      </c>
      <c r="AJ43" s="185">
        <v>0</v>
      </c>
      <c r="AK43" s="185">
        <v>21188</v>
      </c>
      <c r="AL43" s="185">
        <v>0</v>
      </c>
      <c r="AM43" s="185">
        <v>0</v>
      </c>
      <c r="AN43" s="185">
        <v>21612</v>
      </c>
      <c r="AO43" s="185">
        <v>0</v>
      </c>
      <c r="AP43" s="185">
        <v>0</v>
      </c>
      <c r="AQ43" s="185">
        <v>0</v>
      </c>
      <c r="AR43" s="185">
        <v>0</v>
      </c>
      <c r="AS43" s="185">
        <v>1270</v>
      </c>
      <c r="AT43" s="185">
        <v>20685</v>
      </c>
      <c r="AU43" s="185">
        <v>0</v>
      </c>
      <c r="AV43" s="185">
        <v>0</v>
      </c>
      <c r="AW43" s="185">
        <v>2343</v>
      </c>
      <c r="AX43" s="185">
        <v>0</v>
      </c>
      <c r="AY43" s="185">
        <v>223</v>
      </c>
      <c r="AZ43" s="185">
        <v>0</v>
      </c>
      <c r="BA43" s="185">
        <v>50</v>
      </c>
      <c r="BB43" s="185">
        <v>54428</v>
      </c>
      <c r="BC43" s="185">
        <v>5500</v>
      </c>
      <c r="BD43" s="185">
        <v>695</v>
      </c>
      <c r="BE43" s="185">
        <v>0</v>
      </c>
      <c r="BF43" s="185">
        <v>0</v>
      </c>
      <c r="BG43" s="185">
        <v>6044</v>
      </c>
      <c r="BH43" s="185"/>
      <c r="BI43" s="185">
        <v>4142.5</v>
      </c>
      <c r="BJ43" s="185"/>
      <c r="BK43" s="185">
        <v>3004.5</v>
      </c>
      <c r="BL43" s="185">
        <v>0</v>
      </c>
      <c r="BM43" s="185">
        <v>19821</v>
      </c>
      <c r="BN43" s="185">
        <v>0</v>
      </c>
      <c r="BO43" s="185">
        <v>505</v>
      </c>
      <c r="BP43" s="185"/>
      <c r="BQ43" s="185">
        <v>0</v>
      </c>
      <c r="BR43" s="185">
        <v>43494</v>
      </c>
      <c r="BS43" s="185">
        <v>0</v>
      </c>
      <c r="BT43" s="185">
        <v>660</v>
      </c>
      <c r="BU43" s="185">
        <v>0</v>
      </c>
      <c r="BV43" s="185">
        <v>0</v>
      </c>
      <c r="BW43" s="185">
        <v>0</v>
      </c>
      <c r="BX43" s="185">
        <v>0</v>
      </c>
      <c r="BY43" s="185">
        <v>65473</v>
      </c>
      <c r="BZ43" s="185">
        <v>0</v>
      </c>
      <c r="CA43" s="185">
        <v>690</v>
      </c>
      <c r="CB43" s="185">
        <v>8072</v>
      </c>
      <c r="CC43" s="216">
        <f>SUM(H43:CB43)</f>
        <v>2227350.2599999998</v>
      </c>
    </row>
    <row r="44" spans="1:81" s="116" customFormat="1" ht="25.5" customHeight="1">
      <c r="A44" s="143" t="s">
        <v>1460</v>
      </c>
      <c r="B44" s="310" t="s">
        <v>10</v>
      </c>
      <c r="C44" s="311" t="s">
        <v>11</v>
      </c>
      <c r="D44" s="312">
        <v>41020</v>
      </c>
      <c r="E44" s="311" t="s">
        <v>409</v>
      </c>
      <c r="F44" s="313" t="s">
        <v>413</v>
      </c>
      <c r="G44" s="314" t="s">
        <v>414</v>
      </c>
      <c r="H44" s="207">
        <v>623756.30000000005</v>
      </c>
      <c r="I44" s="185">
        <v>136154</v>
      </c>
      <c r="J44" s="185">
        <v>55417</v>
      </c>
      <c r="K44" s="185">
        <v>57897</v>
      </c>
      <c r="L44" s="185">
        <v>4343</v>
      </c>
      <c r="M44" s="185">
        <v>0</v>
      </c>
      <c r="N44" s="185">
        <v>2734055.25</v>
      </c>
      <c r="O44" s="185">
        <v>17457</v>
      </c>
      <c r="P44" s="185">
        <v>7415</v>
      </c>
      <c r="Q44" s="185">
        <v>196775</v>
      </c>
      <c r="R44" s="185">
        <v>0</v>
      </c>
      <c r="S44" s="185">
        <v>6383</v>
      </c>
      <c r="T44" s="185">
        <v>63409</v>
      </c>
      <c r="U44" s="185">
        <v>90274.75</v>
      </c>
      <c r="V44" s="185">
        <v>0</v>
      </c>
      <c r="W44" s="185">
        <v>0</v>
      </c>
      <c r="X44" s="185">
        <v>0</v>
      </c>
      <c r="Y44" s="185">
        <v>0</v>
      </c>
      <c r="Z44" s="185">
        <v>614031.54</v>
      </c>
      <c r="AA44" s="185">
        <v>174026</v>
      </c>
      <c r="AB44" s="185">
        <v>3098</v>
      </c>
      <c r="AC44" s="185">
        <v>88166</v>
      </c>
      <c r="AD44" s="185">
        <v>0</v>
      </c>
      <c r="AE44" s="185">
        <v>0</v>
      </c>
      <c r="AF44" s="185">
        <v>0</v>
      </c>
      <c r="AG44" s="185">
        <v>0</v>
      </c>
      <c r="AH44" s="185">
        <v>6217</v>
      </c>
      <c r="AI44" s="185">
        <v>3501886.2</v>
      </c>
      <c r="AJ44" s="185">
        <v>12493</v>
      </c>
      <c r="AK44" s="185">
        <v>0</v>
      </c>
      <c r="AL44" s="185">
        <v>0</v>
      </c>
      <c r="AM44" s="185">
        <v>0</v>
      </c>
      <c r="AN44" s="185">
        <v>5454</v>
      </c>
      <c r="AO44" s="185">
        <v>0</v>
      </c>
      <c r="AP44" s="185">
        <v>0</v>
      </c>
      <c r="AQ44" s="185">
        <v>4991</v>
      </c>
      <c r="AR44" s="185">
        <v>0</v>
      </c>
      <c r="AS44" s="185">
        <v>0</v>
      </c>
      <c r="AT44" s="185">
        <v>0</v>
      </c>
      <c r="AU44" s="185">
        <v>460042.31</v>
      </c>
      <c r="AV44" s="185">
        <v>0</v>
      </c>
      <c r="AW44" s="185">
        <v>0</v>
      </c>
      <c r="AX44" s="185">
        <v>0</v>
      </c>
      <c r="AY44" s="185">
        <v>0</v>
      </c>
      <c r="AZ44" s="185">
        <v>0</v>
      </c>
      <c r="BA44" s="185">
        <v>4268</v>
      </c>
      <c r="BB44" s="185">
        <v>540420.75</v>
      </c>
      <c r="BC44" s="185">
        <v>0</v>
      </c>
      <c r="BD44" s="185">
        <v>19978</v>
      </c>
      <c r="BE44" s="185">
        <v>6402</v>
      </c>
      <c r="BF44" s="185">
        <v>16752</v>
      </c>
      <c r="BG44" s="185">
        <v>2491</v>
      </c>
      <c r="BH44" s="185"/>
      <c r="BI44" s="185">
        <v>58086.5</v>
      </c>
      <c r="BJ44" s="185"/>
      <c r="BK44" s="185">
        <v>0</v>
      </c>
      <c r="BL44" s="185">
        <v>0</v>
      </c>
      <c r="BM44" s="185">
        <v>732495.5</v>
      </c>
      <c r="BN44" s="185">
        <v>18573</v>
      </c>
      <c r="BO44" s="185">
        <v>0</v>
      </c>
      <c r="BP44" s="185"/>
      <c r="BQ44" s="185">
        <v>0</v>
      </c>
      <c r="BR44" s="185">
        <v>0</v>
      </c>
      <c r="BS44" s="185">
        <v>3874</v>
      </c>
      <c r="BT44" s="185">
        <v>654635.91</v>
      </c>
      <c r="BU44" s="185">
        <v>11813</v>
      </c>
      <c r="BV44" s="185">
        <v>0</v>
      </c>
      <c r="BW44" s="185">
        <v>0</v>
      </c>
      <c r="BX44" s="185">
        <v>0</v>
      </c>
      <c r="BY44" s="185">
        <v>202153</v>
      </c>
      <c r="BZ44" s="185">
        <v>0</v>
      </c>
      <c r="CA44" s="185">
        <v>0</v>
      </c>
      <c r="CB44" s="185">
        <v>0</v>
      </c>
      <c r="CC44" s="216">
        <f t="shared" ref="CC44:CC57" si="5">SUM(H44:CB44)</f>
        <v>11135684.01</v>
      </c>
    </row>
    <row r="45" spans="1:81" s="116" customFormat="1" ht="25.5" customHeight="1">
      <c r="A45" s="143" t="s">
        <v>1459</v>
      </c>
      <c r="B45" s="310" t="s">
        <v>10</v>
      </c>
      <c r="C45" s="311" t="s">
        <v>11</v>
      </c>
      <c r="D45" s="312">
        <v>41020</v>
      </c>
      <c r="E45" s="311" t="s">
        <v>409</v>
      </c>
      <c r="F45" s="313" t="s">
        <v>1414</v>
      </c>
      <c r="G45" s="314" t="s">
        <v>1554</v>
      </c>
      <c r="H45" s="207">
        <v>0</v>
      </c>
      <c r="I45" s="185">
        <v>0</v>
      </c>
      <c r="J45" s="185">
        <v>0</v>
      </c>
      <c r="K45" s="185">
        <v>0</v>
      </c>
      <c r="L45" s="185">
        <v>0</v>
      </c>
      <c r="M45" s="185">
        <v>0</v>
      </c>
      <c r="N45" s="185">
        <v>0</v>
      </c>
      <c r="O45" s="185">
        <v>0</v>
      </c>
      <c r="P45" s="185">
        <v>0</v>
      </c>
      <c r="Q45" s="185">
        <v>0</v>
      </c>
      <c r="R45" s="185">
        <v>0</v>
      </c>
      <c r="S45" s="185">
        <v>0</v>
      </c>
      <c r="T45" s="185">
        <v>411.5</v>
      </c>
      <c r="U45" s="185">
        <v>0</v>
      </c>
      <c r="V45" s="185">
        <v>0</v>
      </c>
      <c r="W45" s="185">
        <v>0</v>
      </c>
      <c r="X45" s="185">
        <v>0</v>
      </c>
      <c r="Y45" s="185">
        <v>0</v>
      </c>
      <c r="Z45" s="185">
        <v>0</v>
      </c>
      <c r="AA45" s="185">
        <v>0</v>
      </c>
      <c r="AB45" s="185">
        <v>0</v>
      </c>
      <c r="AC45" s="185">
        <v>0</v>
      </c>
      <c r="AD45" s="185">
        <v>0</v>
      </c>
      <c r="AE45" s="185">
        <v>665.25</v>
      </c>
      <c r="AF45" s="185">
        <v>0</v>
      </c>
      <c r="AG45" s="185">
        <v>0</v>
      </c>
      <c r="AH45" s="185">
        <v>0</v>
      </c>
      <c r="AI45" s="185">
        <v>0</v>
      </c>
      <c r="AJ45" s="185">
        <v>0</v>
      </c>
      <c r="AK45" s="185">
        <v>0</v>
      </c>
      <c r="AL45" s="185">
        <v>0</v>
      </c>
      <c r="AM45" s="185">
        <v>0</v>
      </c>
      <c r="AN45" s="185">
        <v>0</v>
      </c>
      <c r="AO45" s="185">
        <v>0</v>
      </c>
      <c r="AP45" s="185">
        <v>0</v>
      </c>
      <c r="AQ45" s="185">
        <v>0</v>
      </c>
      <c r="AR45" s="185">
        <v>0</v>
      </c>
      <c r="AS45" s="185">
        <v>0</v>
      </c>
      <c r="AT45" s="185">
        <v>0</v>
      </c>
      <c r="AU45" s="185">
        <v>0</v>
      </c>
      <c r="AV45" s="185">
        <v>0</v>
      </c>
      <c r="AW45" s="185">
        <v>0</v>
      </c>
      <c r="AX45" s="185">
        <v>0</v>
      </c>
      <c r="AY45" s="185">
        <v>0</v>
      </c>
      <c r="AZ45" s="185">
        <v>0</v>
      </c>
      <c r="BA45" s="185">
        <v>0</v>
      </c>
      <c r="BB45" s="185">
        <v>1157.5</v>
      </c>
      <c r="BC45" s="185">
        <v>0</v>
      </c>
      <c r="BD45" s="185">
        <v>0</v>
      </c>
      <c r="BE45" s="185">
        <v>0</v>
      </c>
      <c r="BF45" s="185">
        <v>0</v>
      </c>
      <c r="BG45" s="185">
        <v>0</v>
      </c>
      <c r="BH45" s="185"/>
      <c r="BI45" s="185">
        <v>0</v>
      </c>
      <c r="BJ45" s="185"/>
      <c r="BK45" s="185">
        <v>0</v>
      </c>
      <c r="BL45" s="185">
        <v>0</v>
      </c>
      <c r="BM45" s="185">
        <v>0</v>
      </c>
      <c r="BN45" s="185">
        <v>0</v>
      </c>
      <c r="BO45" s="185">
        <v>0</v>
      </c>
      <c r="BP45" s="185"/>
      <c r="BQ45" s="185">
        <v>0</v>
      </c>
      <c r="BR45" s="185">
        <v>0</v>
      </c>
      <c r="BS45" s="185">
        <v>0</v>
      </c>
      <c r="BT45" s="185">
        <v>0</v>
      </c>
      <c r="BU45" s="185">
        <v>0</v>
      </c>
      <c r="BV45" s="185">
        <v>0</v>
      </c>
      <c r="BW45" s="185">
        <v>0</v>
      </c>
      <c r="BX45" s="185">
        <v>0</v>
      </c>
      <c r="BY45" s="185">
        <v>0</v>
      </c>
      <c r="BZ45" s="185">
        <v>0</v>
      </c>
      <c r="CA45" s="185">
        <v>0</v>
      </c>
      <c r="CB45" s="185">
        <v>0</v>
      </c>
      <c r="CC45" s="216">
        <f t="shared" si="5"/>
        <v>2234.25</v>
      </c>
    </row>
    <row r="46" spans="1:81" s="116" customFormat="1" ht="25.5" customHeight="1">
      <c r="A46" s="143" t="s">
        <v>1460</v>
      </c>
      <c r="B46" s="310" t="s">
        <v>10</v>
      </c>
      <c r="C46" s="311" t="s">
        <v>11</v>
      </c>
      <c r="D46" s="312">
        <v>41020</v>
      </c>
      <c r="E46" s="311" t="s">
        <v>409</v>
      </c>
      <c r="F46" s="313" t="s">
        <v>1415</v>
      </c>
      <c r="G46" s="314" t="s">
        <v>1555</v>
      </c>
      <c r="H46" s="207">
        <v>0</v>
      </c>
      <c r="I46" s="207">
        <v>0</v>
      </c>
      <c r="J46" s="207">
        <v>0</v>
      </c>
      <c r="K46" s="207">
        <v>0</v>
      </c>
      <c r="L46" s="207">
        <v>0</v>
      </c>
      <c r="M46" s="207">
        <v>0</v>
      </c>
      <c r="N46" s="207">
        <v>0</v>
      </c>
      <c r="O46" s="207">
        <v>0</v>
      </c>
      <c r="P46" s="207">
        <v>0</v>
      </c>
      <c r="Q46" s="207">
        <v>0</v>
      </c>
      <c r="R46" s="207">
        <v>0</v>
      </c>
      <c r="S46" s="207">
        <v>0</v>
      </c>
      <c r="T46" s="207">
        <v>0</v>
      </c>
      <c r="U46" s="207">
        <v>0</v>
      </c>
      <c r="V46" s="207">
        <v>0</v>
      </c>
      <c r="W46" s="207">
        <v>0</v>
      </c>
      <c r="X46" s="207">
        <v>0</v>
      </c>
      <c r="Y46" s="207">
        <v>0</v>
      </c>
      <c r="Z46" s="207">
        <v>0</v>
      </c>
      <c r="AA46" s="207">
        <v>0</v>
      </c>
      <c r="AB46" s="207">
        <v>0</v>
      </c>
      <c r="AC46" s="207">
        <v>0</v>
      </c>
      <c r="AD46" s="207">
        <v>0</v>
      </c>
      <c r="AE46" s="207">
        <v>0</v>
      </c>
      <c r="AF46" s="207">
        <v>0</v>
      </c>
      <c r="AG46" s="207">
        <v>0</v>
      </c>
      <c r="AH46" s="207">
        <v>0</v>
      </c>
      <c r="AI46" s="207">
        <v>0</v>
      </c>
      <c r="AJ46" s="207">
        <v>0</v>
      </c>
      <c r="AK46" s="207">
        <v>0</v>
      </c>
      <c r="AL46" s="207">
        <v>0</v>
      </c>
      <c r="AM46" s="207">
        <v>0</v>
      </c>
      <c r="AN46" s="207">
        <v>0</v>
      </c>
      <c r="AO46" s="207">
        <v>0</v>
      </c>
      <c r="AP46" s="207">
        <v>0</v>
      </c>
      <c r="AQ46" s="207">
        <v>0</v>
      </c>
      <c r="AR46" s="207">
        <v>0</v>
      </c>
      <c r="AS46" s="207">
        <v>0</v>
      </c>
      <c r="AT46" s="207">
        <v>0</v>
      </c>
      <c r="AU46" s="207">
        <v>0</v>
      </c>
      <c r="AV46" s="207">
        <v>0</v>
      </c>
      <c r="AW46" s="207">
        <v>0</v>
      </c>
      <c r="AX46" s="207">
        <v>0</v>
      </c>
      <c r="AY46" s="207">
        <v>0</v>
      </c>
      <c r="AZ46" s="207">
        <v>0</v>
      </c>
      <c r="BA46" s="207">
        <v>0</v>
      </c>
      <c r="BB46" s="207">
        <v>0</v>
      </c>
      <c r="BC46" s="207">
        <v>0</v>
      </c>
      <c r="BD46" s="207">
        <v>0</v>
      </c>
      <c r="BE46" s="207">
        <v>0</v>
      </c>
      <c r="BF46" s="207">
        <v>0</v>
      </c>
      <c r="BG46" s="207">
        <v>0</v>
      </c>
      <c r="BH46" s="207">
        <v>0</v>
      </c>
      <c r="BI46" s="207">
        <v>0</v>
      </c>
      <c r="BJ46" s="207">
        <v>0</v>
      </c>
      <c r="BK46" s="207">
        <v>0</v>
      </c>
      <c r="BL46" s="207">
        <v>0</v>
      </c>
      <c r="BM46" s="207">
        <v>0</v>
      </c>
      <c r="BN46" s="207">
        <v>0</v>
      </c>
      <c r="BO46" s="207">
        <v>0</v>
      </c>
      <c r="BP46" s="207">
        <v>0</v>
      </c>
      <c r="BQ46" s="207">
        <v>0</v>
      </c>
      <c r="BR46" s="207">
        <v>0</v>
      </c>
      <c r="BS46" s="207">
        <v>0</v>
      </c>
      <c r="BT46" s="207">
        <v>0</v>
      </c>
      <c r="BU46" s="207">
        <v>0</v>
      </c>
      <c r="BV46" s="207">
        <v>0</v>
      </c>
      <c r="BW46" s="207">
        <v>0</v>
      </c>
      <c r="BX46" s="207">
        <v>0</v>
      </c>
      <c r="BY46" s="207">
        <v>0</v>
      </c>
      <c r="BZ46" s="207">
        <v>0</v>
      </c>
      <c r="CA46" s="207">
        <v>0</v>
      </c>
      <c r="CB46" s="207">
        <v>0</v>
      </c>
      <c r="CC46" s="216">
        <f t="shared" si="5"/>
        <v>0</v>
      </c>
    </row>
    <row r="47" spans="1:81" s="116" customFormat="1" ht="25.5" customHeight="1">
      <c r="A47" s="143" t="s">
        <v>1461</v>
      </c>
      <c r="B47" s="310" t="s">
        <v>10</v>
      </c>
      <c r="C47" s="311" t="s">
        <v>11</v>
      </c>
      <c r="D47" s="312">
        <v>41020</v>
      </c>
      <c r="E47" s="311" t="s">
        <v>409</v>
      </c>
      <c r="F47" s="313" t="s">
        <v>1416</v>
      </c>
      <c r="G47" s="314" t="s">
        <v>1493</v>
      </c>
      <c r="H47" s="207">
        <v>0</v>
      </c>
      <c r="I47" s="185">
        <v>0</v>
      </c>
      <c r="J47" s="185">
        <v>0</v>
      </c>
      <c r="K47" s="185">
        <v>0</v>
      </c>
      <c r="L47" s="185">
        <v>0</v>
      </c>
      <c r="M47" s="185">
        <v>0</v>
      </c>
      <c r="N47" s="185">
        <v>0</v>
      </c>
      <c r="O47" s="185">
        <v>0</v>
      </c>
      <c r="P47" s="185">
        <v>0</v>
      </c>
      <c r="Q47" s="185">
        <v>0</v>
      </c>
      <c r="R47" s="185">
        <v>0</v>
      </c>
      <c r="S47" s="185">
        <v>0</v>
      </c>
      <c r="T47" s="185">
        <v>0</v>
      </c>
      <c r="U47" s="185">
        <v>0</v>
      </c>
      <c r="V47" s="185">
        <v>0</v>
      </c>
      <c r="W47" s="185">
        <v>0</v>
      </c>
      <c r="X47" s="185">
        <v>0</v>
      </c>
      <c r="Y47" s="185">
        <v>0</v>
      </c>
      <c r="Z47" s="185">
        <v>0</v>
      </c>
      <c r="AA47" s="185">
        <v>0</v>
      </c>
      <c r="AB47" s="185">
        <v>0</v>
      </c>
      <c r="AC47" s="185">
        <v>0</v>
      </c>
      <c r="AD47" s="185">
        <v>0</v>
      </c>
      <c r="AE47" s="185">
        <v>0</v>
      </c>
      <c r="AF47" s="185">
        <v>0</v>
      </c>
      <c r="AG47" s="185">
        <v>0</v>
      </c>
      <c r="AH47" s="185">
        <v>0</v>
      </c>
      <c r="AI47" s="185">
        <v>0</v>
      </c>
      <c r="AJ47" s="185">
        <v>0</v>
      </c>
      <c r="AK47" s="185">
        <v>-11445.92</v>
      </c>
      <c r="AL47" s="185">
        <v>0</v>
      </c>
      <c r="AM47" s="185">
        <v>0</v>
      </c>
      <c r="AN47" s="185">
        <v>0</v>
      </c>
      <c r="AO47" s="185">
        <v>0</v>
      </c>
      <c r="AP47" s="185">
        <v>0</v>
      </c>
      <c r="AQ47" s="185">
        <v>0</v>
      </c>
      <c r="AR47" s="185">
        <v>0</v>
      </c>
      <c r="AS47" s="185">
        <v>0</v>
      </c>
      <c r="AT47" s="185">
        <v>0</v>
      </c>
      <c r="AU47" s="185">
        <v>0</v>
      </c>
      <c r="AV47" s="185">
        <v>0</v>
      </c>
      <c r="AW47" s="185">
        <v>0</v>
      </c>
      <c r="AX47" s="185">
        <v>0</v>
      </c>
      <c r="AY47" s="185">
        <v>0</v>
      </c>
      <c r="AZ47" s="185">
        <v>0</v>
      </c>
      <c r="BA47" s="185">
        <v>0</v>
      </c>
      <c r="BB47" s="185">
        <v>0</v>
      </c>
      <c r="BC47" s="185">
        <v>0</v>
      </c>
      <c r="BD47" s="185">
        <v>-1300</v>
      </c>
      <c r="BE47" s="185">
        <v>0</v>
      </c>
      <c r="BF47" s="185">
        <v>0</v>
      </c>
      <c r="BG47" s="185">
        <v>0</v>
      </c>
      <c r="BH47" s="185"/>
      <c r="BI47" s="185">
        <v>0</v>
      </c>
      <c r="BJ47" s="185"/>
      <c r="BK47" s="185">
        <v>0</v>
      </c>
      <c r="BL47" s="185">
        <v>0</v>
      </c>
      <c r="BM47" s="185">
        <v>0</v>
      </c>
      <c r="BN47" s="185">
        <v>0</v>
      </c>
      <c r="BO47" s="185">
        <v>0</v>
      </c>
      <c r="BP47" s="185"/>
      <c r="BQ47" s="185">
        <v>0</v>
      </c>
      <c r="BR47" s="185">
        <v>0</v>
      </c>
      <c r="BS47" s="185">
        <v>0</v>
      </c>
      <c r="BT47" s="185">
        <v>0</v>
      </c>
      <c r="BU47" s="185">
        <v>0</v>
      </c>
      <c r="BV47" s="185">
        <v>0</v>
      </c>
      <c r="BW47" s="185">
        <v>0</v>
      </c>
      <c r="BX47" s="185">
        <v>0</v>
      </c>
      <c r="BY47" s="185">
        <v>0</v>
      </c>
      <c r="BZ47" s="185">
        <v>0</v>
      </c>
      <c r="CA47" s="185">
        <v>0</v>
      </c>
      <c r="CB47" s="185">
        <v>0</v>
      </c>
      <c r="CC47" s="216">
        <f t="shared" si="5"/>
        <v>-12745.92</v>
      </c>
    </row>
    <row r="48" spans="1:81" s="116" customFormat="1" ht="25.5" customHeight="1">
      <c r="A48" s="143" t="s">
        <v>1461</v>
      </c>
      <c r="B48" s="310" t="s">
        <v>10</v>
      </c>
      <c r="C48" s="311" t="s">
        <v>11</v>
      </c>
      <c r="D48" s="312">
        <v>42020</v>
      </c>
      <c r="E48" s="311" t="s">
        <v>412</v>
      </c>
      <c r="F48" s="313" t="s">
        <v>1417</v>
      </c>
      <c r="G48" s="314" t="s">
        <v>1494</v>
      </c>
      <c r="H48" s="207">
        <v>0</v>
      </c>
      <c r="I48" s="185">
        <v>0</v>
      </c>
      <c r="J48" s="185">
        <v>0</v>
      </c>
      <c r="K48" s="185">
        <v>0</v>
      </c>
      <c r="L48" s="185">
        <v>0</v>
      </c>
      <c r="M48" s="185">
        <v>0</v>
      </c>
      <c r="N48" s="185">
        <v>0</v>
      </c>
      <c r="O48" s="185">
        <v>0</v>
      </c>
      <c r="P48" s="185">
        <v>0</v>
      </c>
      <c r="Q48" s="185">
        <v>0</v>
      </c>
      <c r="R48" s="185">
        <v>0</v>
      </c>
      <c r="S48" s="185">
        <v>0</v>
      </c>
      <c r="T48" s="185">
        <v>0</v>
      </c>
      <c r="U48" s="185">
        <v>0</v>
      </c>
      <c r="V48" s="185">
        <v>0</v>
      </c>
      <c r="W48" s="185">
        <v>0</v>
      </c>
      <c r="X48" s="185">
        <v>0</v>
      </c>
      <c r="Y48" s="185">
        <v>0</v>
      </c>
      <c r="Z48" s="185">
        <v>0</v>
      </c>
      <c r="AA48" s="185">
        <v>0</v>
      </c>
      <c r="AB48" s="185">
        <v>0</v>
      </c>
      <c r="AC48" s="185">
        <v>0</v>
      </c>
      <c r="AD48" s="185">
        <v>0</v>
      </c>
      <c r="AE48" s="185">
        <v>0</v>
      </c>
      <c r="AF48" s="185">
        <v>0</v>
      </c>
      <c r="AG48" s="185">
        <v>0</v>
      </c>
      <c r="AH48" s="185">
        <v>0</v>
      </c>
      <c r="AI48" s="185">
        <v>0</v>
      </c>
      <c r="AJ48" s="185">
        <v>0</v>
      </c>
      <c r="AK48" s="185">
        <v>0</v>
      </c>
      <c r="AL48" s="185">
        <v>0</v>
      </c>
      <c r="AM48" s="185">
        <v>0</v>
      </c>
      <c r="AN48" s="185">
        <v>0</v>
      </c>
      <c r="AO48" s="185">
        <v>0</v>
      </c>
      <c r="AP48" s="185">
        <v>0</v>
      </c>
      <c r="AQ48" s="185">
        <v>0</v>
      </c>
      <c r="AR48" s="185">
        <v>0</v>
      </c>
      <c r="AS48" s="185">
        <v>0</v>
      </c>
      <c r="AT48" s="185">
        <v>0</v>
      </c>
      <c r="AU48" s="185">
        <v>0</v>
      </c>
      <c r="AV48" s="185">
        <v>0</v>
      </c>
      <c r="AW48" s="185">
        <v>0</v>
      </c>
      <c r="AX48" s="185">
        <v>0</v>
      </c>
      <c r="AY48" s="185">
        <v>0</v>
      </c>
      <c r="AZ48" s="185">
        <v>0</v>
      </c>
      <c r="BA48" s="185">
        <v>0</v>
      </c>
      <c r="BB48" s="185">
        <v>11282.83</v>
      </c>
      <c r="BC48" s="185">
        <v>0</v>
      </c>
      <c r="BD48" s="185">
        <v>0</v>
      </c>
      <c r="BE48" s="185">
        <v>0</v>
      </c>
      <c r="BF48" s="185">
        <v>0</v>
      </c>
      <c r="BG48" s="185">
        <v>0</v>
      </c>
      <c r="BH48" s="185"/>
      <c r="BI48" s="185">
        <v>0</v>
      </c>
      <c r="BJ48" s="185"/>
      <c r="BK48" s="185">
        <v>0</v>
      </c>
      <c r="BL48" s="185">
        <v>0</v>
      </c>
      <c r="BM48" s="185">
        <v>0</v>
      </c>
      <c r="BN48" s="185">
        <v>0</v>
      </c>
      <c r="BO48" s="185">
        <v>0</v>
      </c>
      <c r="BP48" s="185"/>
      <c r="BQ48" s="185">
        <v>0</v>
      </c>
      <c r="BR48" s="185">
        <v>0</v>
      </c>
      <c r="BS48" s="185">
        <v>0</v>
      </c>
      <c r="BT48" s="185">
        <v>0</v>
      </c>
      <c r="BU48" s="185">
        <v>0</v>
      </c>
      <c r="BV48" s="185">
        <v>0</v>
      </c>
      <c r="BW48" s="185">
        <v>0</v>
      </c>
      <c r="BX48" s="185">
        <v>0</v>
      </c>
      <c r="BY48" s="185">
        <v>0</v>
      </c>
      <c r="BZ48" s="185">
        <v>0</v>
      </c>
      <c r="CA48" s="185">
        <v>0</v>
      </c>
      <c r="CB48" s="185">
        <v>0</v>
      </c>
      <c r="CC48" s="216">
        <f t="shared" si="5"/>
        <v>11282.83</v>
      </c>
    </row>
    <row r="49" spans="1:81" s="329" customFormat="1" ht="25.5" customHeight="1">
      <c r="A49" s="328"/>
      <c r="B49" s="477" t="s">
        <v>415</v>
      </c>
      <c r="C49" s="478"/>
      <c r="D49" s="478"/>
      <c r="E49" s="478"/>
      <c r="F49" s="478"/>
      <c r="G49" s="479"/>
      <c r="H49" s="209">
        <f>SUM(H43:H48)</f>
        <v>1264411.8</v>
      </c>
      <c r="I49" s="209">
        <f t="shared" ref="I49:BT49" si="6">SUM(I43:I48)</f>
        <v>193128</v>
      </c>
      <c r="J49" s="209">
        <f t="shared" si="6"/>
        <v>57667</v>
      </c>
      <c r="K49" s="209">
        <f t="shared" si="6"/>
        <v>57897</v>
      </c>
      <c r="L49" s="209">
        <f t="shared" si="6"/>
        <v>4623</v>
      </c>
      <c r="M49" s="209">
        <f t="shared" si="6"/>
        <v>0</v>
      </c>
      <c r="N49" s="209">
        <f t="shared" si="6"/>
        <v>2741122.25</v>
      </c>
      <c r="O49" s="209">
        <f t="shared" si="6"/>
        <v>24755</v>
      </c>
      <c r="P49" s="209">
        <f t="shared" si="6"/>
        <v>20500</v>
      </c>
      <c r="Q49" s="209">
        <f t="shared" si="6"/>
        <v>526964.25</v>
      </c>
      <c r="R49" s="209">
        <f t="shared" si="6"/>
        <v>8024</v>
      </c>
      <c r="S49" s="209">
        <f t="shared" si="6"/>
        <v>20512</v>
      </c>
      <c r="T49" s="209">
        <f t="shared" si="6"/>
        <v>170930.5</v>
      </c>
      <c r="U49" s="209">
        <f t="shared" si="6"/>
        <v>177175.75</v>
      </c>
      <c r="V49" s="209">
        <f t="shared" si="6"/>
        <v>0</v>
      </c>
      <c r="W49" s="209">
        <f t="shared" si="6"/>
        <v>0</v>
      </c>
      <c r="X49" s="209">
        <f t="shared" si="6"/>
        <v>13204</v>
      </c>
      <c r="Y49" s="209">
        <f t="shared" si="6"/>
        <v>0</v>
      </c>
      <c r="Z49" s="209">
        <f t="shared" si="6"/>
        <v>686107.79</v>
      </c>
      <c r="AA49" s="209">
        <f t="shared" si="6"/>
        <v>324853</v>
      </c>
      <c r="AB49" s="209">
        <f t="shared" si="6"/>
        <v>74873.009999999995</v>
      </c>
      <c r="AC49" s="209">
        <f t="shared" si="6"/>
        <v>181447.5</v>
      </c>
      <c r="AD49" s="209">
        <f t="shared" si="6"/>
        <v>85502</v>
      </c>
      <c r="AE49" s="209">
        <f t="shared" si="6"/>
        <v>31167.25</v>
      </c>
      <c r="AF49" s="209">
        <f t="shared" si="6"/>
        <v>66406.75</v>
      </c>
      <c r="AG49" s="209">
        <f t="shared" si="6"/>
        <v>0</v>
      </c>
      <c r="AH49" s="209">
        <f t="shared" si="6"/>
        <v>58482</v>
      </c>
      <c r="AI49" s="209">
        <f t="shared" si="6"/>
        <v>3539534.2</v>
      </c>
      <c r="AJ49" s="209">
        <f t="shared" si="6"/>
        <v>12493</v>
      </c>
      <c r="AK49" s="209">
        <f t="shared" si="6"/>
        <v>9742.08</v>
      </c>
      <c r="AL49" s="209">
        <f t="shared" si="6"/>
        <v>0</v>
      </c>
      <c r="AM49" s="209">
        <f t="shared" si="6"/>
        <v>0</v>
      </c>
      <c r="AN49" s="209">
        <f t="shared" si="6"/>
        <v>27066</v>
      </c>
      <c r="AO49" s="209">
        <f t="shared" si="6"/>
        <v>0</v>
      </c>
      <c r="AP49" s="209">
        <f t="shared" si="6"/>
        <v>0</v>
      </c>
      <c r="AQ49" s="209">
        <f t="shared" si="6"/>
        <v>4991</v>
      </c>
      <c r="AR49" s="209">
        <f t="shared" si="6"/>
        <v>0</v>
      </c>
      <c r="AS49" s="209">
        <f t="shared" si="6"/>
        <v>1270</v>
      </c>
      <c r="AT49" s="209">
        <f t="shared" si="6"/>
        <v>20685</v>
      </c>
      <c r="AU49" s="209">
        <f t="shared" si="6"/>
        <v>460042.31</v>
      </c>
      <c r="AV49" s="209">
        <f t="shared" si="6"/>
        <v>0</v>
      </c>
      <c r="AW49" s="209">
        <f t="shared" si="6"/>
        <v>2343</v>
      </c>
      <c r="AX49" s="209">
        <f t="shared" si="6"/>
        <v>0</v>
      </c>
      <c r="AY49" s="209">
        <f t="shared" si="6"/>
        <v>223</v>
      </c>
      <c r="AZ49" s="209">
        <f t="shared" si="6"/>
        <v>0</v>
      </c>
      <c r="BA49" s="209">
        <f t="shared" si="6"/>
        <v>4318</v>
      </c>
      <c r="BB49" s="209">
        <f t="shared" si="6"/>
        <v>607289.07999999996</v>
      </c>
      <c r="BC49" s="209">
        <f t="shared" si="6"/>
        <v>5500</v>
      </c>
      <c r="BD49" s="209">
        <f t="shared" si="6"/>
        <v>19373</v>
      </c>
      <c r="BE49" s="209">
        <f t="shared" si="6"/>
        <v>6402</v>
      </c>
      <c r="BF49" s="209">
        <f t="shared" si="6"/>
        <v>16752</v>
      </c>
      <c r="BG49" s="209">
        <f t="shared" si="6"/>
        <v>8535</v>
      </c>
      <c r="BH49" s="209">
        <f t="shared" si="6"/>
        <v>0</v>
      </c>
      <c r="BI49" s="209">
        <f t="shared" si="6"/>
        <v>62229</v>
      </c>
      <c r="BJ49" s="209">
        <f t="shared" si="6"/>
        <v>0</v>
      </c>
      <c r="BK49" s="209">
        <f t="shared" si="6"/>
        <v>3004.5</v>
      </c>
      <c r="BL49" s="209">
        <f t="shared" si="6"/>
        <v>0</v>
      </c>
      <c r="BM49" s="209">
        <f t="shared" si="6"/>
        <v>752316.5</v>
      </c>
      <c r="BN49" s="209">
        <f t="shared" si="6"/>
        <v>18573</v>
      </c>
      <c r="BO49" s="209">
        <f t="shared" si="6"/>
        <v>505</v>
      </c>
      <c r="BP49" s="209">
        <f t="shared" si="6"/>
        <v>0</v>
      </c>
      <c r="BQ49" s="209">
        <f t="shared" si="6"/>
        <v>0</v>
      </c>
      <c r="BR49" s="209">
        <f t="shared" si="6"/>
        <v>43494</v>
      </c>
      <c r="BS49" s="209">
        <f t="shared" si="6"/>
        <v>3874</v>
      </c>
      <c r="BT49" s="209">
        <f t="shared" si="6"/>
        <v>655295.91</v>
      </c>
      <c r="BU49" s="209">
        <f t="shared" ref="BU49:CB49" si="7">SUM(BU43:BU48)</f>
        <v>11813</v>
      </c>
      <c r="BV49" s="209">
        <f t="shared" si="7"/>
        <v>0</v>
      </c>
      <c r="BW49" s="209">
        <f t="shared" si="7"/>
        <v>0</v>
      </c>
      <c r="BX49" s="209">
        <f t="shared" si="7"/>
        <v>0</v>
      </c>
      <c r="BY49" s="209">
        <f t="shared" si="7"/>
        <v>267626</v>
      </c>
      <c r="BZ49" s="209">
        <f t="shared" si="7"/>
        <v>0</v>
      </c>
      <c r="CA49" s="209">
        <f t="shared" si="7"/>
        <v>690</v>
      </c>
      <c r="CB49" s="209">
        <f t="shared" si="7"/>
        <v>8072</v>
      </c>
      <c r="CC49" s="209">
        <f>SUM(CC43:CC48)</f>
        <v>13363805.43</v>
      </c>
    </row>
    <row r="50" spans="1:81" s="116" customFormat="1" ht="25.5" customHeight="1">
      <c r="A50" s="143" t="s">
        <v>1459</v>
      </c>
      <c r="B50" s="310" t="s">
        <v>12</v>
      </c>
      <c r="C50" s="311" t="s">
        <v>13</v>
      </c>
      <c r="D50" s="312">
        <v>41030</v>
      </c>
      <c r="E50" s="311" t="s">
        <v>416</v>
      </c>
      <c r="F50" s="313" t="s">
        <v>417</v>
      </c>
      <c r="G50" s="314" t="s">
        <v>418</v>
      </c>
      <c r="H50" s="207">
        <v>4650106.58</v>
      </c>
      <c r="I50" s="185">
        <v>101747.25</v>
      </c>
      <c r="J50" s="185">
        <v>132428.46</v>
      </c>
      <c r="K50" s="185">
        <v>33930</v>
      </c>
      <c r="L50" s="185">
        <v>14316.5</v>
      </c>
      <c r="M50" s="185">
        <v>5920.1</v>
      </c>
      <c r="N50" s="185">
        <v>1875688.25</v>
      </c>
      <c r="O50" s="185">
        <v>107337.25</v>
      </c>
      <c r="P50" s="185">
        <v>15736</v>
      </c>
      <c r="Q50" s="185">
        <v>93094</v>
      </c>
      <c r="R50" s="185">
        <v>12142.5</v>
      </c>
      <c r="S50" s="185">
        <v>61448.5</v>
      </c>
      <c r="T50" s="185">
        <v>283057</v>
      </c>
      <c r="U50" s="185">
        <v>113654</v>
      </c>
      <c r="V50" s="185">
        <v>28776</v>
      </c>
      <c r="W50" s="185">
        <v>20020</v>
      </c>
      <c r="X50" s="185">
        <v>36869</v>
      </c>
      <c r="Y50" s="185">
        <v>31089.5</v>
      </c>
      <c r="Z50" s="185">
        <v>1044223.5</v>
      </c>
      <c r="AA50" s="185">
        <v>56583.87</v>
      </c>
      <c r="AB50" s="185">
        <v>18358</v>
      </c>
      <c r="AC50" s="185">
        <v>153525.23000000001</v>
      </c>
      <c r="AD50" s="185">
        <v>119517.5</v>
      </c>
      <c r="AE50" s="185">
        <v>50528.75</v>
      </c>
      <c r="AF50" s="185">
        <v>52353</v>
      </c>
      <c r="AG50" s="185">
        <v>14648</v>
      </c>
      <c r="AH50" s="185">
        <v>20812</v>
      </c>
      <c r="AI50" s="185">
        <v>2486184.42</v>
      </c>
      <c r="AJ50" s="185">
        <v>132246</v>
      </c>
      <c r="AK50" s="185">
        <v>121427</v>
      </c>
      <c r="AL50" s="185">
        <v>21163</v>
      </c>
      <c r="AM50" s="185">
        <v>57563</v>
      </c>
      <c r="AN50" s="185">
        <v>45715</v>
      </c>
      <c r="AO50" s="185">
        <v>52322</v>
      </c>
      <c r="AP50" s="185">
        <v>98559</v>
      </c>
      <c r="AQ50" s="185">
        <v>43391</v>
      </c>
      <c r="AR50" s="185">
        <v>19882</v>
      </c>
      <c r="AS50" s="185">
        <v>27353.5</v>
      </c>
      <c r="AT50" s="185">
        <v>42080.5</v>
      </c>
      <c r="AU50" s="185">
        <v>445022</v>
      </c>
      <c r="AV50" s="185">
        <v>43124</v>
      </c>
      <c r="AW50" s="185">
        <v>34395</v>
      </c>
      <c r="AX50" s="185">
        <v>40861</v>
      </c>
      <c r="AY50" s="185">
        <v>86983</v>
      </c>
      <c r="AZ50" s="185">
        <v>3280</v>
      </c>
      <c r="BA50" s="185">
        <v>11737</v>
      </c>
      <c r="BB50" s="185">
        <v>688218.25</v>
      </c>
      <c r="BC50" s="185">
        <v>15377</v>
      </c>
      <c r="BD50" s="185">
        <v>149999.25</v>
      </c>
      <c r="BE50" s="185">
        <v>68380.5</v>
      </c>
      <c r="BF50" s="185">
        <v>66977</v>
      </c>
      <c r="BG50" s="185">
        <v>338288.5</v>
      </c>
      <c r="BH50" s="185"/>
      <c r="BI50" s="185">
        <v>148028.75</v>
      </c>
      <c r="BJ50" s="185"/>
      <c r="BK50" s="185">
        <v>13298</v>
      </c>
      <c r="BL50" s="185">
        <v>20926</v>
      </c>
      <c r="BM50" s="185">
        <v>895056.7</v>
      </c>
      <c r="BN50" s="185">
        <v>169359.63</v>
      </c>
      <c r="BO50" s="185">
        <v>31663</v>
      </c>
      <c r="BP50" s="185"/>
      <c r="BQ50" s="185">
        <v>39912</v>
      </c>
      <c r="BR50" s="185">
        <v>16303</v>
      </c>
      <c r="BS50" s="185">
        <v>21365.5</v>
      </c>
      <c r="BT50" s="185">
        <v>798332</v>
      </c>
      <c r="BU50" s="185">
        <v>32261.75</v>
      </c>
      <c r="BV50" s="185">
        <v>30535</v>
      </c>
      <c r="BW50" s="185">
        <v>41275.5</v>
      </c>
      <c r="BX50" s="185">
        <v>88872.67</v>
      </c>
      <c r="BY50" s="185">
        <v>254203</v>
      </c>
      <c r="BZ50" s="185">
        <v>28198</v>
      </c>
      <c r="CA50" s="185">
        <v>16593</v>
      </c>
      <c r="CB50" s="185">
        <v>25649</v>
      </c>
      <c r="CC50" s="216">
        <f>SUM(H50:CB50)</f>
        <v>16960272.16</v>
      </c>
    </row>
    <row r="51" spans="1:81" s="116" customFormat="1" ht="25.5" customHeight="1">
      <c r="A51" s="143" t="s">
        <v>1460</v>
      </c>
      <c r="B51" s="310" t="s">
        <v>12</v>
      </c>
      <c r="C51" s="311" t="s">
        <v>13</v>
      </c>
      <c r="D51" s="312">
        <v>42030</v>
      </c>
      <c r="E51" s="311" t="s">
        <v>419</v>
      </c>
      <c r="F51" s="313" t="s">
        <v>420</v>
      </c>
      <c r="G51" s="314" t="s">
        <v>1556</v>
      </c>
      <c r="H51" s="207">
        <v>902726.07</v>
      </c>
      <c r="I51" s="185">
        <v>158441.75</v>
      </c>
      <c r="J51" s="185">
        <v>80959</v>
      </c>
      <c r="K51" s="185">
        <v>10770</v>
      </c>
      <c r="L51" s="185">
        <v>0</v>
      </c>
      <c r="M51" s="185">
        <v>2690</v>
      </c>
      <c r="N51" s="185">
        <v>1739479.5</v>
      </c>
      <c r="O51" s="185">
        <v>38099.5</v>
      </c>
      <c r="P51" s="185">
        <v>0</v>
      </c>
      <c r="Q51" s="185">
        <v>21012</v>
      </c>
      <c r="R51" s="185">
        <v>6475.5</v>
      </c>
      <c r="S51" s="185">
        <v>40745</v>
      </c>
      <c r="T51" s="185">
        <v>93890</v>
      </c>
      <c r="U51" s="185">
        <v>30112</v>
      </c>
      <c r="V51" s="185">
        <v>9368</v>
      </c>
      <c r="W51" s="185">
        <v>0</v>
      </c>
      <c r="X51" s="185">
        <v>0</v>
      </c>
      <c r="Y51" s="185">
        <v>0</v>
      </c>
      <c r="Z51" s="185">
        <v>386141</v>
      </c>
      <c r="AA51" s="185">
        <v>33147.25</v>
      </c>
      <c r="AB51" s="185">
        <v>3728</v>
      </c>
      <c r="AC51" s="185">
        <v>89117</v>
      </c>
      <c r="AD51" s="185">
        <v>13567.5</v>
      </c>
      <c r="AE51" s="185">
        <v>14228.75</v>
      </c>
      <c r="AF51" s="185">
        <v>2438</v>
      </c>
      <c r="AG51" s="185">
        <v>5970</v>
      </c>
      <c r="AH51" s="185">
        <v>0</v>
      </c>
      <c r="AI51" s="185">
        <v>2553831.38</v>
      </c>
      <c r="AJ51" s="185">
        <v>42808</v>
      </c>
      <c r="AK51" s="185">
        <v>15912</v>
      </c>
      <c r="AL51" s="185">
        <v>12314</v>
      </c>
      <c r="AM51" s="185">
        <v>0</v>
      </c>
      <c r="AN51" s="185">
        <v>0</v>
      </c>
      <c r="AO51" s="185">
        <v>0</v>
      </c>
      <c r="AP51" s="185">
        <v>0</v>
      </c>
      <c r="AQ51" s="185">
        <v>27224</v>
      </c>
      <c r="AR51" s="185">
        <v>3481</v>
      </c>
      <c r="AS51" s="185">
        <v>0</v>
      </c>
      <c r="AT51" s="185">
        <v>0</v>
      </c>
      <c r="AU51" s="185">
        <v>448673.99</v>
      </c>
      <c r="AV51" s="185">
        <v>0</v>
      </c>
      <c r="AW51" s="185">
        <v>0</v>
      </c>
      <c r="AX51" s="185">
        <v>3623</v>
      </c>
      <c r="AY51" s="185">
        <v>0</v>
      </c>
      <c r="AZ51" s="185">
        <v>0</v>
      </c>
      <c r="BA51" s="185">
        <v>0</v>
      </c>
      <c r="BB51" s="185">
        <v>644056.75</v>
      </c>
      <c r="BC51" s="185">
        <v>12135</v>
      </c>
      <c r="BD51" s="185">
        <v>21562.5</v>
      </c>
      <c r="BE51" s="185">
        <v>37298.5</v>
      </c>
      <c r="BF51" s="185">
        <v>8195.75</v>
      </c>
      <c r="BG51" s="185">
        <v>0</v>
      </c>
      <c r="BH51" s="185"/>
      <c r="BI51" s="185">
        <v>19527.55</v>
      </c>
      <c r="BJ51" s="185"/>
      <c r="BK51" s="185">
        <v>0</v>
      </c>
      <c r="BL51" s="185">
        <v>0</v>
      </c>
      <c r="BM51" s="185">
        <v>885500.75</v>
      </c>
      <c r="BN51" s="185">
        <v>180206.43</v>
      </c>
      <c r="BO51" s="185">
        <v>13041</v>
      </c>
      <c r="BP51" s="185"/>
      <c r="BQ51" s="185">
        <v>0</v>
      </c>
      <c r="BR51" s="185">
        <v>0</v>
      </c>
      <c r="BS51" s="185">
        <v>0</v>
      </c>
      <c r="BT51" s="185">
        <v>313609</v>
      </c>
      <c r="BU51" s="185">
        <v>0</v>
      </c>
      <c r="BV51" s="185">
        <v>3384</v>
      </c>
      <c r="BW51" s="185">
        <v>11407.75</v>
      </c>
      <c r="BX51" s="185">
        <v>14023.75</v>
      </c>
      <c r="BY51" s="185">
        <v>125362</v>
      </c>
      <c r="BZ51" s="185">
        <v>0</v>
      </c>
      <c r="CA51" s="185">
        <v>7125</v>
      </c>
      <c r="CB51" s="185">
        <v>0</v>
      </c>
      <c r="CC51" s="216">
        <f t="shared" si="5"/>
        <v>9087408.9199999981</v>
      </c>
    </row>
    <row r="52" spans="1:81" s="116" customFormat="1" ht="25.5" customHeight="1">
      <c r="A52" s="143" t="s">
        <v>1461</v>
      </c>
      <c r="B52" s="310" t="s">
        <v>12</v>
      </c>
      <c r="C52" s="311" t="s">
        <v>13</v>
      </c>
      <c r="D52" s="312">
        <v>44030</v>
      </c>
      <c r="E52" s="117" t="s">
        <v>421</v>
      </c>
      <c r="F52" s="313" t="s">
        <v>422</v>
      </c>
      <c r="G52" s="314" t="s">
        <v>1557</v>
      </c>
      <c r="H52" s="207">
        <v>-4162467.72</v>
      </c>
      <c r="I52" s="207">
        <v>0</v>
      </c>
      <c r="J52" s="207">
        <v>-67323.759999999995</v>
      </c>
      <c r="K52" s="207">
        <v>0</v>
      </c>
      <c r="L52" s="207">
        <v>0</v>
      </c>
      <c r="M52" s="207">
        <v>0</v>
      </c>
      <c r="N52" s="207">
        <v>0</v>
      </c>
      <c r="O52" s="207">
        <v>0</v>
      </c>
      <c r="P52" s="207">
        <v>0</v>
      </c>
      <c r="Q52" s="207">
        <v>-27257.96</v>
      </c>
      <c r="R52" s="207">
        <v>0</v>
      </c>
      <c r="S52" s="207">
        <v>0</v>
      </c>
      <c r="T52" s="207">
        <v>0</v>
      </c>
      <c r="U52" s="207">
        <v>-14676.97</v>
      </c>
      <c r="V52" s="207">
        <v>0</v>
      </c>
      <c r="W52" s="207">
        <v>0</v>
      </c>
      <c r="X52" s="207">
        <v>0</v>
      </c>
      <c r="Y52" s="207">
        <v>0</v>
      </c>
      <c r="Z52" s="207">
        <v>0</v>
      </c>
      <c r="AA52" s="207">
        <v>-5161.6099999999997</v>
      </c>
      <c r="AB52" s="207">
        <v>0</v>
      </c>
      <c r="AC52" s="207">
        <v>-6406.07</v>
      </c>
      <c r="AD52" s="207">
        <v>0</v>
      </c>
      <c r="AE52" s="207">
        <v>0</v>
      </c>
      <c r="AF52" s="207">
        <v>0</v>
      </c>
      <c r="AG52" s="207">
        <v>0</v>
      </c>
      <c r="AH52" s="207">
        <v>0</v>
      </c>
      <c r="AI52" s="207">
        <v>103481.64</v>
      </c>
      <c r="AJ52" s="207">
        <v>0</v>
      </c>
      <c r="AK52" s="207">
        <v>-13657.06</v>
      </c>
      <c r="AL52" s="207">
        <v>0</v>
      </c>
      <c r="AM52" s="207">
        <v>0</v>
      </c>
      <c r="AN52" s="207">
        <v>-170</v>
      </c>
      <c r="AO52" s="207">
        <v>0</v>
      </c>
      <c r="AP52" s="207">
        <v>0</v>
      </c>
      <c r="AQ52" s="207">
        <v>0</v>
      </c>
      <c r="AR52" s="207">
        <v>0</v>
      </c>
      <c r="AS52" s="207">
        <v>0</v>
      </c>
      <c r="AT52" s="207">
        <v>0</v>
      </c>
      <c r="AU52" s="207">
        <v>-24387.200000000001</v>
      </c>
      <c r="AV52" s="207">
        <v>0</v>
      </c>
      <c r="AW52" s="207">
        <v>0</v>
      </c>
      <c r="AX52" s="207">
        <v>0</v>
      </c>
      <c r="AY52" s="207">
        <v>0</v>
      </c>
      <c r="AZ52" s="207">
        <v>0</v>
      </c>
      <c r="BA52" s="207">
        <v>0</v>
      </c>
      <c r="BB52" s="207">
        <v>0</v>
      </c>
      <c r="BC52" s="207">
        <v>0</v>
      </c>
      <c r="BD52" s="207">
        <v>-300</v>
      </c>
      <c r="BE52" s="207">
        <v>0</v>
      </c>
      <c r="BF52" s="207">
        <v>-3452.59</v>
      </c>
      <c r="BG52" s="207">
        <v>0</v>
      </c>
      <c r="BH52" s="207"/>
      <c r="BI52" s="207">
        <v>0</v>
      </c>
      <c r="BJ52" s="207"/>
      <c r="BK52" s="207">
        <v>0</v>
      </c>
      <c r="BL52" s="207">
        <v>0</v>
      </c>
      <c r="BM52" s="207">
        <v>0</v>
      </c>
      <c r="BN52" s="207">
        <v>0</v>
      </c>
      <c r="BO52" s="207">
        <v>0</v>
      </c>
      <c r="BP52" s="207"/>
      <c r="BQ52" s="207">
        <v>0</v>
      </c>
      <c r="BR52" s="207">
        <v>0</v>
      </c>
      <c r="BS52" s="207">
        <v>0</v>
      </c>
      <c r="BT52" s="207">
        <v>-72406.41</v>
      </c>
      <c r="BU52" s="207">
        <v>-6643.12</v>
      </c>
      <c r="BV52" s="207">
        <v>0</v>
      </c>
      <c r="BW52" s="207">
        <v>-1881.75</v>
      </c>
      <c r="BX52" s="207">
        <v>0</v>
      </c>
      <c r="BY52" s="207">
        <v>0</v>
      </c>
      <c r="BZ52" s="207">
        <v>0</v>
      </c>
      <c r="CA52" s="207">
        <v>0</v>
      </c>
      <c r="CB52" s="207">
        <v>0</v>
      </c>
      <c r="CC52" s="216">
        <f t="shared" si="5"/>
        <v>-4302710.580000001</v>
      </c>
    </row>
    <row r="53" spans="1:81" s="116" customFormat="1" ht="25.5" customHeight="1">
      <c r="A53" s="143" t="s">
        <v>1461</v>
      </c>
      <c r="B53" s="310" t="s">
        <v>12</v>
      </c>
      <c r="C53" s="311" t="s">
        <v>13</v>
      </c>
      <c r="D53" s="312">
        <v>44030</v>
      </c>
      <c r="E53" s="117" t="s">
        <v>421</v>
      </c>
      <c r="F53" s="313" t="s">
        <v>423</v>
      </c>
      <c r="G53" s="314" t="s">
        <v>1558</v>
      </c>
      <c r="H53" s="207">
        <v>0</v>
      </c>
      <c r="I53" s="207">
        <v>0</v>
      </c>
      <c r="J53" s="207">
        <v>0</v>
      </c>
      <c r="K53" s="207">
        <v>0</v>
      </c>
      <c r="L53" s="207">
        <v>2577.9899999999998</v>
      </c>
      <c r="M53" s="207">
        <v>0</v>
      </c>
      <c r="N53" s="207">
        <v>0</v>
      </c>
      <c r="O53" s="207">
        <v>0</v>
      </c>
      <c r="P53" s="207">
        <v>0</v>
      </c>
      <c r="Q53" s="207">
        <v>0</v>
      </c>
      <c r="R53" s="207">
        <v>0</v>
      </c>
      <c r="S53" s="207">
        <v>0</v>
      </c>
      <c r="T53" s="207">
        <v>0</v>
      </c>
      <c r="U53" s="207">
        <v>0</v>
      </c>
      <c r="V53" s="207">
        <v>0</v>
      </c>
      <c r="W53" s="207">
        <v>0</v>
      </c>
      <c r="X53" s="207">
        <v>0</v>
      </c>
      <c r="Y53" s="207">
        <v>0</v>
      </c>
      <c r="Z53" s="207">
        <v>0</v>
      </c>
      <c r="AA53" s="207">
        <v>9830.69</v>
      </c>
      <c r="AB53" s="207">
        <v>0</v>
      </c>
      <c r="AC53" s="207">
        <v>0</v>
      </c>
      <c r="AD53" s="207">
        <v>0</v>
      </c>
      <c r="AE53" s="207">
        <v>0</v>
      </c>
      <c r="AF53" s="207">
        <v>0</v>
      </c>
      <c r="AG53" s="207">
        <v>0</v>
      </c>
      <c r="AH53" s="207">
        <v>0</v>
      </c>
      <c r="AI53" s="207">
        <v>0</v>
      </c>
      <c r="AJ53" s="207">
        <v>0</v>
      </c>
      <c r="AK53" s="207">
        <v>0</v>
      </c>
      <c r="AL53" s="207">
        <v>0</v>
      </c>
      <c r="AM53" s="207">
        <v>0</v>
      </c>
      <c r="AN53" s="207">
        <v>3282.09</v>
      </c>
      <c r="AO53" s="207">
        <v>0</v>
      </c>
      <c r="AP53" s="207">
        <v>0</v>
      </c>
      <c r="AQ53" s="207">
        <v>0</v>
      </c>
      <c r="AR53" s="207">
        <v>0</v>
      </c>
      <c r="AS53" s="207">
        <v>0</v>
      </c>
      <c r="AT53" s="207">
        <v>0</v>
      </c>
      <c r="AU53" s="207">
        <v>36070.94</v>
      </c>
      <c r="AV53" s="207">
        <v>0</v>
      </c>
      <c r="AW53" s="207">
        <v>0</v>
      </c>
      <c r="AX53" s="207">
        <v>0</v>
      </c>
      <c r="AY53" s="207">
        <v>0</v>
      </c>
      <c r="AZ53" s="207">
        <v>0</v>
      </c>
      <c r="BA53" s="207">
        <v>0</v>
      </c>
      <c r="BB53" s="207">
        <v>0</v>
      </c>
      <c r="BC53" s="207">
        <v>0</v>
      </c>
      <c r="BD53" s="207">
        <v>0</v>
      </c>
      <c r="BE53" s="207">
        <v>0</v>
      </c>
      <c r="BF53" s="207">
        <v>303.27999999999997</v>
      </c>
      <c r="BG53" s="207">
        <v>0</v>
      </c>
      <c r="BH53" s="207"/>
      <c r="BI53" s="207">
        <v>0</v>
      </c>
      <c r="BJ53" s="207"/>
      <c r="BK53" s="207">
        <v>0</v>
      </c>
      <c r="BL53" s="207">
        <v>0</v>
      </c>
      <c r="BM53" s="207">
        <v>0</v>
      </c>
      <c r="BN53" s="207">
        <v>0</v>
      </c>
      <c r="BO53" s="207">
        <v>0</v>
      </c>
      <c r="BP53" s="207"/>
      <c r="BQ53" s="207">
        <v>0</v>
      </c>
      <c r="BR53" s="207">
        <v>0</v>
      </c>
      <c r="BS53" s="207">
        <v>0</v>
      </c>
      <c r="BT53" s="207">
        <v>108753.4</v>
      </c>
      <c r="BU53" s="207">
        <v>0</v>
      </c>
      <c r="BV53" s="207">
        <v>0</v>
      </c>
      <c r="BW53" s="207">
        <v>3973.26</v>
      </c>
      <c r="BX53" s="207">
        <v>0</v>
      </c>
      <c r="BY53" s="207">
        <v>0</v>
      </c>
      <c r="BZ53" s="207">
        <v>0</v>
      </c>
      <c r="CA53" s="207">
        <v>0</v>
      </c>
      <c r="CB53" s="207">
        <v>0</v>
      </c>
      <c r="CC53" s="216">
        <f t="shared" si="5"/>
        <v>164791.65000000002</v>
      </c>
    </row>
    <row r="54" spans="1:81" s="308" customFormat="1" ht="25.5" customHeight="1">
      <c r="A54" s="309" t="s">
        <v>1459</v>
      </c>
      <c r="B54" s="310" t="s">
        <v>12</v>
      </c>
      <c r="C54" s="311" t="s">
        <v>13</v>
      </c>
      <c r="D54" s="312"/>
      <c r="E54" s="321"/>
      <c r="F54" s="334" t="s">
        <v>424</v>
      </c>
      <c r="G54" s="335" t="s">
        <v>1559</v>
      </c>
      <c r="H54" s="207">
        <v>148783.5</v>
      </c>
      <c r="I54" s="207">
        <v>0</v>
      </c>
      <c r="J54" s="207">
        <v>8000</v>
      </c>
      <c r="K54" s="207">
        <v>25431</v>
      </c>
      <c r="L54" s="207">
        <v>5487.5</v>
      </c>
      <c r="M54" s="207">
        <v>0</v>
      </c>
      <c r="N54" s="207">
        <v>45332.75</v>
      </c>
      <c r="O54" s="207">
        <v>0</v>
      </c>
      <c r="P54" s="207">
        <v>0</v>
      </c>
      <c r="Q54" s="207">
        <v>217091.25</v>
      </c>
      <c r="R54" s="207">
        <v>1767</v>
      </c>
      <c r="S54" s="207">
        <v>0</v>
      </c>
      <c r="T54" s="207">
        <v>24091</v>
      </c>
      <c r="U54" s="207">
        <v>0</v>
      </c>
      <c r="V54" s="207">
        <v>0</v>
      </c>
      <c r="W54" s="207">
        <v>0</v>
      </c>
      <c r="X54" s="207">
        <v>0</v>
      </c>
      <c r="Y54" s="207">
        <v>0</v>
      </c>
      <c r="Z54" s="207">
        <v>0</v>
      </c>
      <c r="AA54" s="207">
        <v>0</v>
      </c>
      <c r="AB54" s="207">
        <v>25849</v>
      </c>
      <c r="AC54" s="207">
        <v>2989</v>
      </c>
      <c r="AD54" s="207">
        <v>47246</v>
      </c>
      <c r="AE54" s="207">
        <v>0</v>
      </c>
      <c r="AF54" s="207">
        <v>0</v>
      </c>
      <c r="AG54" s="207">
        <v>0</v>
      </c>
      <c r="AH54" s="207">
        <v>0</v>
      </c>
      <c r="AI54" s="207">
        <v>48465.5</v>
      </c>
      <c r="AJ54" s="207">
        <v>0</v>
      </c>
      <c r="AK54" s="207">
        <v>0</v>
      </c>
      <c r="AL54" s="207">
        <v>0</v>
      </c>
      <c r="AM54" s="207">
        <v>0</v>
      </c>
      <c r="AN54" s="207">
        <v>424</v>
      </c>
      <c r="AO54" s="207">
        <v>0</v>
      </c>
      <c r="AP54" s="207">
        <v>0</v>
      </c>
      <c r="AQ54" s="207">
        <v>0</v>
      </c>
      <c r="AR54" s="207">
        <v>0</v>
      </c>
      <c r="AS54" s="207">
        <v>320</v>
      </c>
      <c r="AT54" s="207">
        <v>0</v>
      </c>
      <c r="AU54" s="207">
        <v>42295.5</v>
      </c>
      <c r="AV54" s="207">
        <v>0</v>
      </c>
      <c r="AW54" s="207">
        <v>0</v>
      </c>
      <c r="AX54" s="207">
        <v>2985</v>
      </c>
      <c r="AY54" s="207">
        <v>0</v>
      </c>
      <c r="AZ54" s="207">
        <v>0</v>
      </c>
      <c r="BA54" s="207">
        <v>0</v>
      </c>
      <c r="BB54" s="207">
        <v>169151.75</v>
      </c>
      <c r="BC54" s="207">
        <v>0</v>
      </c>
      <c r="BD54" s="207">
        <v>5591.75</v>
      </c>
      <c r="BE54" s="207">
        <v>33241.25</v>
      </c>
      <c r="BF54" s="207">
        <v>0</v>
      </c>
      <c r="BG54" s="207">
        <v>0</v>
      </c>
      <c r="BH54" s="207"/>
      <c r="BI54" s="207">
        <v>0</v>
      </c>
      <c r="BJ54" s="207"/>
      <c r="BK54" s="207">
        <v>0</v>
      </c>
      <c r="BL54" s="207">
        <v>3916</v>
      </c>
      <c r="BM54" s="207">
        <v>-17611</v>
      </c>
      <c r="BN54" s="207">
        <v>0</v>
      </c>
      <c r="BO54" s="207">
        <v>0</v>
      </c>
      <c r="BP54" s="207"/>
      <c r="BQ54" s="207">
        <v>14072</v>
      </c>
      <c r="BR54" s="207">
        <v>0</v>
      </c>
      <c r="BS54" s="207">
        <v>0</v>
      </c>
      <c r="BT54" s="207">
        <v>39550</v>
      </c>
      <c r="BU54" s="207">
        <v>0</v>
      </c>
      <c r="BV54" s="207">
        <v>2407</v>
      </c>
      <c r="BW54" s="207">
        <v>0</v>
      </c>
      <c r="BX54" s="207">
        <v>0</v>
      </c>
      <c r="BY54" s="207">
        <v>37775.21</v>
      </c>
      <c r="BZ54" s="207">
        <v>0</v>
      </c>
      <c r="CA54" s="207">
        <v>0</v>
      </c>
      <c r="CB54" s="207">
        <v>2902.25</v>
      </c>
      <c r="CC54" s="216">
        <f t="shared" si="5"/>
        <v>937554.21</v>
      </c>
    </row>
    <row r="55" spans="1:81" s="308" customFormat="1" ht="25.5" customHeight="1">
      <c r="A55" s="309" t="s">
        <v>1460</v>
      </c>
      <c r="B55" s="310" t="s">
        <v>12</v>
      </c>
      <c r="C55" s="311" t="s">
        <v>13</v>
      </c>
      <c r="D55" s="312"/>
      <c r="E55" s="321"/>
      <c r="F55" s="334" t="s">
        <v>425</v>
      </c>
      <c r="G55" s="335" t="s">
        <v>1495</v>
      </c>
      <c r="H55" s="207">
        <v>9141.5</v>
      </c>
      <c r="I55" s="207">
        <v>0</v>
      </c>
      <c r="J55" s="207">
        <v>67397.5</v>
      </c>
      <c r="K55" s="207">
        <v>0</v>
      </c>
      <c r="L55" s="207">
        <v>1989</v>
      </c>
      <c r="M55" s="207">
        <v>0</v>
      </c>
      <c r="N55" s="207">
        <v>205028</v>
      </c>
      <c r="O55" s="207">
        <v>0</v>
      </c>
      <c r="P55" s="207">
        <v>0</v>
      </c>
      <c r="Q55" s="207">
        <v>179927.3</v>
      </c>
      <c r="R55" s="207">
        <v>0</v>
      </c>
      <c r="S55" s="207">
        <v>0</v>
      </c>
      <c r="T55" s="207">
        <v>0</v>
      </c>
      <c r="U55" s="207">
        <v>0</v>
      </c>
      <c r="V55" s="207">
        <v>0</v>
      </c>
      <c r="W55" s="207">
        <v>0</v>
      </c>
      <c r="X55" s="207">
        <v>0</v>
      </c>
      <c r="Y55" s="207">
        <v>0</v>
      </c>
      <c r="Z55" s="207">
        <v>0</v>
      </c>
      <c r="AA55" s="207">
        <v>0</v>
      </c>
      <c r="AB55" s="207">
        <v>407.25</v>
      </c>
      <c r="AC55" s="207">
        <v>0</v>
      </c>
      <c r="AD55" s="207">
        <v>0</v>
      </c>
      <c r="AE55" s="207">
        <v>0</v>
      </c>
      <c r="AF55" s="207">
        <v>0</v>
      </c>
      <c r="AG55" s="207">
        <v>0</v>
      </c>
      <c r="AH55" s="207">
        <v>0</v>
      </c>
      <c r="AI55" s="207">
        <v>0</v>
      </c>
      <c r="AJ55" s="207">
        <v>0</v>
      </c>
      <c r="AK55" s="207">
        <v>0</v>
      </c>
      <c r="AL55" s="207">
        <v>0</v>
      </c>
      <c r="AM55" s="207">
        <v>0</v>
      </c>
      <c r="AN55" s="207">
        <v>0</v>
      </c>
      <c r="AO55" s="207">
        <v>0</v>
      </c>
      <c r="AP55" s="207">
        <v>0</v>
      </c>
      <c r="AQ55" s="207">
        <v>0</v>
      </c>
      <c r="AR55" s="207">
        <v>0</v>
      </c>
      <c r="AS55" s="207">
        <v>0</v>
      </c>
      <c r="AT55" s="207">
        <v>0</v>
      </c>
      <c r="AU55" s="207">
        <v>43797</v>
      </c>
      <c r="AV55" s="207">
        <v>0</v>
      </c>
      <c r="AW55" s="207">
        <v>0</v>
      </c>
      <c r="AX55" s="207">
        <v>0</v>
      </c>
      <c r="AY55" s="207">
        <v>0</v>
      </c>
      <c r="AZ55" s="207">
        <v>0</v>
      </c>
      <c r="BA55" s="207">
        <v>0</v>
      </c>
      <c r="BB55" s="207">
        <v>148021.25</v>
      </c>
      <c r="BC55" s="207">
        <v>0</v>
      </c>
      <c r="BD55" s="207">
        <v>5776</v>
      </c>
      <c r="BE55" s="207">
        <v>28095.25</v>
      </c>
      <c r="BF55" s="207">
        <v>0</v>
      </c>
      <c r="BG55" s="207">
        <v>0</v>
      </c>
      <c r="BH55" s="207"/>
      <c r="BI55" s="207">
        <v>0</v>
      </c>
      <c r="BJ55" s="207"/>
      <c r="BK55" s="207">
        <v>0</v>
      </c>
      <c r="BL55" s="207">
        <v>0</v>
      </c>
      <c r="BM55" s="207">
        <v>-2719.03</v>
      </c>
      <c r="BN55" s="207">
        <v>0</v>
      </c>
      <c r="BO55" s="207">
        <v>0</v>
      </c>
      <c r="BP55" s="207"/>
      <c r="BQ55" s="207">
        <v>0</v>
      </c>
      <c r="BR55" s="207">
        <v>0</v>
      </c>
      <c r="BS55" s="207">
        <v>0</v>
      </c>
      <c r="BT55" s="207">
        <v>9898</v>
      </c>
      <c r="BU55" s="207">
        <v>0</v>
      </c>
      <c r="BV55" s="207">
        <v>0</v>
      </c>
      <c r="BW55" s="207">
        <v>0</v>
      </c>
      <c r="BX55" s="207">
        <v>0</v>
      </c>
      <c r="BY55" s="207">
        <v>8967.49</v>
      </c>
      <c r="BZ55" s="207">
        <v>0</v>
      </c>
      <c r="CA55" s="207">
        <v>0</v>
      </c>
      <c r="CB55" s="207">
        <v>0</v>
      </c>
      <c r="CC55" s="216">
        <f t="shared" si="5"/>
        <v>705726.51</v>
      </c>
    </row>
    <row r="56" spans="1:81" s="308" customFormat="1" ht="25.5" customHeight="1">
      <c r="A56" s="309" t="s">
        <v>1461</v>
      </c>
      <c r="B56" s="310" t="s">
        <v>12</v>
      </c>
      <c r="C56" s="311" t="s">
        <v>13</v>
      </c>
      <c r="D56" s="312"/>
      <c r="E56" s="321"/>
      <c r="F56" s="334" t="s">
        <v>426</v>
      </c>
      <c r="G56" s="335" t="s">
        <v>1560</v>
      </c>
      <c r="H56" s="207">
        <v>-13875.71</v>
      </c>
      <c r="I56" s="207">
        <v>0</v>
      </c>
      <c r="J56" s="207">
        <v>0</v>
      </c>
      <c r="K56" s="207">
        <v>0</v>
      </c>
      <c r="L56" s="207">
        <v>0</v>
      </c>
      <c r="M56" s="207">
        <v>0</v>
      </c>
      <c r="N56" s="207">
        <v>0</v>
      </c>
      <c r="O56" s="207">
        <v>0</v>
      </c>
      <c r="P56" s="207">
        <v>0</v>
      </c>
      <c r="Q56" s="207">
        <v>0</v>
      </c>
      <c r="R56" s="207">
        <v>0</v>
      </c>
      <c r="S56" s="207">
        <v>0</v>
      </c>
      <c r="T56" s="207">
        <v>0</v>
      </c>
      <c r="U56" s="207">
        <v>0</v>
      </c>
      <c r="V56" s="207">
        <v>0</v>
      </c>
      <c r="W56" s="207">
        <v>0</v>
      </c>
      <c r="X56" s="207">
        <v>0</v>
      </c>
      <c r="Y56" s="207">
        <v>0</v>
      </c>
      <c r="Z56" s="207">
        <v>0</v>
      </c>
      <c r="AA56" s="207">
        <v>0</v>
      </c>
      <c r="AB56" s="207">
        <v>0</v>
      </c>
      <c r="AC56" s="207">
        <v>0</v>
      </c>
      <c r="AD56" s="207">
        <v>0</v>
      </c>
      <c r="AE56" s="207">
        <v>0</v>
      </c>
      <c r="AF56" s="207">
        <v>0</v>
      </c>
      <c r="AG56" s="207">
        <v>0</v>
      </c>
      <c r="AH56" s="207">
        <v>0</v>
      </c>
      <c r="AI56" s="207">
        <v>0</v>
      </c>
      <c r="AJ56" s="207">
        <v>0</v>
      </c>
      <c r="AK56" s="207">
        <v>0</v>
      </c>
      <c r="AL56" s="207">
        <v>0</v>
      </c>
      <c r="AM56" s="207">
        <v>0</v>
      </c>
      <c r="AN56" s="207">
        <v>0</v>
      </c>
      <c r="AO56" s="207">
        <v>0</v>
      </c>
      <c r="AP56" s="207">
        <v>0</v>
      </c>
      <c r="AQ56" s="207">
        <v>0</v>
      </c>
      <c r="AR56" s="207">
        <v>0</v>
      </c>
      <c r="AS56" s="207">
        <v>0</v>
      </c>
      <c r="AT56" s="207">
        <v>0</v>
      </c>
      <c r="AU56" s="207">
        <v>0</v>
      </c>
      <c r="AV56" s="207">
        <v>0</v>
      </c>
      <c r="AW56" s="207">
        <v>0</v>
      </c>
      <c r="AX56" s="207">
        <v>0</v>
      </c>
      <c r="AY56" s="207">
        <v>0</v>
      </c>
      <c r="AZ56" s="207">
        <v>0</v>
      </c>
      <c r="BA56" s="207">
        <v>0</v>
      </c>
      <c r="BB56" s="207">
        <v>0</v>
      </c>
      <c r="BC56" s="207">
        <v>0</v>
      </c>
      <c r="BD56" s="207">
        <v>-3619</v>
      </c>
      <c r="BE56" s="207">
        <v>0</v>
      </c>
      <c r="BF56" s="207">
        <v>0</v>
      </c>
      <c r="BG56" s="207">
        <v>0</v>
      </c>
      <c r="BH56" s="207"/>
      <c r="BI56" s="207">
        <v>0</v>
      </c>
      <c r="BJ56" s="207"/>
      <c r="BK56" s="207">
        <v>0</v>
      </c>
      <c r="BL56" s="207">
        <v>0</v>
      </c>
      <c r="BM56" s="207">
        <v>0</v>
      </c>
      <c r="BN56" s="207">
        <v>0</v>
      </c>
      <c r="BO56" s="207">
        <v>0</v>
      </c>
      <c r="BP56" s="207"/>
      <c r="BQ56" s="207">
        <v>0</v>
      </c>
      <c r="BR56" s="207">
        <v>0</v>
      </c>
      <c r="BS56" s="207">
        <v>0</v>
      </c>
      <c r="BT56" s="207">
        <v>-2054.02</v>
      </c>
      <c r="BU56" s="207">
        <v>0</v>
      </c>
      <c r="BV56" s="207">
        <v>0</v>
      </c>
      <c r="BW56" s="207">
        <v>0</v>
      </c>
      <c r="BX56" s="207">
        <v>0</v>
      </c>
      <c r="BY56" s="207">
        <v>0</v>
      </c>
      <c r="BZ56" s="207">
        <v>0</v>
      </c>
      <c r="CA56" s="207">
        <v>0</v>
      </c>
      <c r="CB56" s="207">
        <v>0</v>
      </c>
      <c r="CC56" s="216">
        <f t="shared" si="5"/>
        <v>-19548.73</v>
      </c>
    </row>
    <row r="57" spans="1:81" s="308" customFormat="1" ht="25.5" customHeight="1">
      <c r="A57" s="309" t="s">
        <v>1461</v>
      </c>
      <c r="B57" s="310" t="s">
        <v>12</v>
      </c>
      <c r="C57" s="311" t="s">
        <v>13</v>
      </c>
      <c r="D57" s="312"/>
      <c r="E57" s="321"/>
      <c r="F57" s="334" t="s">
        <v>427</v>
      </c>
      <c r="G57" s="335" t="s">
        <v>1561</v>
      </c>
      <c r="H57" s="207">
        <v>0</v>
      </c>
      <c r="I57" s="207">
        <v>0</v>
      </c>
      <c r="J57" s="207">
        <v>0</v>
      </c>
      <c r="K57" s="207">
        <v>0</v>
      </c>
      <c r="L57" s="207">
        <v>0</v>
      </c>
      <c r="M57" s="207">
        <v>0</v>
      </c>
      <c r="N57" s="207">
        <v>0</v>
      </c>
      <c r="O57" s="207">
        <v>0</v>
      </c>
      <c r="P57" s="207">
        <v>0</v>
      </c>
      <c r="Q57" s="207">
        <v>0</v>
      </c>
      <c r="R57" s="207">
        <v>0</v>
      </c>
      <c r="S57" s="207">
        <v>0</v>
      </c>
      <c r="T57" s="207">
        <v>0</v>
      </c>
      <c r="U57" s="207">
        <v>0</v>
      </c>
      <c r="V57" s="207">
        <v>0</v>
      </c>
      <c r="W57" s="207">
        <v>0</v>
      </c>
      <c r="X57" s="207">
        <v>0</v>
      </c>
      <c r="Y57" s="207">
        <v>0</v>
      </c>
      <c r="Z57" s="207">
        <v>0</v>
      </c>
      <c r="AA57" s="207">
        <v>0</v>
      </c>
      <c r="AB57" s="207">
        <v>0</v>
      </c>
      <c r="AC57" s="207">
        <v>0</v>
      </c>
      <c r="AD57" s="207">
        <v>0</v>
      </c>
      <c r="AE57" s="207">
        <v>0</v>
      </c>
      <c r="AF57" s="207">
        <v>0</v>
      </c>
      <c r="AG57" s="207">
        <v>0</v>
      </c>
      <c r="AH57" s="207">
        <v>0</v>
      </c>
      <c r="AI57" s="207">
        <v>0</v>
      </c>
      <c r="AJ57" s="207">
        <v>0</v>
      </c>
      <c r="AK57" s="207">
        <v>0</v>
      </c>
      <c r="AL57" s="207">
        <v>0</v>
      </c>
      <c r="AM57" s="207">
        <v>0</v>
      </c>
      <c r="AN57" s="207">
        <v>0</v>
      </c>
      <c r="AO57" s="207">
        <v>0</v>
      </c>
      <c r="AP57" s="207">
        <v>0</v>
      </c>
      <c r="AQ57" s="207">
        <v>0</v>
      </c>
      <c r="AR57" s="207">
        <v>0</v>
      </c>
      <c r="AS57" s="207">
        <v>0</v>
      </c>
      <c r="AT57" s="207">
        <v>0</v>
      </c>
      <c r="AU57" s="207">
        <v>0</v>
      </c>
      <c r="AV57" s="207">
        <v>0</v>
      </c>
      <c r="AW57" s="207">
        <v>0</v>
      </c>
      <c r="AX57" s="207">
        <v>0</v>
      </c>
      <c r="AY57" s="207">
        <v>0</v>
      </c>
      <c r="AZ57" s="207">
        <v>0</v>
      </c>
      <c r="BA57" s="207">
        <v>0</v>
      </c>
      <c r="BB57" s="207">
        <v>0</v>
      </c>
      <c r="BC57" s="207">
        <v>0</v>
      </c>
      <c r="BD57" s="207">
        <v>0</v>
      </c>
      <c r="BE57" s="207">
        <v>0</v>
      </c>
      <c r="BF57" s="207">
        <v>0</v>
      </c>
      <c r="BG57" s="207">
        <v>0</v>
      </c>
      <c r="BH57" s="207"/>
      <c r="BI57" s="207">
        <v>0</v>
      </c>
      <c r="BJ57" s="207"/>
      <c r="BK57" s="207">
        <v>0</v>
      </c>
      <c r="BL57" s="207">
        <v>0</v>
      </c>
      <c r="BM57" s="207">
        <v>0</v>
      </c>
      <c r="BN57" s="207">
        <v>0</v>
      </c>
      <c r="BO57" s="207">
        <v>0</v>
      </c>
      <c r="BP57" s="207"/>
      <c r="BQ57" s="207">
        <v>0</v>
      </c>
      <c r="BR57" s="207">
        <v>0</v>
      </c>
      <c r="BS57" s="207">
        <v>0</v>
      </c>
      <c r="BT57" s="207">
        <v>9075.9</v>
      </c>
      <c r="BU57" s="207">
        <v>0</v>
      </c>
      <c r="BV57" s="207">
        <v>0</v>
      </c>
      <c r="BW57" s="207">
        <v>0</v>
      </c>
      <c r="BX57" s="207">
        <v>0</v>
      </c>
      <c r="BY57" s="207">
        <v>0</v>
      </c>
      <c r="BZ57" s="207">
        <v>0</v>
      </c>
      <c r="CA57" s="207">
        <v>0</v>
      </c>
      <c r="CB57" s="207">
        <v>0</v>
      </c>
      <c r="CC57" s="216">
        <f t="shared" si="5"/>
        <v>9075.9</v>
      </c>
    </row>
    <row r="58" spans="1:81" s="329" customFormat="1" ht="25.5" customHeight="1">
      <c r="A58" s="328"/>
      <c r="B58" s="477" t="s">
        <v>428</v>
      </c>
      <c r="C58" s="478"/>
      <c r="D58" s="478"/>
      <c r="E58" s="478"/>
      <c r="F58" s="478"/>
      <c r="G58" s="479"/>
      <c r="H58" s="209">
        <f>SUM(H50:H57)</f>
        <v>1534414.2200000002</v>
      </c>
      <c r="I58" s="209">
        <f t="shared" ref="I58:BT58" si="8">SUM(I50:I57)</f>
        <v>260189</v>
      </c>
      <c r="J58" s="209">
        <f t="shared" si="8"/>
        <v>221461.2</v>
      </c>
      <c r="K58" s="209">
        <f t="shared" si="8"/>
        <v>70131</v>
      </c>
      <c r="L58" s="209">
        <f t="shared" si="8"/>
        <v>24370.989999999998</v>
      </c>
      <c r="M58" s="209">
        <f t="shared" si="8"/>
        <v>8610.1</v>
      </c>
      <c r="N58" s="209">
        <f t="shared" si="8"/>
        <v>3865528.5</v>
      </c>
      <c r="O58" s="209">
        <f t="shared" si="8"/>
        <v>145436.75</v>
      </c>
      <c r="P58" s="209">
        <f t="shared" si="8"/>
        <v>15736</v>
      </c>
      <c r="Q58" s="209">
        <f t="shared" si="8"/>
        <v>483866.59</v>
      </c>
      <c r="R58" s="209">
        <f t="shared" si="8"/>
        <v>20385</v>
      </c>
      <c r="S58" s="209">
        <f t="shared" si="8"/>
        <v>102193.5</v>
      </c>
      <c r="T58" s="209">
        <f t="shared" si="8"/>
        <v>401038</v>
      </c>
      <c r="U58" s="209">
        <f t="shared" si="8"/>
        <v>129089.03</v>
      </c>
      <c r="V58" s="209">
        <f t="shared" si="8"/>
        <v>38144</v>
      </c>
      <c r="W58" s="209">
        <f t="shared" si="8"/>
        <v>20020</v>
      </c>
      <c r="X58" s="209">
        <f t="shared" si="8"/>
        <v>36869</v>
      </c>
      <c r="Y58" s="209">
        <f t="shared" si="8"/>
        <v>31089.5</v>
      </c>
      <c r="Z58" s="209">
        <f t="shared" si="8"/>
        <v>1430364.5</v>
      </c>
      <c r="AA58" s="209">
        <f t="shared" si="8"/>
        <v>94400.2</v>
      </c>
      <c r="AB58" s="209">
        <f t="shared" si="8"/>
        <v>48342.25</v>
      </c>
      <c r="AC58" s="209">
        <f t="shared" si="8"/>
        <v>239225.16</v>
      </c>
      <c r="AD58" s="209">
        <f t="shared" si="8"/>
        <v>180331</v>
      </c>
      <c r="AE58" s="209">
        <f t="shared" si="8"/>
        <v>64757.5</v>
      </c>
      <c r="AF58" s="209">
        <f t="shared" si="8"/>
        <v>54791</v>
      </c>
      <c r="AG58" s="209">
        <f t="shared" si="8"/>
        <v>20618</v>
      </c>
      <c r="AH58" s="209">
        <f t="shared" si="8"/>
        <v>20812</v>
      </c>
      <c r="AI58" s="209">
        <f t="shared" si="8"/>
        <v>5191962.9399999995</v>
      </c>
      <c r="AJ58" s="209">
        <f t="shared" si="8"/>
        <v>175054</v>
      </c>
      <c r="AK58" s="209">
        <f t="shared" si="8"/>
        <v>123681.94</v>
      </c>
      <c r="AL58" s="209">
        <f t="shared" si="8"/>
        <v>33477</v>
      </c>
      <c r="AM58" s="209">
        <f t="shared" si="8"/>
        <v>57563</v>
      </c>
      <c r="AN58" s="209">
        <f t="shared" si="8"/>
        <v>49251.09</v>
      </c>
      <c r="AO58" s="209">
        <f t="shared" si="8"/>
        <v>52322</v>
      </c>
      <c r="AP58" s="209">
        <f t="shared" si="8"/>
        <v>98559</v>
      </c>
      <c r="AQ58" s="209">
        <f t="shared" si="8"/>
        <v>70615</v>
      </c>
      <c r="AR58" s="209">
        <f t="shared" si="8"/>
        <v>23363</v>
      </c>
      <c r="AS58" s="209">
        <f t="shared" si="8"/>
        <v>27673.5</v>
      </c>
      <c r="AT58" s="209">
        <f t="shared" si="8"/>
        <v>42080.5</v>
      </c>
      <c r="AU58" s="209">
        <f t="shared" si="8"/>
        <v>991472.23</v>
      </c>
      <c r="AV58" s="209">
        <f t="shared" si="8"/>
        <v>43124</v>
      </c>
      <c r="AW58" s="209">
        <f t="shared" si="8"/>
        <v>34395</v>
      </c>
      <c r="AX58" s="209">
        <f t="shared" si="8"/>
        <v>47469</v>
      </c>
      <c r="AY58" s="209">
        <f t="shared" si="8"/>
        <v>86983</v>
      </c>
      <c r="AZ58" s="209">
        <f t="shared" si="8"/>
        <v>3280</v>
      </c>
      <c r="BA58" s="209">
        <f t="shared" si="8"/>
        <v>11737</v>
      </c>
      <c r="BB58" s="209">
        <f t="shared" si="8"/>
        <v>1649448</v>
      </c>
      <c r="BC58" s="209">
        <f t="shared" si="8"/>
        <v>27512</v>
      </c>
      <c r="BD58" s="209">
        <f t="shared" si="8"/>
        <v>179010.5</v>
      </c>
      <c r="BE58" s="209">
        <f t="shared" si="8"/>
        <v>167015.5</v>
      </c>
      <c r="BF58" s="209">
        <f t="shared" si="8"/>
        <v>72023.44</v>
      </c>
      <c r="BG58" s="209">
        <f t="shared" si="8"/>
        <v>338288.5</v>
      </c>
      <c r="BH58" s="209">
        <f t="shared" si="8"/>
        <v>0</v>
      </c>
      <c r="BI58" s="209">
        <f t="shared" si="8"/>
        <v>167556.29999999999</v>
      </c>
      <c r="BJ58" s="209">
        <f t="shared" si="8"/>
        <v>0</v>
      </c>
      <c r="BK58" s="209">
        <f t="shared" si="8"/>
        <v>13298</v>
      </c>
      <c r="BL58" s="209">
        <f t="shared" si="8"/>
        <v>24842</v>
      </c>
      <c r="BM58" s="209">
        <f t="shared" si="8"/>
        <v>1760227.42</v>
      </c>
      <c r="BN58" s="209">
        <f t="shared" si="8"/>
        <v>349566.06</v>
      </c>
      <c r="BO58" s="209">
        <f t="shared" si="8"/>
        <v>44704</v>
      </c>
      <c r="BP58" s="209">
        <f t="shared" si="8"/>
        <v>0</v>
      </c>
      <c r="BQ58" s="209">
        <f t="shared" si="8"/>
        <v>53984</v>
      </c>
      <c r="BR58" s="209">
        <f t="shared" si="8"/>
        <v>16303</v>
      </c>
      <c r="BS58" s="209">
        <f t="shared" si="8"/>
        <v>21365.5</v>
      </c>
      <c r="BT58" s="209">
        <f t="shared" si="8"/>
        <v>1204757.8699999999</v>
      </c>
      <c r="BU58" s="209">
        <f t="shared" ref="BU58:CB58" si="9">SUM(BU50:BU57)</f>
        <v>25618.63</v>
      </c>
      <c r="BV58" s="209">
        <f t="shared" si="9"/>
        <v>36326</v>
      </c>
      <c r="BW58" s="209">
        <f t="shared" si="9"/>
        <v>54774.76</v>
      </c>
      <c r="BX58" s="209">
        <f t="shared" si="9"/>
        <v>102896.42</v>
      </c>
      <c r="BY58" s="209">
        <f t="shared" si="9"/>
        <v>426307.7</v>
      </c>
      <c r="BZ58" s="209">
        <f t="shared" si="9"/>
        <v>28198</v>
      </c>
      <c r="CA58" s="209">
        <f t="shared" si="9"/>
        <v>23718</v>
      </c>
      <c r="CB58" s="209">
        <f t="shared" si="9"/>
        <v>28551.25</v>
      </c>
      <c r="CC58" s="209">
        <f>SUM(CC50:CC57)</f>
        <v>23542570.039999995</v>
      </c>
    </row>
    <row r="59" spans="1:81" s="116" customFormat="1" ht="25.5" customHeight="1">
      <c r="A59" s="143" t="s">
        <v>1459</v>
      </c>
      <c r="B59" s="310" t="s">
        <v>14</v>
      </c>
      <c r="C59" s="311" t="s">
        <v>15</v>
      </c>
      <c r="D59" s="312"/>
      <c r="E59" s="311"/>
      <c r="F59" s="313" t="s">
        <v>429</v>
      </c>
      <c r="G59" s="314" t="s">
        <v>430</v>
      </c>
      <c r="H59" s="207">
        <v>0</v>
      </c>
      <c r="I59" s="185">
        <v>352100</v>
      </c>
      <c r="J59" s="185">
        <v>0</v>
      </c>
      <c r="K59" s="185">
        <v>28550</v>
      </c>
      <c r="L59" s="185">
        <v>95460</v>
      </c>
      <c r="M59" s="185">
        <v>0</v>
      </c>
      <c r="N59" s="185">
        <v>3400</v>
      </c>
      <c r="O59" s="185">
        <v>118750</v>
      </c>
      <c r="P59" s="185">
        <v>0</v>
      </c>
      <c r="Q59" s="185">
        <v>207560</v>
      </c>
      <c r="R59" s="185">
        <v>0</v>
      </c>
      <c r="S59" s="185">
        <v>0</v>
      </c>
      <c r="T59" s="185">
        <v>0</v>
      </c>
      <c r="U59" s="185">
        <v>0</v>
      </c>
      <c r="V59" s="185">
        <v>0</v>
      </c>
      <c r="W59" s="185">
        <v>0</v>
      </c>
      <c r="X59" s="185">
        <v>0</v>
      </c>
      <c r="Y59" s="185">
        <v>0</v>
      </c>
      <c r="Z59" s="185">
        <v>0</v>
      </c>
      <c r="AA59" s="185">
        <v>217710</v>
      </c>
      <c r="AB59" s="185">
        <v>27780</v>
      </c>
      <c r="AC59" s="185">
        <v>0</v>
      </c>
      <c r="AD59" s="185">
        <v>0</v>
      </c>
      <c r="AE59" s="185">
        <v>0</v>
      </c>
      <c r="AF59" s="185">
        <v>0</v>
      </c>
      <c r="AG59" s="185">
        <v>0</v>
      </c>
      <c r="AH59" s="185">
        <v>0</v>
      </c>
      <c r="AI59" s="185">
        <v>422920</v>
      </c>
      <c r="AJ59" s="185">
        <v>0</v>
      </c>
      <c r="AK59" s="185">
        <v>0</v>
      </c>
      <c r="AL59" s="185">
        <v>0</v>
      </c>
      <c r="AM59" s="185">
        <v>59170</v>
      </c>
      <c r="AN59" s="185">
        <v>2920</v>
      </c>
      <c r="AO59" s="185">
        <v>0</v>
      </c>
      <c r="AP59" s="185">
        <v>0</v>
      </c>
      <c r="AQ59" s="185">
        <v>0</v>
      </c>
      <c r="AR59" s="185">
        <v>4770</v>
      </c>
      <c r="AS59" s="185">
        <v>0</v>
      </c>
      <c r="AT59" s="185">
        <v>0</v>
      </c>
      <c r="AU59" s="185">
        <v>0</v>
      </c>
      <c r="AV59" s="185">
        <v>26810</v>
      </c>
      <c r="AW59" s="185">
        <v>0</v>
      </c>
      <c r="AX59" s="185">
        <v>0</v>
      </c>
      <c r="AY59" s="185">
        <v>0</v>
      </c>
      <c r="AZ59" s="185">
        <v>11190</v>
      </c>
      <c r="BA59" s="185">
        <v>0</v>
      </c>
      <c r="BB59" s="185">
        <v>11880</v>
      </c>
      <c r="BC59" s="185">
        <v>0</v>
      </c>
      <c r="BD59" s="185">
        <v>0</v>
      </c>
      <c r="BE59" s="185">
        <v>0</v>
      </c>
      <c r="BF59" s="185">
        <v>0</v>
      </c>
      <c r="BG59" s="185">
        <v>0</v>
      </c>
      <c r="BH59" s="185"/>
      <c r="BI59" s="185">
        <v>0</v>
      </c>
      <c r="BJ59" s="185"/>
      <c r="BK59" s="185">
        <v>0</v>
      </c>
      <c r="BL59" s="185">
        <v>0</v>
      </c>
      <c r="BM59" s="185">
        <v>26542</v>
      </c>
      <c r="BN59" s="185">
        <v>0</v>
      </c>
      <c r="BO59" s="185">
        <v>0</v>
      </c>
      <c r="BP59" s="185"/>
      <c r="BQ59" s="185">
        <v>0</v>
      </c>
      <c r="BR59" s="185">
        <v>0</v>
      </c>
      <c r="BS59" s="185">
        <v>0</v>
      </c>
      <c r="BT59" s="185">
        <v>1385</v>
      </c>
      <c r="BU59" s="185">
        <v>0</v>
      </c>
      <c r="BV59" s="185">
        <v>0</v>
      </c>
      <c r="BW59" s="185">
        <v>0</v>
      </c>
      <c r="BX59" s="185">
        <v>0</v>
      </c>
      <c r="BY59" s="185">
        <v>0</v>
      </c>
      <c r="BZ59" s="185">
        <v>0</v>
      </c>
      <c r="CA59" s="185">
        <v>0</v>
      </c>
      <c r="CB59" s="185">
        <v>0</v>
      </c>
      <c r="CC59" s="216">
        <f>SUM(H59:CB59)</f>
        <v>1618897</v>
      </c>
    </row>
    <row r="60" spans="1:81" s="116" customFormat="1" ht="25.5" customHeight="1">
      <c r="A60" s="143" t="s">
        <v>1459</v>
      </c>
      <c r="B60" s="310" t="s">
        <v>14</v>
      </c>
      <c r="C60" s="311" t="s">
        <v>15</v>
      </c>
      <c r="D60" s="312">
        <v>41040</v>
      </c>
      <c r="E60" s="311" t="s">
        <v>431</v>
      </c>
      <c r="F60" s="313" t="s">
        <v>432</v>
      </c>
      <c r="G60" s="314" t="s">
        <v>433</v>
      </c>
      <c r="H60" s="207">
        <v>8129330.6900000004</v>
      </c>
      <c r="I60" s="185">
        <v>1215644.75</v>
      </c>
      <c r="J60" s="185">
        <v>1638927.67</v>
      </c>
      <c r="K60" s="185">
        <v>337148</v>
      </c>
      <c r="L60" s="185">
        <v>332924.75</v>
      </c>
      <c r="M60" s="185">
        <v>56987.45</v>
      </c>
      <c r="N60" s="185">
        <v>21122532.25</v>
      </c>
      <c r="O60" s="185">
        <v>867776.5</v>
      </c>
      <c r="P60" s="185">
        <v>101864.5</v>
      </c>
      <c r="Q60" s="185">
        <v>2200195.65</v>
      </c>
      <c r="R60" s="185">
        <v>160197</v>
      </c>
      <c r="S60" s="185">
        <v>505366.5</v>
      </c>
      <c r="T60" s="185">
        <v>2371084.5</v>
      </c>
      <c r="U60" s="185">
        <v>506087</v>
      </c>
      <c r="V60" s="185">
        <v>95883.3</v>
      </c>
      <c r="W60" s="185">
        <v>356483.35</v>
      </c>
      <c r="X60" s="185">
        <v>237702.75</v>
      </c>
      <c r="Y60" s="185">
        <v>301078.55</v>
      </c>
      <c r="Z60" s="185">
        <v>11569797.25</v>
      </c>
      <c r="AA60" s="185">
        <v>420778.86</v>
      </c>
      <c r="AB60" s="185">
        <v>228924.25</v>
      </c>
      <c r="AC60" s="185">
        <v>1444100.31</v>
      </c>
      <c r="AD60" s="185">
        <v>807936</v>
      </c>
      <c r="AE60" s="185">
        <v>374011</v>
      </c>
      <c r="AF60" s="185">
        <v>299230.5</v>
      </c>
      <c r="AG60" s="185">
        <v>77809</v>
      </c>
      <c r="AH60" s="185">
        <v>76032</v>
      </c>
      <c r="AI60" s="185">
        <v>17377003.050000001</v>
      </c>
      <c r="AJ60" s="185">
        <v>818721.56</v>
      </c>
      <c r="AK60" s="185">
        <v>468572</v>
      </c>
      <c r="AL60" s="185">
        <v>179778</v>
      </c>
      <c r="AM60" s="185">
        <v>216072</v>
      </c>
      <c r="AN60" s="185">
        <v>357134.4</v>
      </c>
      <c r="AO60" s="185">
        <v>455205.74</v>
      </c>
      <c r="AP60" s="185">
        <v>577998</v>
      </c>
      <c r="AQ60" s="185">
        <v>418740</v>
      </c>
      <c r="AR60" s="185">
        <v>255459</v>
      </c>
      <c r="AS60" s="185">
        <v>329772</v>
      </c>
      <c r="AT60" s="185">
        <v>520646</v>
      </c>
      <c r="AU60" s="185">
        <v>4771568.1500000004</v>
      </c>
      <c r="AV60" s="185">
        <v>362064</v>
      </c>
      <c r="AW60" s="185">
        <v>443899</v>
      </c>
      <c r="AX60" s="185">
        <v>426254</v>
      </c>
      <c r="AY60" s="185">
        <v>727677</v>
      </c>
      <c r="AZ60" s="185">
        <v>58025.75</v>
      </c>
      <c r="BA60" s="185">
        <v>123603.75</v>
      </c>
      <c r="BB60" s="185">
        <v>6748154.5</v>
      </c>
      <c r="BC60" s="185">
        <v>284192.5</v>
      </c>
      <c r="BD60" s="185">
        <v>864544.75</v>
      </c>
      <c r="BE60" s="185">
        <v>498937.75</v>
      </c>
      <c r="BF60" s="185">
        <v>384067</v>
      </c>
      <c r="BG60" s="185">
        <v>1407874.5</v>
      </c>
      <c r="BH60" s="185"/>
      <c r="BI60" s="185">
        <v>650651.85</v>
      </c>
      <c r="BJ60" s="185"/>
      <c r="BK60" s="185">
        <v>156975.20000000001</v>
      </c>
      <c r="BL60" s="185">
        <v>178806.75</v>
      </c>
      <c r="BM60" s="185">
        <v>10899196.550000001</v>
      </c>
      <c r="BN60" s="185">
        <v>1447477.15</v>
      </c>
      <c r="BO60" s="185">
        <v>295132</v>
      </c>
      <c r="BP60" s="185"/>
      <c r="BQ60" s="185">
        <v>264924</v>
      </c>
      <c r="BR60" s="185">
        <v>245950</v>
      </c>
      <c r="BS60" s="185">
        <v>253275</v>
      </c>
      <c r="BT60" s="185">
        <v>4975205.3899999997</v>
      </c>
      <c r="BU60" s="185">
        <v>231417.60000000001</v>
      </c>
      <c r="BV60" s="185">
        <v>233961.5</v>
      </c>
      <c r="BW60" s="185">
        <v>338601.75</v>
      </c>
      <c r="BX60" s="185">
        <v>732137.12</v>
      </c>
      <c r="BY60" s="185">
        <v>2172187.6800000002</v>
      </c>
      <c r="BZ60" s="185">
        <v>174207</v>
      </c>
      <c r="CA60" s="185">
        <v>113223.8</v>
      </c>
      <c r="CB60" s="185">
        <v>198155</v>
      </c>
      <c r="CC60" s="216">
        <f t="shared" ref="CC60:CC126" si="10">SUM(H60:CB60)</f>
        <v>118473284.07000001</v>
      </c>
    </row>
    <row r="61" spans="1:81" s="116" customFormat="1" ht="25.5" customHeight="1">
      <c r="A61" s="143" t="s">
        <v>1460</v>
      </c>
      <c r="B61" s="310" t="s">
        <v>14</v>
      </c>
      <c r="C61" s="311" t="s">
        <v>15</v>
      </c>
      <c r="D61" s="312">
        <v>42040</v>
      </c>
      <c r="E61" s="311" t="s">
        <v>434</v>
      </c>
      <c r="F61" s="313" t="s">
        <v>435</v>
      </c>
      <c r="G61" s="314" t="s">
        <v>436</v>
      </c>
      <c r="H61" s="207">
        <v>4014525.46</v>
      </c>
      <c r="I61" s="185">
        <v>461865.25</v>
      </c>
      <c r="J61" s="185">
        <v>1006142.97</v>
      </c>
      <c r="K61" s="185">
        <v>186875</v>
      </c>
      <c r="L61" s="185">
        <v>6756.5</v>
      </c>
      <c r="M61" s="185">
        <v>7858.75</v>
      </c>
      <c r="N61" s="185">
        <v>9589051</v>
      </c>
      <c r="O61" s="185">
        <v>547525.75</v>
      </c>
      <c r="P61" s="185">
        <v>110662</v>
      </c>
      <c r="Q61" s="185">
        <v>1327091.44</v>
      </c>
      <c r="R61" s="185">
        <v>19087</v>
      </c>
      <c r="S61" s="185">
        <v>66086.5</v>
      </c>
      <c r="T61" s="185">
        <v>1863789.5</v>
      </c>
      <c r="U61" s="185">
        <v>351270.75</v>
      </c>
      <c r="V61" s="185">
        <v>0</v>
      </c>
      <c r="W61" s="185">
        <v>132747</v>
      </c>
      <c r="X61" s="185">
        <v>101586.5</v>
      </c>
      <c r="Y61" s="185">
        <v>63419.45</v>
      </c>
      <c r="Z61" s="185">
        <v>5023014.75</v>
      </c>
      <c r="AA61" s="185">
        <v>447655.38</v>
      </c>
      <c r="AB61" s="185">
        <v>44634</v>
      </c>
      <c r="AC61" s="185">
        <v>1446985</v>
      </c>
      <c r="AD61" s="185">
        <v>155445.5</v>
      </c>
      <c r="AE61" s="185">
        <v>95391.75</v>
      </c>
      <c r="AF61" s="185">
        <v>235516.25</v>
      </c>
      <c r="AG61" s="185">
        <v>10078</v>
      </c>
      <c r="AH61" s="185">
        <v>0</v>
      </c>
      <c r="AI61" s="185">
        <v>14489897.439999999</v>
      </c>
      <c r="AJ61" s="185">
        <v>86108</v>
      </c>
      <c r="AK61" s="185">
        <v>137213</v>
      </c>
      <c r="AL61" s="185">
        <v>167492</v>
      </c>
      <c r="AM61" s="185">
        <v>27755</v>
      </c>
      <c r="AN61" s="185">
        <v>32037.5</v>
      </c>
      <c r="AO61" s="185">
        <v>34459</v>
      </c>
      <c r="AP61" s="185">
        <v>81474</v>
      </c>
      <c r="AQ61" s="185">
        <v>247948</v>
      </c>
      <c r="AR61" s="185">
        <v>17486</v>
      </c>
      <c r="AS61" s="185">
        <v>40059.5</v>
      </c>
      <c r="AT61" s="185">
        <v>122961</v>
      </c>
      <c r="AU61" s="185">
        <v>5427362.2800000003</v>
      </c>
      <c r="AV61" s="185">
        <v>39313.33</v>
      </c>
      <c r="AW61" s="185">
        <v>48700</v>
      </c>
      <c r="AX61" s="185">
        <v>85167.3</v>
      </c>
      <c r="AY61" s="185">
        <v>105480</v>
      </c>
      <c r="AZ61" s="185">
        <v>0</v>
      </c>
      <c r="BA61" s="185">
        <v>0</v>
      </c>
      <c r="BB61" s="185">
        <v>5144615.75</v>
      </c>
      <c r="BC61" s="185">
        <v>47536.5</v>
      </c>
      <c r="BD61" s="185">
        <v>147377.75</v>
      </c>
      <c r="BE61" s="185">
        <v>47331.75</v>
      </c>
      <c r="BF61" s="185">
        <v>141415.35</v>
      </c>
      <c r="BG61" s="185">
        <v>197027</v>
      </c>
      <c r="BH61" s="185"/>
      <c r="BI61" s="185">
        <v>441904.81</v>
      </c>
      <c r="BJ61" s="185"/>
      <c r="BK61" s="185">
        <v>0</v>
      </c>
      <c r="BL61" s="185">
        <v>18110.75</v>
      </c>
      <c r="BM61" s="185">
        <v>7849834.5</v>
      </c>
      <c r="BN61" s="185">
        <v>987363.04</v>
      </c>
      <c r="BO61" s="185">
        <v>47992</v>
      </c>
      <c r="BP61" s="185"/>
      <c r="BQ61" s="185">
        <v>81302</v>
      </c>
      <c r="BR61" s="185">
        <v>36802</v>
      </c>
      <c r="BS61" s="185">
        <v>66185.5</v>
      </c>
      <c r="BT61" s="185">
        <v>5043544.3099999996</v>
      </c>
      <c r="BU61" s="185">
        <v>68368</v>
      </c>
      <c r="BV61" s="185">
        <v>125768.75</v>
      </c>
      <c r="BW61" s="185">
        <v>90309</v>
      </c>
      <c r="BX61" s="185">
        <v>255311.51</v>
      </c>
      <c r="BY61" s="185">
        <v>1742989.4</v>
      </c>
      <c r="BZ61" s="185">
        <v>32007</v>
      </c>
      <c r="CA61" s="185">
        <v>49271.5</v>
      </c>
      <c r="CB61" s="185">
        <v>48396.75</v>
      </c>
      <c r="CC61" s="216">
        <f t="shared" si="10"/>
        <v>71216739.720000014</v>
      </c>
    </row>
    <row r="62" spans="1:81" s="116" customFormat="1" ht="25.5" customHeight="1">
      <c r="A62" s="143" t="s">
        <v>1461</v>
      </c>
      <c r="B62" s="310" t="s">
        <v>14</v>
      </c>
      <c r="C62" s="311" t="s">
        <v>15</v>
      </c>
      <c r="D62" s="312">
        <v>44020</v>
      </c>
      <c r="E62" s="321" t="s">
        <v>437</v>
      </c>
      <c r="F62" s="313" t="s">
        <v>438</v>
      </c>
      <c r="G62" s="314" t="s">
        <v>439</v>
      </c>
      <c r="H62" s="207">
        <v>-1451277.73</v>
      </c>
      <c r="I62" s="185">
        <v>0</v>
      </c>
      <c r="J62" s="185">
        <v>-496518.19</v>
      </c>
      <c r="K62" s="185">
        <v>0</v>
      </c>
      <c r="L62" s="185">
        <v>0</v>
      </c>
      <c r="M62" s="185">
        <v>0</v>
      </c>
      <c r="N62" s="185">
        <v>0</v>
      </c>
      <c r="O62" s="185">
        <v>0</v>
      </c>
      <c r="P62" s="185">
        <v>-6216</v>
      </c>
      <c r="Q62" s="185">
        <v>-39556.559999999998</v>
      </c>
      <c r="R62" s="185">
        <v>-2534</v>
      </c>
      <c r="S62" s="185">
        <v>0</v>
      </c>
      <c r="T62" s="185">
        <v>-860000</v>
      </c>
      <c r="U62" s="185">
        <v>0</v>
      </c>
      <c r="V62" s="185">
        <v>0</v>
      </c>
      <c r="W62" s="185">
        <v>0</v>
      </c>
      <c r="X62" s="185">
        <v>0</v>
      </c>
      <c r="Y62" s="185">
        <v>0</v>
      </c>
      <c r="Z62" s="185">
        <v>-254891.26</v>
      </c>
      <c r="AA62" s="185">
        <v>-228474.33</v>
      </c>
      <c r="AB62" s="185">
        <v>0</v>
      </c>
      <c r="AC62" s="185">
        <v>0</v>
      </c>
      <c r="AD62" s="185">
        <v>-17948.18</v>
      </c>
      <c r="AE62" s="185">
        <v>-211909.84</v>
      </c>
      <c r="AF62" s="185">
        <v>0</v>
      </c>
      <c r="AG62" s="185">
        <v>0</v>
      </c>
      <c r="AH62" s="185">
        <v>0</v>
      </c>
      <c r="AI62" s="185">
        <v>0</v>
      </c>
      <c r="AJ62" s="185">
        <v>-9232.65</v>
      </c>
      <c r="AK62" s="185">
        <v>-23673.05</v>
      </c>
      <c r="AL62" s="185">
        <v>0</v>
      </c>
      <c r="AM62" s="185">
        <v>0</v>
      </c>
      <c r="AN62" s="185">
        <v>0</v>
      </c>
      <c r="AO62" s="185">
        <v>0</v>
      </c>
      <c r="AP62" s="185">
        <v>0</v>
      </c>
      <c r="AQ62" s="185">
        <v>0</v>
      </c>
      <c r="AR62" s="185">
        <v>0</v>
      </c>
      <c r="AS62" s="185">
        <v>0</v>
      </c>
      <c r="AT62" s="185">
        <v>0</v>
      </c>
      <c r="AU62" s="185">
        <v>-360455.04</v>
      </c>
      <c r="AV62" s="185">
        <v>0</v>
      </c>
      <c r="AW62" s="185">
        <v>0</v>
      </c>
      <c r="AX62" s="185">
        <v>-80</v>
      </c>
      <c r="AY62" s="185">
        <v>0</v>
      </c>
      <c r="AZ62" s="185">
        <v>0</v>
      </c>
      <c r="BA62" s="185">
        <v>0</v>
      </c>
      <c r="BB62" s="185">
        <v>0</v>
      </c>
      <c r="BC62" s="185">
        <v>-22071.45</v>
      </c>
      <c r="BD62" s="185">
        <v>-5759</v>
      </c>
      <c r="BE62" s="185">
        <v>0</v>
      </c>
      <c r="BF62" s="185">
        <v>0</v>
      </c>
      <c r="BG62" s="185">
        <v>0</v>
      </c>
      <c r="BH62" s="185"/>
      <c r="BI62" s="185">
        <v>0</v>
      </c>
      <c r="BJ62" s="185"/>
      <c r="BK62" s="185">
        <v>0</v>
      </c>
      <c r="BL62" s="185">
        <v>-310</v>
      </c>
      <c r="BM62" s="185">
        <v>-19925</v>
      </c>
      <c r="BN62" s="185">
        <v>0</v>
      </c>
      <c r="BO62" s="185">
        <v>-1330</v>
      </c>
      <c r="BP62" s="185"/>
      <c r="BQ62" s="185">
        <v>0</v>
      </c>
      <c r="BR62" s="185">
        <v>0</v>
      </c>
      <c r="BS62" s="185">
        <v>-11437.53</v>
      </c>
      <c r="BT62" s="185">
        <v>-833029</v>
      </c>
      <c r="BU62" s="185">
        <v>-17018.18</v>
      </c>
      <c r="BV62" s="185">
        <v>0</v>
      </c>
      <c r="BW62" s="185">
        <v>-16296.47</v>
      </c>
      <c r="BX62" s="185">
        <v>0</v>
      </c>
      <c r="BY62" s="185">
        <v>0</v>
      </c>
      <c r="BZ62" s="185">
        <v>0</v>
      </c>
      <c r="CA62" s="185">
        <v>0</v>
      </c>
      <c r="CB62" s="185">
        <v>0</v>
      </c>
      <c r="CC62" s="216">
        <f t="shared" si="10"/>
        <v>-4889943.46</v>
      </c>
    </row>
    <row r="63" spans="1:81" s="116" customFormat="1" ht="25.5" customHeight="1">
      <c r="A63" s="143" t="s">
        <v>1461</v>
      </c>
      <c r="B63" s="310" t="s">
        <v>14</v>
      </c>
      <c r="C63" s="311" t="s">
        <v>15</v>
      </c>
      <c r="D63" s="312">
        <v>44020</v>
      </c>
      <c r="E63" s="321" t="s">
        <v>437</v>
      </c>
      <c r="F63" s="313" t="s">
        <v>440</v>
      </c>
      <c r="G63" s="314" t="s">
        <v>441</v>
      </c>
      <c r="H63" s="207">
        <v>0</v>
      </c>
      <c r="I63" s="185">
        <v>0</v>
      </c>
      <c r="J63" s="185">
        <v>385205.24</v>
      </c>
      <c r="K63" s="185">
        <v>0</v>
      </c>
      <c r="L63" s="185">
        <v>0</v>
      </c>
      <c r="M63" s="185">
        <v>0</v>
      </c>
      <c r="N63" s="185">
        <v>0</v>
      </c>
      <c r="O63" s="185">
        <v>0</v>
      </c>
      <c r="P63" s="185">
        <v>0</v>
      </c>
      <c r="Q63" s="185">
        <v>138625.71</v>
      </c>
      <c r="R63" s="185">
        <v>0</v>
      </c>
      <c r="S63" s="185">
        <v>0</v>
      </c>
      <c r="T63" s="185">
        <v>80000</v>
      </c>
      <c r="U63" s="185">
        <v>0</v>
      </c>
      <c r="V63" s="185">
        <v>0</v>
      </c>
      <c r="W63" s="185">
        <v>0</v>
      </c>
      <c r="X63" s="185">
        <v>0</v>
      </c>
      <c r="Y63" s="185">
        <v>0</v>
      </c>
      <c r="Z63" s="185">
        <v>0</v>
      </c>
      <c r="AA63" s="185">
        <v>7312.76</v>
      </c>
      <c r="AB63" s="185">
        <v>0</v>
      </c>
      <c r="AC63" s="185">
        <v>0</v>
      </c>
      <c r="AD63" s="185">
        <v>7938.36</v>
      </c>
      <c r="AE63" s="185">
        <v>0</v>
      </c>
      <c r="AF63" s="185">
        <v>0</v>
      </c>
      <c r="AG63" s="185">
        <v>0</v>
      </c>
      <c r="AH63" s="185">
        <v>0</v>
      </c>
      <c r="AI63" s="185">
        <v>1168916.92</v>
      </c>
      <c r="AJ63" s="185">
        <v>23284.95</v>
      </c>
      <c r="AK63" s="185">
        <v>39239.910000000003</v>
      </c>
      <c r="AL63" s="185">
        <v>0</v>
      </c>
      <c r="AM63" s="185">
        <v>0</v>
      </c>
      <c r="AN63" s="185">
        <v>0</v>
      </c>
      <c r="AO63" s="185">
        <v>0</v>
      </c>
      <c r="AP63" s="185">
        <v>0</v>
      </c>
      <c r="AQ63" s="185">
        <v>0</v>
      </c>
      <c r="AR63" s="185">
        <v>0</v>
      </c>
      <c r="AS63" s="185">
        <v>0</v>
      </c>
      <c r="AT63" s="185">
        <v>791.62</v>
      </c>
      <c r="AU63" s="185">
        <v>899868.81</v>
      </c>
      <c r="AV63" s="185">
        <v>0</v>
      </c>
      <c r="AW63" s="185">
        <v>4877.8100000000004</v>
      </c>
      <c r="AX63" s="185">
        <v>0</v>
      </c>
      <c r="AY63" s="185">
        <v>0</v>
      </c>
      <c r="AZ63" s="185">
        <v>0</v>
      </c>
      <c r="BA63" s="185">
        <v>0</v>
      </c>
      <c r="BB63" s="185">
        <v>0</v>
      </c>
      <c r="BC63" s="185">
        <v>0</v>
      </c>
      <c r="BD63" s="185">
        <v>8875</v>
      </c>
      <c r="BE63" s="185">
        <v>0</v>
      </c>
      <c r="BF63" s="185">
        <v>0</v>
      </c>
      <c r="BG63" s="185">
        <v>0</v>
      </c>
      <c r="BH63" s="185"/>
      <c r="BI63" s="185">
        <v>0</v>
      </c>
      <c r="BJ63" s="185"/>
      <c r="BK63" s="185">
        <v>0</v>
      </c>
      <c r="BL63" s="185">
        <v>0</v>
      </c>
      <c r="BM63" s="185">
        <v>5883</v>
      </c>
      <c r="BN63" s="185">
        <v>0</v>
      </c>
      <c r="BO63" s="185">
        <v>0</v>
      </c>
      <c r="BP63" s="185"/>
      <c r="BQ63" s="185">
        <v>0</v>
      </c>
      <c r="BR63" s="185">
        <v>0</v>
      </c>
      <c r="BS63" s="185">
        <v>0</v>
      </c>
      <c r="BT63" s="185">
        <v>766154.29</v>
      </c>
      <c r="BU63" s="185">
        <v>0</v>
      </c>
      <c r="BV63" s="185">
        <v>0</v>
      </c>
      <c r="BW63" s="185">
        <v>17854.48</v>
      </c>
      <c r="BX63" s="185">
        <v>0</v>
      </c>
      <c r="BY63" s="185">
        <v>0</v>
      </c>
      <c r="BZ63" s="185">
        <v>0</v>
      </c>
      <c r="CA63" s="185">
        <v>0</v>
      </c>
      <c r="CB63" s="185">
        <v>0</v>
      </c>
      <c r="CC63" s="216">
        <f t="shared" si="10"/>
        <v>3554828.86</v>
      </c>
    </row>
    <row r="64" spans="1:81" s="329" customFormat="1" ht="25.5" customHeight="1">
      <c r="A64" s="328"/>
      <c r="B64" s="477" t="s">
        <v>442</v>
      </c>
      <c r="C64" s="478"/>
      <c r="D64" s="478"/>
      <c r="E64" s="478"/>
      <c r="F64" s="478"/>
      <c r="G64" s="479"/>
      <c r="H64" s="209">
        <f>SUM(H59:H63)</f>
        <v>10692578.42</v>
      </c>
      <c r="I64" s="209">
        <f t="shared" ref="I64:BT64" si="11">SUM(I59:I63)</f>
        <v>2029610</v>
      </c>
      <c r="J64" s="209">
        <f t="shared" si="11"/>
        <v>2533757.6899999995</v>
      </c>
      <c r="K64" s="209">
        <f t="shared" si="11"/>
        <v>552573</v>
      </c>
      <c r="L64" s="209">
        <f t="shared" si="11"/>
        <v>435141.25</v>
      </c>
      <c r="M64" s="209">
        <f t="shared" si="11"/>
        <v>64846.2</v>
      </c>
      <c r="N64" s="209">
        <f t="shared" si="11"/>
        <v>30714983.25</v>
      </c>
      <c r="O64" s="209">
        <f t="shared" si="11"/>
        <v>1534052.25</v>
      </c>
      <c r="P64" s="209">
        <f t="shared" si="11"/>
        <v>206310.5</v>
      </c>
      <c r="Q64" s="209">
        <f t="shared" si="11"/>
        <v>3833916.2399999998</v>
      </c>
      <c r="R64" s="209">
        <f t="shared" si="11"/>
        <v>176750</v>
      </c>
      <c r="S64" s="209">
        <f t="shared" si="11"/>
        <v>571453</v>
      </c>
      <c r="T64" s="209">
        <f t="shared" si="11"/>
        <v>3454874</v>
      </c>
      <c r="U64" s="209">
        <f t="shared" si="11"/>
        <v>857357.75</v>
      </c>
      <c r="V64" s="209">
        <f t="shared" si="11"/>
        <v>95883.3</v>
      </c>
      <c r="W64" s="209">
        <f t="shared" si="11"/>
        <v>489230.35</v>
      </c>
      <c r="X64" s="209">
        <f t="shared" si="11"/>
        <v>339289.25</v>
      </c>
      <c r="Y64" s="209">
        <f t="shared" si="11"/>
        <v>364498</v>
      </c>
      <c r="Z64" s="209">
        <f t="shared" si="11"/>
        <v>16337920.74</v>
      </c>
      <c r="AA64" s="209">
        <f t="shared" si="11"/>
        <v>864982.67</v>
      </c>
      <c r="AB64" s="209">
        <f t="shared" si="11"/>
        <v>301338.25</v>
      </c>
      <c r="AC64" s="209">
        <f t="shared" si="11"/>
        <v>2891085.31</v>
      </c>
      <c r="AD64" s="209">
        <f t="shared" si="11"/>
        <v>953371.67999999993</v>
      </c>
      <c r="AE64" s="209">
        <f t="shared" si="11"/>
        <v>257492.91</v>
      </c>
      <c r="AF64" s="209">
        <f t="shared" si="11"/>
        <v>534746.75</v>
      </c>
      <c r="AG64" s="209">
        <f t="shared" si="11"/>
        <v>87887</v>
      </c>
      <c r="AH64" s="209">
        <f t="shared" si="11"/>
        <v>76032</v>
      </c>
      <c r="AI64" s="209">
        <f t="shared" si="11"/>
        <v>33458737.410000004</v>
      </c>
      <c r="AJ64" s="209">
        <f t="shared" si="11"/>
        <v>918881.86</v>
      </c>
      <c r="AK64" s="209">
        <f t="shared" si="11"/>
        <v>621351.86</v>
      </c>
      <c r="AL64" s="209">
        <f t="shared" si="11"/>
        <v>347270</v>
      </c>
      <c r="AM64" s="209">
        <f t="shared" si="11"/>
        <v>302997</v>
      </c>
      <c r="AN64" s="209">
        <f t="shared" si="11"/>
        <v>392091.9</v>
      </c>
      <c r="AO64" s="209">
        <f t="shared" si="11"/>
        <v>489664.74</v>
      </c>
      <c r="AP64" s="209">
        <f t="shared" si="11"/>
        <v>659472</v>
      </c>
      <c r="AQ64" s="209">
        <f t="shared" si="11"/>
        <v>666688</v>
      </c>
      <c r="AR64" s="209">
        <f t="shared" si="11"/>
        <v>277715</v>
      </c>
      <c r="AS64" s="209">
        <f t="shared" si="11"/>
        <v>369831.5</v>
      </c>
      <c r="AT64" s="209">
        <f t="shared" si="11"/>
        <v>644398.62</v>
      </c>
      <c r="AU64" s="209">
        <f t="shared" si="11"/>
        <v>10738344.200000001</v>
      </c>
      <c r="AV64" s="209">
        <f t="shared" si="11"/>
        <v>428187.33</v>
      </c>
      <c r="AW64" s="209">
        <f t="shared" si="11"/>
        <v>497476.81</v>
      </c>
      <c r="AX64" s="209">
        <f t="shared" si="11"/>
        <v>511341.3</v>
      </c>
      <c r="AY64" s="209">
        <f t="shared" si="11"/>
        <v>833157</v>
      </c>
      <c r="AZ64" s="209">
        <f t="shared" si="11"/>
        <v>69215.75</v>
      </c>
      <c r="BA64" s="209">
        <f t="shared" si="11"/>
        <v>123603.75</v>
      </c>
      <c r="BB64" s="209">
        <f t="shared" si="11"/>
        <v>11904650.25</v>
      </c>
      <c r="BC64" s="209">
        <f t="shared" si="11"/>
        <v>309657.55</v>
      </c>
      <c r="BD64" s="209">
        <f t="shared" si="11"/>
        <v>1015038.5</v>
      </c>
      <c r="BE64" s="209">
        <f t="shared" si="11"/>
        <v>546269.5</v>
      </c>
      <c r="BF64" s="209">
        <f t="shared" si="11"/>
        <v>525482.35</v>
      </c>
      <c r="BG64" s="209">
        <f t="shared" si="11"/>
        <v>1604901.5</v>
      </c>
      <c r="BH64" s="209">
        <f t="shared" si="11"/>
        <v>0</v>
      </c>
      <c r="BI64" s="209">
        <f t="shared" si="11"/>
        <v>1092556.6599999999</v>
      </c>
      <c r="BJ64" s="209">
        <f t="shared" si="11"/>
        <v>0</v>
      </c>
      <c r="BK64" s="209">
        <f t="shared" si="11"/>
        <v>156975.20000000001</v>
      </c>
      <c r="BL64" s="209">
        <f t="shared" si="11"/>
        <v>196607.5</v>
      </c>
      <c r="BM64" s="209">
        <f t="shared" si="11"/>
        <v>18761531.050000001</v>
      </c>
      <c r="BN64" s="209">
        <f t="shared" si="11"/>
        <v>2434840.19</v>
      </c>
      <c r="BO64" s="209">
        <f t="shared" si="11"/>
        <v>341794</v>
      </c>
      <c r="BP64" s="209">
        <f t="shared" si="11"/>
        <v>0</v>
      </c>
      <c r="BQ64" s="209">
        <f t="shared" si="11"/>
        <v>346226</v>
      </c>
      <c r="BR64" s="209">
        <f t="shared" si="11"/>
        <v>282752</v>
      </c>
      <c r="BS64" s="209">
        <f t="shared" si="11"/>
        <v>308022.96999999997</v>
      </c>
      <c r="BT64" s="209">
        <f t="shared" si="11"/>
        <v>9953259.9899999984</v>
      </c>
      <c r="BU64" s="209">
        <f t="shared" ref="BU64:CB64" si="12">SUM(BU59:BU63)</f>
        <v>282767.42</v>
      </c>
      <c r="BV64" s="209">
        <f t="shared" si="12"/>
        <v>359730.25</v>
      </c>
      <c r="BW64" s="209">
        <f t="shared" si="12"/>
        <v>430468.76</v>
      </c>
      <c r="BX64" s="209">
        <f t="shared" si="12"/>
        <v>987448.63</v>
      </c>
      <c r="BY64" s="209">
        <f t="shared" si="12"/>
        <v>3915177.08</v>
      </c>
      <c r="BZ64" s="209">
        <f t="shared" si="12"/>
        <v>206214</v>
      </c>
      <c r="CA64" s="209">
        <f t="shared" si="12"/>
        <v>162495.29999999999</v>
      </c>
      <c r="CB64" s="209">
        <f t="shared" si="12"/>
        <v>246551.75</v>
      </c>
      <c r="CC64" s="209">
        <f>SUM(CC59:CC63)</f>
        <v>189973806.19000003</v>
      </c>
    </row>
    <row r="65" spans="1:81" s="116" customFormat="1" ht="25.5" customHeight="1">
      <c r="A65" s="143" t="s">
        <v>1461</v>
      </c>
      <c r="B65" s="310" t="s">
        <v>16</v>
      </c>
      <c r="C65" s="311" t="s">
        <v>17</v>
      </c>
      <c r="D65" s="312">
        <v>44040</v>
      </c>
      <c r="E65" s="118" t="s">
        <v>443</v>
      </c>
      <c r="F65" s="313" t="s">
        <v>444</v>
      </c>
      <c r="G65" s="314" t="s">
        <v>445</v>
      </c>
      <c r="H65" s="207">
        <v>343945</v>
      </c>
      <c r="I65" s="185">
        <v>0</v>
      </c>
      <c r="J65" s="185">
        <v>148038.76</v>
      </c>
      <c r="K65" s="185">
        <v>0</v>
      </c>
      <c r="L65" s="185">
        <v>0</v>
      </c>
      <c r="M65" s="185">
        <v>0</v>
      </c>
      <c r="N65" s="185">
        <v>0</v>
      </c>
      <c r="O65" s="185">
        <v>0</v>
      </c>
      <c r="P65" s="185">
        <v>0</v>
      </c>
      <c r="Q65" s="185">
        <v>85263.6</v>
      </c>
      <c r="R65" s="185">
        <v>0</v>
      </c>
      <c r="S65" s="185">
        <v>0</v>
      </c>
      <c r="T65" s="185">
        <v>1846931.95</v>
      </c>
      <c r="U65" s="185">
        <v>0</v>
      </c>
      <c r="V65" s="185">
        <v>0</v>
      </c>
      <c r="W65" s="185">
        <v>0</v>
      </c>
      <c r="X65" s="185">
        <v>0</v>
      </c>
      <c r="Y65" s="185">
        <v>0</v>
      </c>
      <c r="Z65" s="185">
        <v>0</v>
      </c>
      <c r="AA65" s="185">
        <v>0</v>
      </c>
      <c r="AB65" s="185">
        <v>0</v>
      </c>
      <c r="AC65" s="185">
        <v>30945</v>
      </c>
      <c r="AD65" s="185">
        <v>0</v>
      </c>
      <c r="AE65" s="185">
        <v>0</v>
      </c>
      <c r="AF65" s="185">
        <v>0</v>
      </c>
      <c r="AG65" s="185">
        <v>0</v>
      </c>
      <c r="AH65" s="185">
        <v>0</v>
      </c>
      <c r="AI65" s="185">
        <v>4914789.28</v>
      </c>
      <c r="AJ65" s="185">
        <v>0</v>
      </c>
      <c r="AK65" s="185">
        <v>0</v>
      </c>
      <c r="AL65" s="185">
        <v>0</v>
      </c>
      <c r="AM65" s="185">
        <v>0</v>
      </c>
      <c r="AN65" s="185">
        <v>0</v>
      </c>
      <c r="AO65" s="185">
        <v>0</v>
      </c>
      <c r="AP65" s="185">
        <v>0</v>
      </c>
      <c r="AQ65" s="185">
        <v>0</v>
      </c>
      <c r="AR65" s="185">
        <v>0</v>
      </c>
      <c r="AS65" s="185">
        <v>0</v>
      </c>
      <c r="AT65" s="185">
        <v>0</v>
      </c>
      <c r="AU65" s="185">
        <v>6876696.79</v>
      </c>
      <c r="AV65" s="185">
        <v>0</v>
      </c>
      <c r="AW65" s="185">
        <v>0</v>
      </c>
      <c r="AX65" s="185">
        <v>0</v>
      </c>
      <c r="AY65" s="185">
        <v>0</v>
      </c>
      <c r="AZ65" s="185">
        <v>0</v>
      </c>
      <c r="BA65" s="185">
        <v>0</v>
      </c>
      <c r="BB65" s="185">
        <v>43996305.359999999</v>
      </c>
      <c r="BC65" s="185">
        <v>0</v>
      </c>
      <c r="BD65" s="185">
        <v>0</v>
      </c>
      <c r="BE65" s="185">
        <v>0</v>
      </c>
      <c r="BF65" s="185">
        <v>0</v>
      </c>
      <c r="BG65" s="185">
        <v>0</v>
      </c>
      <c r="BH65" s="185"/>
      <c r="BI65" s="185">
        <v>0</v>
      </c>
      <c r="BJ65" s="185"/>
      <c r="BK65" s="185">
        <v>0</v>
      </c>
      <c r="BL65" s="185">
        <v>0</v>
      </c>
      <c r="BM65" s="185">
        <v>11828180.359999999</v>
      </c>
      <c r="BN65" s="185">
        <v>279141.05</v>
      </c>
      <c r="BO65" s="185">
        <v>0</v>
      </c>
      <c r="BP65" s="185"/>
      <c r="BQ65" s="185">
        <v>0</v>
      </c>
      <c r="BR65" s="185">
        <v>0</v>
      </c>
      <c r="BS65" s="185">
        <v>0</v>
      </c>
      <c r="BT65" s="185">
        <v>5655267.2300000004</v>
      </c>
      <c r="BU65" s="185">
        <v>0</v>
      </c>
      <c r="BV65" s="185">
        <v>0</v>
      </c>
      <c r="BW65" s="185">
        <v>0</v>
      </c>
      <c r="BX65" s="185">
        <v>0</v>
      </c>
      <c r="BY65" s="185">
        <v>0</v>
      </c>
      <c r="BZ65" s="185">
        <v>0</v>
      </c>
      <c r="CA65" s="185">
        <v>0</v>
      </c>
      <c r="CB65" s="185">
        <v>0</v>
      </c>
      <c r="CC65" s="216">
        <f>SUM(H65:CB65)</f>
        <v>76005504.379999995</v>
      </c>
    </row>
    <row r="66" spans="1:81" s="116" customFormat="1" ht="25.5" customHeight="1">
      <c r="A66" s="143" t="s">
        <v>1459</v>
      </c>
      <c r="B66" s="310" t="s">
        <v>16</v>
      </c>
      <c r="C66" s="311" t="s">
        <v>17</v>
      </c>
      <c r="D66" s="312">
        <v>41050</v>
      </c>
      <c r="E66" s="117" t="s">
        <v>446</v>
      </c>
      <c r="F66" s="313" t="s">
        <v>447</v>
      </c>
      <c r="G66" s="314" t="s">
        <v>448</v>
      </c>
      <c r="H66" s="207">
        <v>3262985.45</v>
      </c>
      <c r="I66" s="185">
        <v>665269.75</v>
      </c>
      <c r="J66" s="185">
        <v>915349.96</v>
      </c>
      <c r="K66" s="185">
        <v>30847</v>
      </c>
      <c r="L66" s="185">
        <v>32626.5</v>
      </c>
      <c r="M66" s="185">
        <v>0</v>
      </c>
      <c r="N66" s="185">
        <v>13507884.75</v>
      </c>
      <c r="O66" s="185">
        <v>2065556.5</v>
      </c>
      <c r="P66" s="185">
        <v>449056.23</v>
      </c>
      <c r="Q66" s="185">
        <v>878388.24</v>
      </c>
      <c r="R66" s="185">
        <v>35181</v>
      </c>
      <c r="S66" s="185">
        <v>1507513</v>
      </c>
      <c r="T66" s="185">
        <v>2188523.5</v>
      </c>
      <c r="U66" s="185">
        <v>596660.75</v>
      </c>
      <c r="V66" s="185">
        <v>12101.01</v>
      </c>
      <c r="W66" s="185">
        <v>49775.75</v>
      </c>
      <c r="X66" s="185">
        <v>711384.5</v>
      </c>
      <c r="Y66" s="185">
        <v>333443.75</v>
      </c>
      <c r="Z66" s="185">
        <v>14336747.449999999</v>
      </c>
      <c r="AA66" s="185">
        <v>1943094.9</v>
      </c>
      <c r="AB66" s="185">
        <v>260342.05</v>
      </c>
      <c r="AC66" s="185">
        <v>1108753.5900000001</v>
      </c>
      <c r="AD66" s="185">
        <v>332680</v>
      </c>
      <c r="AE66" s="185">
        <v>409338.6</v>
      </c>
      <c r="AF66" s="185">
        <v>1339444.3500000001</v>
      </c>
      <c r="AG66" s="185">
        <v>0</v>
      </c>
      <c r="AH66" s="185">
        <v>525643</v>
      </c>
      <c r="AI66" s="185">
        <v>5017500.5</v>
      </c>
      <c r="AJ66" s="185">
        <v>185071.32</v>
      </c>
      <c r="AK66" s="185">
        <v>201997.75</v>
      </c>
      <c r="AL66" s="185">
        <v>62686</v>
      </c>
      <c r="AM66" s="185">
        <v>172279</v>
      </c>
      <c r="AN66" s="185">
        <v>155755.5</v>
      </c>
      <c r="AO66" s="185">
        <v>149328.87</v>
      </c>
      <c r="AP66" s="185">
        <v>158112</v>
      </c>
      <c r="AQ66" s="185">
        <v>193962</v>
      </c>
      <c r="AR66" s="185">
        <v>72922.5</v>
      </c>
      <c r="AS66" s="185">
        <v>192050</v>
      </c>
      <c r="AT66" s="185">
        <v>109436.5</v>
      </c>
      <c r="AU66" s="185">
        <v>1824205.5</v>
      </c>
      <c r="AV66" s="185">
        <v>279931.46999999997</v>
      </c>
      <c r="AW66" s="185">
        <v>134669.75</v>
      </c>
      <c r="AX66" s="185">
        <v>134546.25</v>
      </c>
      <c r="AY66" s="185">
        <v>115171.94</v>
      </c>
      <c r="AZ66" s="185">
        <v>103251.5</v>
      </c>
      <c r="BA66" s="185">
        <v>223033</v>
      </c>
      <c r="BB66" s="185">
        <v>8800792.75</v>
      </c>
      <c r="BC66" s="185">
        <v>175446</v>
      </c>
      <c r="BD66" s="185">
        <v>300549</v>
      </c>
      <c r="BE66" s="185">
        <v>1015422.01</v>
      </c>
      <c r="BF66" s="185">
        <v>60161.5</v>
      </c>
      <c r="BG66" s="185">
        <v>409564.5</v>
      </c>
      <c r="BH66" s="185"/>
      <c r="BI66" s="185">
        <v>298600.75</v>
      </c>
      <c r="BJ66" s="185"/>
      <c r="BK66" s="185">
        <v>125037.5</v>
      </c>
      <c r="BL66" s="185">
        <v>71749</v>
      </c>
      <c r="BM66" s="185">
        <v>8003416.7000000002</v>
      </c>
      <c r="BN66" s="185">
        <v>2377866.89</v>
      </c>
      <c r="BO66" s="185">
        <v>123949</v>
      </c>
      <c r="BP66" s="185"/>
      <c r="BQ66" s="185">
        <v>316799</v>
      </c>
      <c r="BR66" s="185">
        <v>1317958</v>
      </c>
      <c r="BS66" s="185">
        <v>224944.88</v>
      </c>
      <c r="BT66" s="185">
        <v>3233851.65</v>
      </c>
      <c r="BU66" s="185">
        <v>96152</v>
      </c>
      <c r="BV66" s="185">
        <v>71588</v>
      </c>
      <c r="BW66" s="185">
        <v>246865.25</v>
      </c>
      <c r="BX66" s="185">
        <v>526944.67000000004</v>
      </c>
      <c r="BY66" s="185">
        <v>654335.28</v>
      </c>
      <c r="BZ66" s="185">
        <v>115509.35</v>
      </c>
      <c r="CA66" s="185">
        <v>97352.5</v>
      </c>
      <c r="CB66" s="185">
        <v>100711.25</v>
      </c>
      <c r="CC66" s="216">
        <f t="shared" si="10"/>
        <v>85750070.359999999</v>
      </c>
    </row>
    <row r="67" spans="1:81" s="116" customFormat="1" ht="25.5" customHeight="1">
      <c r="A67" s="143" t="s">
        <v>1460</v>
      </c>
      <c r="B67" s="310" t="s">
        <v>16</v>
      </c>
      <c r="C67" s="311" t="s">
        <v>17</v>
      </c>
      <c r="D67" s="312">
        <v>42050</v>
      </c>
      <c r="E67" s="117" t="s">
        <v>449</v>
      </c>
      <c r="F67" s="313" t="s">
        <v>450</v>
      </c>
      <c r="G67" s="314" t="s">
        <v>451</v>
      </c>
      <c r="H67" s="207">
        <v>1270217.8999999999</v>
      </c>
      <c r="I67" s="185">
        <v>502939</v>
      </c>
      <c r="J67" s="185">
        <v>275958.14</v>
      </c>
      <c r="K67" s="185">
        <v>0</v>
      </c>
      <c r="L67" s="185">
        <v>2337.5</v>
      </c>
      <c r="M67" s="185">
        <v>0</v>
      </c>
      <c r="N67" s="185">
        <v>9333851.75</v>
      </c>
      <c r="O67" s="185">
        <v>816259.25</v>
      </c>
      <c r="P67" s="185">
        <v>59782</v>
      </c>
      <c r="Q67" s="185">
        <v>396191.44</v>
      </c>
      <c r="R67" s="185">
        <v>0</v>
      </c>
      <c r="S67" s="185">
        <v>194419.25</v>
      </c>
      <c r="T67" s="185">
        <v>1129177.5</v>
      </c>
      <c r="U67" s="185">
        <v>276099.5</v>
      </c>
      <c r="V67" s="185">
        <v>0</v>
      </c>
      <c r="W67" s="185">
        <v>13361.85</v>
      </c>
      <c r="X67" s="185">
        <v>126540.5</v>
      </c>
      <c r="Y67" s="185">
        <v>7729.5</v>
      </c>
      <c r="Z67" s="185">
        <v>9074084.0700000003</v>
      </c>
      <c r="AA67" s="185">
        <v>1352303.12</v>
      </c>
      <c r="AB67" s="185">
        <v>43894</v>
      </c>
      <c r="AC67" s="185">
        <v>739513</v>
      </c>
      <c r="AD67" s="185">
        <v>54602.5</v>
      </c>
      <c r="AE67" s="185">
        <v>60674.25</v>
      </c>
      <c r="AF67" s="185">
        <v>458785</v>
      </c>
      <c r="AG67" s="185">
        <v>0</v>
      </c>
      <c r="AH67" s="185">
        <v>38310</v>
      </c>
      <c r="AI67" s="185">
        <v>4524698.5</v>
      </c>
      <c r="AJ67" s="185">
        <v>24944.3</v>
      </c>
      <c r="AK67" s="185">
        <v>12599</v>
      </c>
      <c r="AL67" s="185">
        <v>47440</v>
      </c>
      <c r="AM67" s="185">
        <v>35059.25</v>
      </c>
      <c r="AN67" s="185">
        <v>82965.5</v>
      </c>
      <c r="AO67" s="185">
        <v>11620</v>
      </c>
      <c r="AP67" s="185">
        <v>53661.5</v>
      </c>
      <c r="AQ67" s="185">
        <v>85850.25</v>
      </c>
      <c r="AR67" s="185">
        <v>9849</v>
      </c>
      <c r="AS67" s="185">
        <v>13620.5</v>
      </c>
      <c r="AT67" s="185">
        <v>24634</v>
      </c>
      <c r="AU67" s="185">
        <v>1018204.63</v>
      </c>
      <c r="AV67" s="185">
        <v>5016</v>
      </c>
      <c r="AW67" s="185">
        <v>9044.75</v>
      </c>
      <c r="AX67" s="185">
        <v>26055.25</v>
      </c>
      <c r="AY67" s="185">
        <v>43522.5</v>
      </c>
      <c r="AZ67" s="185">
        <v>2759.25</v>
      </c>
      <c r="BA67" s="185">
        <v>155554.5</v>
      </c>
      <c r="BB67" s="185">
        <v>8500928</v>
      </c>
      <c r="BC67" s="185">
        <v>14019</v>
      </c>
      <c r="BD67" s="185">
        <v>28148.5</v>
      </c>
      <c r="BE67" s="185">
        <v>188955.25</v>
      </c>
      <c r="BF67" s="185">
        <v>16738.5</v>
      </c>
      <c r="BG67" s="185">
        <v>102460.5</v>
      </c>
      <c r="BH67" s="185"/>
      <c r="BI67" s="185">
        <v>100773.98</v>
      </c>
      <c r="BJ67" s="185"/>
      <c r="BK67" s="185">
        <v>12070.5</v>
      </c>
      <c r="BL67" s="185">
        <v>21486.25</v>
      </c>
      <c r="BM67" s="185">
        <v>8267741.9500000002</v>
      </c>
      <c r="BN67" s="185">
        <v>2385211.39</v>
      </c>
      <c r="BO67" s="185">
        <v>309540</v>
      </c>
      <c r="BP67" s="185"/>
      <c r="BQ67" s="185">
        <v>16878</v>
      </c>
      <c r="BR67" s="185">
        <v>179760</v>
      </c>
      <c r="BS67" s="185">
        <v>36296</v>
      </c>
      <c r="BT67" s="185">
        <v>3408762.32</v>
      </c>
      <c r="BU67" s="185">
        <v>43668.5</v>
      </c>
      <c r="BV67" s="185">
        <v>20475</v>
      </c>
      <c r="BW67" s="185">
        <v>86172.9</v>
      </c>
      <c r="BX67" s="185">
        <v>101914.5</v>
      </c>
      <c r="BY67" s="185">
        <v>326854.67</v>
      </c>
      <c r="BZ67" s="185">
        <v>24101.75</v>
      </c>
      <c r="CA67" s="185">
        <v>22242.75</v>
      </c>
      <c r="CB67" s="185">
        <v>10887</v>
      </c>
      <c r="CC67" s="216">
        <f t="shared" si="10"/>
        <v>56640216.910000004</v>
      </c>
    </row>
    <row r="68" spans="1:81" s="116" customFormat="1" ht="25.5" customHeight="1">
      <c r="A68" s="143" t="s">
        <v>1459</v>
      </c>
      <c r="B68" s="310" t="s">
        <v>16</v>
      </c>
      <c r="C68" s="311" t="s">
        <v>17</v>
      </c>
      <c r="D68" s="312">
        <v>41050</v>
      </c>
      <c r="E68" s="117" t="s">
        <v>446</v>
      </c>
      <c r="F68" s="313" t="s">
        <v>452</v>
      </c>
      <c r="G68" s="314" t="s">
        <v>1562</v>
      </c>
      <c r="H68" s="207">
        <v>126745</v>
      </c>
      <c r="I68" s="185">
        <v>1271</v>
      </c>
      <c r="J68" s="185">
        <v>0</v>
      </c>
      <c r="K68" s="185">
        <v>5655</v>
      </c>
      <c r="L68" s="185">
        <v>0</v>
      </c>
      <c r="M68" s="185">
        <v>0</v>
      </c>
      <c r="N68" s="185">
        <v>260912.25</v>
      </c>
      <c r="O68" s="185">
        <v>15679.5</v>
      </c>
      <c r="P68" s="185">
        <v>0</v>
      </c>
      <c r="Q68" s="185">
        <v>0</v>
      </c>
      <c r="R68" s="185">
        <v>0</v>
      </c>
      <c r="S68" s="185">
        <v>0</v>
      </c>
      <c r="T68" s="185">
        <v>214512.5</v>
      </c>
      <c r="U68" s="185">
        <v>18388.75</v>
      </c>
      <c r="V68" s="185">
        <v>0</v>
      </c>
      <c r="W68" s="185">
        <v>0</v>
      </c>
      <c r="X68" s="185">
        <v>16036.5</v>
      </c>
      <c r="Y68" s="185">
        <v>0</v>
      </c>
      <c r="Z68" s="185">
        <v>1794954.75</v>
      </c>
      <c r="AA68" s="185">
        <v>0</v>
      </c>
      <c r="AB68" s="185">
        <v>0</v>
      </c>
      <c r="AC68" s="185">
        <v>0</v>
      </c>
      <c r="AD68" s="185">
        <v>13903</v>
      </c>
      <c r="AE68" s="185">
        <v>0</v>
      </c>
      <c r="AF68" s="185">
        <v>8075</v>
      </c>
      <c r="AG68" s="185">
        <v>0</v>
      </c>
      <c r="AH68" s="185">
        <v>0</v>
      </c>
      <c r="AI68" s="185">
        <v>797008</v>
      </c>
      <c r="AJ68" s="185">
        <v>2003</v>
      </c>
      <c r="AK68" s="185">
        <v>0</v>
      </c>
      <c r="AL68" s="185">
        <v>0</v>
      </c>
      <c r="AM68" s="185">
        <v>3244.75</v>
      </c>
      <c r="AN68" s="185">
        <v>0</v>
      </c>
      <c r="AO68" s="185">
        <v>3067</v>
      </c>
      <c r="AP68" s="185">
        <v>0</v>
      </c>
      <c r="AQ68" s="185">
        <v>0</v>
      </c>
      <c r="AR68" s="185">
        <v>1760</v>
      </c>
      <c r="AS68" s="185">
        <v>8484.5</v>
      </c>
      <c r="AT68" s="185">
        <v>0</v>
      </c>
      <c r="AU68" s="185">
        <v>6699.25</v>
      </c>
      <c r="AV68" s="185">
        <v>12522</v>
      </c>
      <c r="AW68" s="185">
        <v>0</v>
      </c>
      <c r="AX68" s="185">
        <v>0</v>
      </c>
      <c r="AY68" s="185">
        <v>0</v>
      </c>
      <c r="AZ68" s="185">
        <v>0</v>
      </c>
      <c r="BA68" s="185">
        <v>0</v>
      </c>
      <c r="BB68" s="185">
        <v>48985</v>
      </c>
      <c r="BC68" s="185">
        <v>0</v>
      </c>
      <c r="BD68" s="185">
        <v>0</v>
      </c>
      <c r="BE68" s="185">
        <v>2973</v>
      </c>
      <c r="BF68" s="185">
        <v>21647</v>
      </c>
      <c r="BG68" s="185">
        <v>0</v>
      </c>
      <c r="BH68" s="185"/>
      <c r="BI68" s="185">
        <v>0</v>
      </c>
      <c r="BJ68" s="185"/>
      <c r="BK68" s="185">
        <v>1656</v>
      </c>
      <c r="BL68" s="185">
        <v>0</v>
      </c>
      <c r="BM68" s="185">
        <v>92453.15</v>
      </c>
      <c r="BN68" s="185">
        <v>535962.14</v>
      </c>
      <c r="BO68" s="185">
        <v>11854</v>
      </c>
      <c r="BP68" s="185"/>
      <c r="BQ68" s="185">
        <v>0</v>
      </c>
      <c r="BR68" s="185">
        <v>6196</v>
      </c>
      <c r="BS68" s="185">
        <v>0</v>
      </c>
      <c r="BT68" s="185">
        <v>13379</v>
      </c>
      <c r="BU68" s="185">
        <v>0</v>
      </c>
      <c r="BV68" s="185">
        <v>0</v>
      </c>
      <c r="BW68" s="185">
        <v>0</v>
      </c>
      <c r="BX68" s="185">
        <v>6036.5</v>
      </c>
      <c r="BY68" s="185">
        <v>18671.169999999998</v>
      </c>
      <c r="BZ68" s="185">
        <v>0</v>
      </c>
      <c r="CA68" s="185">
        <v>4781</v>
      </c>
      <c r="CB68" s="185">
        <v>0</v>
      </c>
      <c r="CC68" s="216">
        <f t="shared" si="10"/>
        <v>4075515.71</v>
      </c>
    </row>
    <row r="69" spans="1:81" s="116" customFormat="1" ht="25.5" customHeight="1">
      <c r="A69" s="143" t="s">
        <v>1460</v>
      </c>
      <c r="B69" s="310" t="s">
        <v>16</v>
      </c>
      <c r="C69" s="311" t="s">
        <v>17</v>
      </c>
      <c r="D69" s="312">
        <v>42050</v>
      </c>
      <c r="E69" s="117" t="s">
        <v>449</v>
      </c>
      <c r="F69" s="313" t="s">
        <v>453</v>
      </c>
      <c r="G69" s="314" t="s">
        <v>1563</v>
      </c>
      <c r="H69" s="207">
        <v>580997</v>
      </c>
      <c r="I69" s="185">
        <v>0</v>
      </c>
      <c r="J69" s="185">
        <v>36040</v>
      </c>
      <c r="K69" s="185">
        <v>0</v>
      </c>
      <c r="L69" s="185">
        <v>0</v>
      </c>
      <c r="M69" s="185">
        <v>0</v>
      </c>
      <c r="N69" s="185">
        <v>1700706</v>
      </c>
      <c r="O69" s="185">
        <v>2088.5</v>
      </c>
      <c r="P69" s="185">
        <v>11116</v>
      </c>
      <c r="Q69" s="185">
        <v>7929</v>
      </c>
      <c r="R69" s="185">
        <v>0</v>
      </c>
      <c r="S69" s="185">
        <v>0</v>
      </c>
      <c r="T69" s="185">
        <v>74861.5</v>
      </c>
      <c r="U69" s="185">
        <v>12821</v>
      </c>
      <c r="V69" s="185">
        <v>0</v>
      </c>
      <c r="W69" s="185">
        <v>13290</v>
      </c>
      <c r="X69" s="185">
        <v>0</v>
      </c>
      <c r="Y69" s="185">
        <v>0</v>
      </c>
      <c r="Z69" s="185">
        <v>667475.5</v>
      </c>
      <c r="AA69" s="185">
        <v>97793</v>
      </c>
      <c r="AB69" s="185">
        <v>0</v>
      </c>
      <c r="AC69" s="185">
        <v>9261.5</v>
      </c>
      <c r="AD69" s="185">
        <v>0</v>
      </c>
      <c r="AE69" s="185">
        <v>0</v>
      </c>
      <c r="AF69" s="185">
        <v>0</v>
      </c>
      <c r="AG69" s="185">
        <v>84013</v>
      </c>
      <c r="AH69" s="185">
        <v>0</v>
      </c>
      <c r="AI69" s="185">
        <v>1621036.5</v>
      </c>
      <c r="AJ69" s="185">
        <v>0</v>
      </c>
      <c r="AK69" s="185">
        <v>0</v>
      </c>
      <c r="AL69" s="185">
        <v>0</v>
      </c>
      <c r="AM69" s="185">
        <v>0</v>
      </c>
      <c r="AN69" s="185">
        <v>0</v>
      </c>
      <c r="AO69" s="185">
        <v>0</v>
      </c>
      <c r="AP69" s="185">
        <v>0</v>
      </c>
      <c r="AQ69" s="185">
        <v>0</v>
      </c>
      <c r="AR69" s="185">
        <v>75</v>
      </c>
      <c r="AS69" s="185">
        <v>0</v>
      </c>
      <c r="AT69" s="185">
        <v>0</v>
      </c>
      <c r="AU69" s="185">
        <v>255576.25</v>
      </c>
      <c r="AV69" s="185">
        <v>190</v>
      </c>
      <c r="AW69" s="185">
        <v>0</v>
      </c>
      <c r="AX69" s="185">
        <v>0</v>
      </c>
      <c r="AY69" s="185">
        <v>0</v>
      </c>
      <c r="AZ69" s="185">
        <v>0</v>
      </c>
      <c r="BA69" s="185">
        <v>0</v>
      </c>
      <c r="BB69" s="185">
        <v>354027.25</v>
      </c>
      <c r="BC69" s="185">
        <v>0</v>
      </c>
      <c r="BD69" s="185">
        <v>0</v>
      </c>
      <c r="BE69" s="185">
        <v>0</v>
      </c>
      <c r="BF69" s="185">
        <v>0</v>
      </c>
      <c r="BG69" s="185">
        <v>0</v>
      </c>
      <c r="BH69" s="185"/>
      <c r="BI69" s="185">
        <v>0</v>
      </c>
      <c r="BJ69" s="185"/>
      <c r="BK69" s="185">
        <v>0</v>
      </c>
      <c r="BL69" s="185">
        <v>0</v>
      </c>
      <c r="BM69" s="185">
        <v>848567.7</v>
      </c>
      <c r="BN69" s="185">
        <v>592892.59</v>
      </c>
      <c r="BO69" s="185">
        <v>11376</v>
      </c>
      <c r="BP69" s="185"/>
      <c r="BQ69" s="185">
        <v>15791</v>
      </c>
      <c r="BR69" s="185">
        <v>0</v>
      </c>
      <c r="BS69" s="185">
        <v>0</v>
      </c>
      <c r="BT69" s="185">
        <v>116737</v>
      </c>
      <c r="BU69" s="185">
        <v>0</v>
      </c>
      <c r="BV69" s="185">
        <v>0</v>
      </c>
      <c r="BW69" s="185">
        <v>0</v>
      </c>
      <c r="BX69" s="185">
        <v>0</v>
      </c>
      <c r="BY69" s="185">
        <v>14000.26</v>
      </c>
      <c r="BZ69" s="185">
        <v>0</v>
      </c>
      <c r="CA69" s="185">
        <v>5762</v>
      </c>
      <c r="CB69" s="185">
        <v>0</v>
      </c>
      <c r="CC69" s="216">
        <f t="shared" si="10"/>
        <v>7134423.5499999998</v>
      </c>
    </row>
    <row r="70" spans="1:81" s="116" customFormat="1" ht="25.5" customHeight="1">
      <c r="A70" s="143" t="s">
        <v>1459</v>
      </c>
      <c r="B70" s="310" t="s">
        <v>16</v>
      </c>
      <c r="C70" s="311" t="s">
        <v>17</v>
      </c>
      <c r="D70" s="312"/>
      <c r="E70" s="117"/>
      <c r="F70" s="336" t="s">
        <v>1564</v>
      </c>
      <c r="G70" s="337" t="s">
        <v>1565</v>
      </c>
      <c r="H70" s="207">
        <v>1575</v>
      </c>
      <c r="I70" s="185">
        <v>0</v>
      </c>
      <c r="J70" s="185">
        <v>0</v>
      </c>
      <c r="K70" s="185">
        <v>0</v>
      </c>
      <c r="L70" s="185">
        <v>290</v>
      </c>
      <c r="M70" s="185">
        <v>0</v>
      </c>
      <c r="N70" s="185">
        <v>858176.25</v>
      </c>
      <c r="O70" s="185">
        <v>0</v>
      </c>
      <c r="P70" s="185">
        <v>0</v>
      </c>
      <c r="Q70" s="185">
        <v>1348148.31</v>
      </c>
      <c r="R70" s="185">
        <v>210477.1</v>
      </c>
      <c r="S70" s="185">
        <v>0</v>
      </c>
      <c r="T70" s="185">
        <v>0</v>
      </c>
      <c r="U70" s="185">
        <v>3420</v>
      </c>
      <c r="V70" s="185">
        <v>68555.600000000006</v>
      </c>
      <c r="W70" s="185">
        <v>0</v>
      </c>
      <c r="X70" s="185">
        <v>0</v>
      </c>
      <c r="Y70" s="185">
        <v>0</v>
      </c>
      <c r="Z70" s="185">
        <v>0</v>
      </c>
      <c r="AA70" s="185">
        <v>0</v>
      </c>
      <c r="AB70" s="185">
        <v>0</v>
      </c>
      <c r="AC70" s="185">
        <v>13498</v>
      </c>
      <c r="AD70" s="185">
        <v>0</v>
      </c>
      <c r="AE70" s="185">
        <v>0</v>
      </c>
      <c r="AF70" s="185">
        <v>0</v>
      </c>
      <c r="AG70" s="185">
        <v>0</v>
      </c>
      <c r="AH70" s="185">
        <v>0</v>
      </c>
      <c r="AI70" s="185">
        <v>0</v>
      </c>
      <c r="AJ70" s="185">
        <v>0</v>
      </c>
      <c r="AK70" s="185">
        <v>0</v>
      </c>
      <c r="AL70" s="185">
        <v>0</v>
      </c>
      <c r="AM70" s="185">
        <v>0</v>
      </c>
      <c r="AN70" s="185">
        <v>0</v>
      </c>
      <c r="AO70" s="185">
        <v>0</v>
      </c>
      <c r="AP70" s="185">
        <v>0</v>
      </c>
      <c r="AQ70" s="185">
        <v>0</v>
      </c>
      <c r="AR70" s="185">
        <v>0</v>
      </c>
      <c r="AS70" s="185">
        <v>0</v>
      </c>
      <c r="AT70" s="185">
        <v>0</v>
      </c>
      <c r="AU70" s="185">
        <v>0</v>
      </c>
      <c r="AV70" s="185">
        <v>0</v>
      </c>
      <c r="AW70" s="185">
        <v>0</v>
      </c>
      <c r="AX70" s="185">
        <v>0</v>
      </c>
      <c r="AY70" s="185">
        <v>0</v>
      </c>
      <c r="AZ70" s="185">
        <v>0</v>
      </c>
      <c r="BA70" s="185">
        <v>0</v>
      </c>
      <c r="BB70" s="185">
        <v>0</v>
      </c>
      <c r="BC70" s="185">
        <v>0</v>
      </c>
      <c r="BD70" s="185">
        <v>0</v>
      </c>
      <c r="BE70" s="185">
        <v>0</v>
      </c>
      <c r="BF70" s="185">
        <v>0</v>
      </c>
      <c r="BG70" s="185">
        <v>0</v>
      </c>
      <c r="BH70" s="185"/>
      <c r="BI70" s="185">
        <v>0</v>
      </c>
      <c r="BJ70" s="185"/>
      <c r="BK70" s="185">
        <v>0</v>
      </c>
      <c r="BL70" s="185">
        <v>0</v>
      </c>
      <c r="BM70" s="185">
        <v>350565.55</v>
      </c>
      <c r="BN70" s="185">
        <v>0</v>
      </c>
      <c r="BO70" s="185">
        <v>0</v>
      </c>
      <c r="BP70" s="185"/>
      <c r="BQ70" s="185">
        <v>0</v>
      </c>
      <c r="BR70" s="185">
        <v>0</v>
      </c>
      <c r="BS70" s="185">
        <v>0</v>
      </c>
      <c r="BT70" s="185">
        <v>0</v>
      </c>
      <c r="BU70" s="185">
        <v>0</v>
      </c>
      <c r="BV70" s="185">
        <v>0</v>
      </c>
      <c r="BW70" s="185">
        <v>0</v>
      </c>
      <c r="BX70" s="185">
        <v>0</v>
      </c>
      <c r="BY70" s="185">
        <v>0</v>
      </c>
      <c r="BZ70" s="185">
        <v>0</v>
      </c>
      <c r="CA70" s="185">
        <v>0</v>
      </c>
      <c r="CB70" s="185">
        <v>0</v>
      </c>
      <c r="CC70" s="216">
        <f t="shared" si="10"/>
        <v>2854705.81</v>
      </c>
    </row>
    <row r="71" spans="1:81" s="116" customFormat="1" ht="25.5" customHeight="1">
      <c r="A71" s="143" t="s">
        <v>1460</v>
      </c>
      <c r="B71" s="310" t="s">
        <v>16</v>
      </c>
      <c r="C71" s="311" t="s">
        <v>17</v>
      </c>
      <c r="D71" s="312"/>
      <c r="E71" s="117"/>
      <c r="F71" s="336" t="s">
        <v>1566</v>
      </c>
      <c r="G71" s="337" t="s">
        <v>1567</v>
      </c>
      <c r="H71" s="207">
        <v>371487</v>
      </c>
      <c r="I71" s="185">
        <v>0</v>
      </c>
      <c r="J71" s="185">
        <v>46000</v>
      </c>
      <c r="K71" s="185">
        <v>0</v>
      </c>
      <c r="L71" s="185">
        <v>0</v>
      </c>
      <c r="M71" s="185">
        <v>0</v>
      </c>
      <c r="N71" s="185">
        <v>1837473.25</v>
      </c>
      <c r="O71" s="185">
        <v>0</v>
      </c>
      <c r="P71" s="185">
        <v>0</v>
      </c>
      <c r="Q71" s="185">
        <v>24680.25</v>
      </c>
      <c r="R71" s="185">
        <v>0</v>
      </c>
      <c r="S71" s="185">
        <v>0</v>
      </c>
      <c r="T71" s="185">
        <v>0</v>
      </c>
      <c r="U71" s="185">
        <v>0</v>
      </c>
      <c r="V71" s="185">
        <v>0</v>
      </c>
      <c r="W71" s="185">
        <v>0</v>
      </c>
      <c r="X71" s="185">
        <v>0</v>
      </c>
      <c r="Y71" s="185">
        <v>0</v>
      </c>
      <c r="Z71" s="185">
        <v>0</v>
      </c>
      <c r="AA71" s="185">
        <v>0</v>
      </c>
      <c r="AB71" s="185">
        <v>0</v>
      </c>
      <c r="AC71" s="185">
        <v>0</v>
      </c>
      <c r="AD71" s="185">
        <v>0</v>
      </c>
      <c r="AE71" s="185">
        <v>0</v>
      </c>
      <c r="AF71" s="185">
        <v>0</v>
      </c>
      <c r="AG71" s="185">
        <v>0</v>
      </c>
      <c r="AH71" s="185">
        <v>0</v>
      </c>
      <c r="AI71" s="185">
        <v>0</v>
      </c>
      <c r="AJ71" s="185">
        <v>0</v>
      </c>
      <c r="AK71" s="185">
        <v>0</v>
      </c>
      <c r="AL71" s="185">
        <v>0</v>
      </c>
      <c r="AM71" s="185">
        <v>0</v>
      </c>
      <c r="AN71" s="185">
        <v>0</v>
      </c>
      <c r="AO71" s="185">
        <v>0</v>
      </c>
      <c r="AP71" s="185">
        <v>0</v>
      </c>
      <c r="AQ71" s="185">
        <v>0</v>
      </c>
      <c r="AR71" s="185">
        <v>0</v>
      </c>
      <c r="AS71" s="185">
        <v>0</v>
      </c>
      <c r="AT71" s="185">
        <v>0</v>
      </c>
      <c r="AU71" s="185">
        <v>0</v>
      </c>
      <c r="AV71" s="185">
        <v>0</v>
      </c>
      <c r="AW71" s="185">
        <v>0</v>
      </c>
      <c r="AX71" s="185">
        <v>0</v>
      </c>
      <c r="AY71" s="185">
        <v>0</v>
      </c>
      <c r="AZ71" s="185">
        <v>0</v>
      </c>
      <c r="BA71" s="185">
        <v>0</v>
      </c>
      <c r="BB71" s="185">
        <v>0</v>
      </c>
      <c r="BC71" s="185">
        <v>0</v>
      </c>
      <c r="BD71" s="185">
        <v>0</v>
      </c>
      <c r="BE71" s="185">
        <v>0</v>
      </c>
      <c r="BF71" s="185">
        <v>0</v>
      </c>
      <c r="BG71" s="185">
        <v>0</v>
      </c>
      <c r="BH71" s="185"/>
      <c r="BI71" s="185">
        <v>0</v>
      </c>
      <c r="BJ71" s="185"/>
      <c r="BK71" s="185">
        <v>0</v>
      </c>
      <c r="BL71" s="185">
        <v>0</v>
      </c>
      <c r="BM71" s="185">
        <v>0</v>
      </c>
      <c r="BN71" s="185">
        <v>0</v>
      </c>
      <c r="BO71" s="185">
        <v>0</v>
      </c>
      <c r="BP71" s="185"/>
      <c r="BQ71" s="185">
        <v>0</v>
      </c>
      <c r="BR71" s="185">
        <v>0</v>
      </c>
      <c r="BS71" s="185">
        <v>0</v>
      </c>
      <c r="BT71" s="185">
        <v>0</v>
      </c>
      <c r="BU71" s="185">
        <v>0</v>
      </c>
      <c r="BV71" s="185">
        <v>0</v>
      </c>
      <c r="BW71" s="185">
        <v>0</v>
      </c>
      <c r="BX71" s="185">
        <v>0</v>
      </c>
      <c r="BY71" s="185">
        <v>0</v>
      </c>
      <c r="BZ71" s="185">
        <v>0</v>
      </c>
      <c r="CA71" s="185">
        <v>0</v>
      </c>
      <c r="CB71" s="185">
        <v>0</v>
      </c>
      <c r="CC71" s="216">
        <f t="shared" si="10"/>
        <v>2279640.5</v>
      </c>
    </row>
    <row r="72" spans="1:81" s="116" customFormat="1" ht="25.5" customHeight="1">
      <c r="A72" s="143" t="s">
        <v>1461</v>
      </c>
      <c r="B72" s="310" t="s">
        <v>16</v>
      </c>
      <c r="C72" s="311" t="s">
        <v>17</v>
      </c>
      <c r="D72" s="312">
        <v>43030</v>
      </c>
      <c r="E72" s="117" t="s">
        <v>454</v>
      </c>
      <c r="F72" s="313" t="s">
        <v>455</v>
      </c>
      <c r="G72" s="314" t="s">
        <v>456</v>
      </c>
      <c r="H72" s="207">
        <v>1114395</v>
      </c>
      <c r="I72" s="185">
        <v>121897.25</v>
      </c>
      <c r="J72" s="185">
        <v>187741</v>
      </c>
      <c r="K72" s="185">
        <v>19350</v>
      </c>
      <c r="L72" s="185">
        <v>14029</v>
      </c>
      <c r="M72" s="185">
        <v>6210</v>
      </c>
      <c r="N72" s="185">
        <v>250218.75</v>
      </c>
      <c r="O72" s="185">
        <v>174502.5</v>
      </c>
      <c r="P72" s="185">
        <v>66517</v>
      </c>
      <c r="Q72" s="185">
        <v>41872</v>
      </c>
      <c r="R72" s="185">
        <v>46620</v>
      </c>
      <c r="S72" s="185">
        <v>71556</v>
      </c>
      <c r="T72" s="185">
        <v>124385</v>
      </c>
      <c r="U72" s="185">
        <v>52554.5</v>
      </c>
      <c r="V72" s="185">
        <v>8215</v>
      </c>
      <c r="W72" s="185">
        <v>410</v>
      </c>
      <c r="X72" s="185">
        <v>25961.5</v>
      </c>
      <c r="Y72" s="185">
        <v>0</v>
      </c>
      <c r="Z72" s="185">
        <v>435567</v>
      </c>
      <c r="AA72" s="185">
        <v>166298.5</v>
      </c>
      <c r="AB72" s="185">
        <v>8091.25</v>
      </c>
      <c r="AC72" s="185">
        <v>103649</v>
      </c>
      <c r="AD72" s="185">
        <v>154748</v>
      </c>
      <c r="AE72" s="185">
        <v>32485</v>
      </c>
      <c r="AF72" s="185">
        <v>59342.5</v>
      </c>
      <c r="AG72" s="185">
        <v>3010</v>
      </c>
      <c r="AH72" s="185">
        <v>25046</v>
      </c>
      <c r="AI72" s="185">
        <v>170541.37</v>
      </c>
      <c r="AJ72" s="185">
        <v>13915</v>
      </c>
      <c r="AK72" s="185">
        <v>11972</v>
      </c>
      <c r="AL72" s="185">
        <v>14695</v>
      </c>
      <c r="AM72" s="185">
        <v>8106.75</v>
      </c>
      <c r="AN72" s="185">
        <v>10522</v>
      </c>
      <c r="AO72" s="185">
        <v>22070</v>
      </c>
      <c r="AP72" s="185">
        <v>4710</v>
      </c>
      <c r="AQ72" s="185">
        <v>61538</v>
      </c>
      <c r="AR72" s="185">
        <v>13710</v>
      </c>
      <c r="AS72" s="185">
        <v>20560</v>
      </c>
      <c r="AT72" s="185">
        <v>8750</v>
      </c>
      <c r="AU72" s="185">
        <v>74365.5</v>
      </c>
      <c r="AV72" s="185">
        <v>1110</v>
      </c>
      <c r="AW72" s="185">
        <v>18077</v>
      </c>
      <c r="AX72" s="185">
        <v>10170</v>
      </c>
      <c r="AY72" s="185">
        <v>11397</v>
      </c>
      <c r="AZ72" s="185">
        <v>1800</v>
      </c>
      <c r="BA72" s="185">
        <v>17270</v>
      </c>
      <c r="BB72" s="185">
        <v>1066436</v>
      </c>
      <c r="BC72" s="185">
        <v>20548</v>
      </c>
      <c r="BD72" s="185">
        <v>62658.25</v>
      </c>
      <c r="BE72" s="185">
        <v>42654</v>
      </c>
      <c r="BF72" s="185">
        <v>68943.5</v>
      </c>
      <c r="BG72" s="185">
        <v>175422</v>
      </c>
      <c r="BH72" s="185"/>
      <c r="BI72" s="185">
        <v>30494.5</v>
      </c>
      <c r="BJ72" s="185"/>
      <c r="BK72" s="185">
        <v>7290</v>
      </c>
      <c r="BL72" s="185">
        <v>9117.5</v>
      </c>
      <c r="BM72" s="185">
        <v>427179.7</v>
      </c>
      <c r="BN72" s="185">
        <v>397498.3</v>
      </c>
      <c r="BO72" s="185">
        <v>41805</v>
      </c>
      <c r="BP72" s="185"/>
      <c r="BQ72" s="185">
        <v>57126</v>
      </c>
      <c r="BR72" s="185">
        <v>58245</v>
      </c>
      <c r="BS72" s="185">
        <v>26465</v>
      </c>
      <c r="BT72" s="185">
        <v>479704</v>
      </c>
      <c r="BU72" s="185">
        <v>6603.25</v>
      </c>
      <c r="BV72" s="185">
        <v>53909</v>
      </c>
      <c r="BW72" s="185">
        <v>7955</v>
      </c>
      <c r="BX72" s="185">
        <v>55021.26</v>
      </c>
      <c r="BY72" s="185">
        <v>41127.1</v>
      </c>
      <c r="BZ72" s="185">
        <v>13057</v>
      </c>
      <c r="CA72" s="185">
        <v>10303</v>
      </c>
      <c r="CB72" s="185">
        <v>7387</v>
      </c>
      <c r="CC72" s="216">
        <f t="shared" si="10"/>
        <v>6976900.7299999995</v>
      </c>
    </row>
    <row r="73" spans="1:81" s="116" customFormat="1" ht="25.5" customHeight="1">
      <c r="A73" s="143" t="s">
        <v>1460</v>
      </c>
      <c r="B73" s="310" t="s">
        <v>16</v>
      </c>
      <c r="C73" s="311" t="s">
        <v>17</v>
      </c>
      <c r="D73" s="312">
        <v>42050</v>
      </c>
      <c r="E73" s="117" t="s">
        <v>449</v>
      </c>
      <c r="F73" s="313" t="s">
        <v>457</v>
      </c>
      <c r="G73" s="314" t="s">
        <v>458</v>
      </c>
      <c r="H73" s="207">
        <v>134982</v>
      </c>
      <c r="I73" s="185">
        <v>170193.5</v>
      </c>
      <c r="J73" s="185">
        <v>0</v>
      </c>
      <c r="K73" s="185">
        <v>1421</v>
      </c>
      <c r="L73" s="185">
        <v>7312</v>
      </c>
      <c r="M73" s="185">
        <v>0</v>
      </c>
      <c r="N73" s="185">
        <v>598242.75</v>
      </c>
      <c r="O73" s="185">
        <v>17571.25</v>
      </c>
      <c r="P73" s="185">
        <v>0</v>
      </c>
      <c r="Q73" s="185">
        <v>31292</v>
      </c>
      <c r="R73" s="185">
        <v>5008</v>
      </c>
      <c r="S73" s="185">
        <v>35397.5</v>
      </c>
      <c r="T73" s="185">
        <v>391839</v>
      </c>
      <c r="U73" s="185">
        <v>392934.25</v>
      </c>
      <c r="V73" s="185">
        <v>10643.5</v>
      </c>
      <c r="W73" s="185">
        <v>8512.23</v>
      </c>
      <c r="X73" s="185">
        <v>0</v>
      </c>
      <c r="Y73" s="185">
        <v>21989</v>
      </c>
      <c r="Z73" s="185">
        <v>258492.25</v>
      </c>
      <c r="AA73" s="185">
        <v>21175</v>
      </c>
      <c r="AB73" s="185">
        <v>46034.5</v>
      </c>
      <c r="AC73" s="185">
        <v>18841</v>
      </c>
      <c r="AD73" s="185">
        <v>10036</v>
      </c>
      <c r="AE73" s="185">
        <v>3137</v>
      </c>
      <c r="AF73" s="185">
        <v>86704.25</v>
      </c>
      <c r="AG73" s="185">
        <v>20921</v>
      </c>
      <c r="AH73" s="185">
        <v>8305</v>
      </c>
      <c r="AI73" s="185">
        <v>231469</v>
      </c>
      <c r="AJ73" s="185">
        <v>0</v>
      </c>
      <c r="AK73" s="185">
        <v>4035</v>
      </c>
      <c r="AL73" s="185">
        <v>0</v>
      </c>
      <c r="AM73" s="185">
        <v>0</v>
      </c>
      <c r="AN73" s="185">
        <v>1442</v>
      </c>
      <c r="AO73" s="185">
        <v>2362</v>
      </c>
      <c r="AP73" s="185">
        <v>6324</v>
      </c>
      <c r="AQ73" s="185">
        <v>14312</v>
      </c>
      <c r="AR73" s="185">
        <v>4900</v>
      </c>
      <c r="AS73" s="185">
        <v>0</v>
      </c>
      <c r="AT73" s="185">
        <v>0</v>
      </c>
      <c r="AU73" s="185">
        <v>0</v>
      </c>
      <c r="AV73" s="185">
        <v>0</v>
      </c>
      <c r="AW73" s="185">
        <v>997</v>
      </c>
      <c r="AX73" s="185">
        <v>0</v>
      </c>
      <c r="AY73" s="185">
        <v>0</v>
      </c>
      <c r="AZ73" s="185">
        <v>2253</v>
      </c>
      <c r="BA73" s="185">
        <v>0</v>
      </c>
      <c r="BB73" s="185">
        <v>825831.5</v>
      </c>
      <c r="BC73" s="185">
        <v>6699</v>
      </c>
      <c r="BD73" s="185">
        <v>5665.75</v>
      </c>
      <c r="BE73" s="185">
        <v>0</v>
      </c>
      <c r="BF73" s="185">
        <v>0</v>
      </c>
      <c r="BG73" s="185">
        <v>3773</v>
      </c>
      <c r="BH73" s="185"/>
      <c r="BI73" s="185">
        <v>39675.83</v>
      </c>
      <c r="BJ73" s="185"/>
      <c r="BK73" s="185">
        <v>0</v>
      </c>
      <c r="BL73" s="185">
        <v>0</v>
      </c>
      <c r="BM73" s="185">
        <v>42009</v>
      </c>
      <c r="BN73" s="185">
        <v>0</v>
      </c>
      <c r="BO73" s="185">
        <v>0</v>
      </c>
      <c r="BP73" s="185"/>
      <c r="BQ73" s="185">
        <v>0</v>
      </c>
      <c r="BR73" s="185">
        <v>0</v>
      </c>
      <c r="BS73" s="185">
        <v>0</v>
      </c>
      <c r="BT73" s="185">
        <v>174649</v>
      </c>
      <c r="BU73" s="185">
        <v>0</v>
      </c>
      <c r="BV73" s="185">
        <v>0</v>
      </c>
      <c r="BW73" s="185">
        <v>36023.75</v>
      </c>
      <c r="BX73" s="185">
        <v>63186</v>
      </c>
      <c r="BY73" s="185">
        <v>32402.36</v>
      </c>
      <c r="BZ73" s="185">
        <v>7407</v>
      </c>
      <c r="CA73" s="185">
        <v>0</v>
      </c>
      <c r="CB73" s="185">
        <v>0</v>
      </c>
      <c r="CC73" s="216">
        <f t="shared" si="10"/>
        <v>3806400.17</v>
      </c>
    </row>
    <row r="74" spans="1:81" s="116" customFormat="1" ht="25.5" customHeight="1">
      <c r="A74" s="143" t="s">
        <v>1459</v>
      </c>
      <c r="B74" s="310" t="s">
        <v>16</v>
      </c>
      <c r="C74" s="311" t="s">
        <v>17</v>
      </c>
      <c r="D74" s="312">
        <v>41050</v>
      </c>
      <c r="E74" s="117" t="s">
        <v>446</v>
      </c>
      <c r="F74" s="313" t="s">
        <v>459</v>
      </c>
      <c r="G74" s="314" t="s">
        <v>460</v>
      </c>
      <c r="H74" s="207">
        <v>1511198</v>
      </c>
      <c r="I74" s="185">
        <v>186175.25</v>
      </c>
      <c r="J74" s="185">
        <v>63000</v>
      </c>
      <c r="K74" s="185">
        <v>2655</v>
      </c>
      <c r="L74" s="185">
        <v>2445</v>
      </c>
      <c r="M74" s="185">
        <v>0</v>
      </c>
      <c r="N74" s="185">
        <v>158809</v>
      </c>
      <c r="O74" s="185">
        <v>100299.75</v>
      </c>
      <c r="P74" s="185">
        <v>2405</v>
      </c>
      <c r="Q74" s="185">
        <v>136241</v>
      </c>
      <c r="R74" s="185">
        <v>9751</v>
      </c>
      <c r="S74" s="185">
        <v>199833.75</v>
      </c>
      <c r="T74" s="185">
        <v>44675</v>
      </c>
      <c r="U74" s="185">
        <v>0</v>
      </c>
      <c r="V74" s="185">
        <v>2239</v>
      </c>
      <c r="W74" s="185">
        <v>0</v>
      </c>
      <c r="X74" s="185">
        <v>18790.5</v>
      </c>
      <c r="Y74" s="185">
        <v>0</v>
      </c>
      <c r="Z74" s="185">
        <v>83692.5</v>
      </c>
      <c r="AA74" s="185">
        <v>147858</v>
      </c>
      <c r="AB74" s="185">
        <v>0</v>
      </c>
      <c r="AC74" s="185">
        <v>107891.5</v>
      </c>
      <c r="AD74" s="185">
        <v>17909</v>
      </c>
      <c r="AE74" s="185">
        <v>6077</v>
      </c>
      <c r="AF74" s="185">
        <v>529408.24</v>
      </c>
      <c r="AG74" s="185">
        <v>0</v>
      </c>
      <c r="AH74" s="185">
        <v>0</v>
      </c>
      <c r="AI74" s="185">
        <v>125450</v>
      </c>
      <c r="AJ74" s="185">
        <v>0</v>
      </c>
      <c r="AK74" s="185">
        <v>2477</v>
      </c>
      <c r="AL74" s="185">
        <v>0</v>
      </c>
      <c r="AM74" s="185">
        <v>0</v>
      </c>
      <c r="AN74" s="185">
        <v>2745</v>
      </c>
      <c r="AO74" s="185">
        <v>0</v>
      </c>
      <c r="AP74" s="185">
        <v>1263</v>
      </c>
      <c r="AQ74" s="185">
        <v>229</v>
      </c>
      <c r="AR74" s="185">
        <v>2157</v>
      </c>
      <c r="AS74" s="185">
        <v>12801</v>
      </c>
      <c r="AT74" s="185">
        <v>6678.5</v>
      </c>
      <c r="AU74" s="185">
        <v>0</v>
      </c>
      <c r="AV74" s="185">
        <v>0</v>
      </c>
      <c r="AW74" s="185">
        <v>740</v>
      </c>
      <c r="AX74" s="185">
        <v>3400</v>
      </c>
      <c r="AY74" s="185">
        <v>6934</v>
      </c>
      <c r="AZ74" s="185">
        <v>0</v>
      </c>
      <c r="BA74" s="185">
        <v>1886</v>
      </c>
      <c r="BB74" s="185">
        <v>41430</v>
      </c>
      <c r="BC74" s="185">
        <v>0</v>
      </c>
      <c r="BD74" s="185">
        <v>89209.5</v>
      </c>
      <c r="BE74" s="185">
        <v>0</v>
      </c>
      <c r="BF74" s="185">
        <v>52646</v>
      </c>
      <c r="BG74" s="185">
        <v>229885</v>
      </c>
      <c r="BH74" s="185"/>
      <c r="BI74" s="185">
        <v>305508.5</v>
      </c>
      <c r="BJ74" s="185"/>
      <c r="BK74" s="185">
        <v>0</v>
      </c>
      <c r="BL74" s="185">
        <v>1628.5</v>
      </c>
      <c r="BM74" s="185">
        <v>2227905.5</v>
      </c>
      <c r="BN74" s="185">
        <v>373398.16</v>
      </c>
      <c r="BO74" s="185">
        <v>0</v>
      </c>
      <c r="BP74" s="185"/>
      <c r="BQ74" s="185">
        <v>0</v>
      </c>
      <c r="BR74" s="185">
        <v>620</v>
      </c>
      <c r="BS74" s="185">
        <v>7143</v>
      </c>
      <c r="BT74" s="185">
        <v>847865</v>
      </c>
      <c r="BU74" s="185">
        <v>0</v>
      </c>
      <c r="BV74" s="185">
        <v>8137</v>
      </c>
      <c r="BW74" s="185">
        <v>10851</v>
      </c>
      <c r="BX74" s="185">
        <v>0</v>
      </c>
      <c r="BY74" s="185">
        <v>273424.94</v>
      </c>
      <c r="BZ74" s="185">
        <v>2261</v>
      </c>
      <c r="CA74" s="185">
        <v>0</v>
      </c>
      <c r="CB74" s="185">
        <v>3244</v>
      </c>
      <c r="CC74" s="216">
        <f t="shared" si="10"/>
        <v>7973271.0900000008</v>
      </c>
    </row>
    <row r="75" spans="1:81" s="116" customFormat="1" ht="25.5" customHeight="1">
      <c r="A75" s="143" t="s">
        <v>1460</v>
      </c>
      <c r="B75" s="310" t="s">
        <v>16</v>
      </c>
      <c r="C75" s="311" t="s">
        <v>17</v>
      </c>
      <c r="D75" s="312">
        <v>42050</v>
      </c>
      <c r="E75" s="117" t="s">
        <v>449</v>
      </c>
      <c r="F75" s="313" t="s">
        <v>461</v>
      </c>
      <c r="G75" s="314" t="s">
        <v>462</v>
      </c>
      <c r="H75" s="207">
        <v>840</v>
      </c>
      <c r="I75" s="185">
        <v>0</v>
      </c>
      <c r="J75" s="185">
        <v>372900</v>
      </c>
      <c r="K75" s="185">
        <v>0</v>
      </c>
      <c r="L75" s="185">
        <v>0</v>
      </c>
      <c r="M75" s="185">
        <v>0</v>
      </c>
      <c r="N75" s="185">
        <v>0</v>
      </c>
      <c r="O75" s="185">
        <v>61404.4</v>
      </c>
      <c r="P75" s="185">
        <v>0</v>
      </c>
      <c r="Q75" s="185">
        <v>470018</v>
      </c>
      <c r="R75" s="185">
        <v>0</v>
      </c>
      <c r="S75" s="185">
        <v>0</v>
      </c>
      <c r="T75" s="185">
        <v>0</v>
      </c>
      <c r="U75" s="185">
        <v>0</v>
      </c>
      <c r="V75" s="185">
        <v>0</v>
      </c>
      <c r="W75" s="185">
        <v>0</v>
      </c>
      <c r="X75" s="185">
        <v>0</v>
      </c>
      <c r="Y75" s="185">
        <v>0</v>
      </c>
      <c r="Z75" s="185">
        <v>1223135.5</v>
      </c>
      <c r="AA75" s="185">
        <v>0</v>
      </c>
      <c r="AB75" s="185">
        <v>0</v>
      </c>
      <c r="AC75" s="185">
        <v>0</v>
      </c>
      <c r="AD75" s="185">
        <v>0</v>
      </c>
      <c r="AE75" s="185">
        <v>0</v>
      </c>
      <c r="AF75" s="185">
        <v>0</v>
      </c>
      <c r="AG75" s="185">
        <v>0</v>
      </c>
      <c r="AH75" s="185">
        <v>0</v>
      </c>
      <c r="AI75" s="185">
        <v>0</v>
      </c>
      <c r="AJ75" s="185">
        <v>0</v>
      </c>
      <c r="AK75" s="185">
        <v>0</v>
      </c>
      <c r="AL75" s="185">
        <v>0</v>
      </c>
      <c r="AM75" s="185">
        <v>0</v>
      </c>
      <c r="AN75" s="185">
        <v>0</v>
      </c>
      <c r="AO75" s="185">
        <v>0</v>
      </c>
      <c r="AP75" s="185">
        <v>0</v>
      </c>
      <c r="AQ75" s="185">
        <v>0</v>
      </c>
      <c r="AR75" s="185">
        <v>0</v>
      </c>
      <c r="AS75" s="185">
        <v>0</v>
      </c>
      <c r="AT75" s="185">
        <v>0</v>
      </c>
      <c r="AU75" s="185">
        <v>5000</v>
      </c>
      <c r="AV75" s="185">
        <v>0</v>
      </c>
      <c r="AW75" s="185">
        <v>0</v>
      </c>
      <c r="AX75" s="185">
        <v>6055</v>
      </c>
      <c r="AY75" s="185">
        <v>0</v>
      </c>
      <c r="AZ75" s="185">
        <v>0</v>
      </c>
      <c r="BA75" s="185">
        <v>10473</v>
      </c>
      <c r="BB75" s="185">
        <v>0</v>
      </c>
      <c r="BC75" s="185">
        <v>0</v>
      </c>
      <c r="BD75" s="185">
        <v>0</v>
      </c>
      <c r="BE75" s="185">
        <v>0</v>
      </c>
      <c r="BF75" s="185">
        <v>35566</v>
      </c>
      <c r="BG75" s="185">
        <v>2595</v>
      </c>
      <c r="BH75" s="185"/>
      <c r="BI75" s="185">
        <v>0</v>
      </c>
      <c r="BJ75" s="185"/>
      <c r="BK75" s="185">
        <v>0</v>
      </c>
      <c r="BL75" s="185">
        <v>0</v>
      </c>
      <c r="BM75" s="185">
        <v>2500</v>
      </c>
      <c r="BN75" s="185">
        <v>980313</v>
      </c>
      <c r="BO75" s="185">
        <v>0</v>
      </c>
      <c r="BP75" s="185"/>
      <c r="BQ75" s="185">
        <v>0</v>
      </c>
      <c r="BR75" s="185">
        <v>3043</v>
      </c>
      <c r="BS75" s="185">
        <v>8670</v>
      </c>
      <c r="BT75" s="185">
        <v>2664032</v>
      </c>
      <c r="BU75" s="185">
        <v>0</v>
      </c>
      <c r="BV75" s="185">
        <v>67363</v>
      </c>
      <c r="BW75" s="185">
        <v>0</v>
      </c>
      <c r="BX75" s="185">
        <v>0</v>
      </c>
      <c r="BY75" s="185">
        <v>0</v>
      </c>
      <c r="BZ75" s="185">
        <v>0</v>
      </c>
      <c r="CA75" s="185">
        <v>2071</v>
      </c>
      <c r="CB75" s="185">
        <v>0</v>
      </c>
      <c r="CC75" s="216">
        <f t="shared" si="10"/>
        <v>5915978.9000000004</v>
      </c>
    </row>
    <row r="76" spans="1:81" s="116" customFormat="1" ht="25.5" customHeight="1">
      <c r="A76" s="143" t="s">
        <v>1461</v>
      </c>
      <c r="B76" s="310" t="s">
        <v>16</v>
      </c>
      <c r="C76" s="311" t="s">
        <v>17</v>
      </c>
      <c r="D76" s="312">
        <v>44040</v>
      </c>
      <c r="E76" s="117" t="s">
        <v>443</v>
      </c>
      <c r="F76" s="313" t="s">
        <v>463</v>
      </c>
      <c r="G76" s="314" t="s">
        <v>464</v>
      </c>
      <c r="H76" s="207">
        <v>0</v>
      </c>
      <c r="I76" s="185">
        <v>0</v>
      </c>
      <c r="J76" s="185">
        <v>0</v>
      </c>
      <c r="K76" s="185">
        <v>0</v>
      </c>
      <c r="L76" s="185">
        <v>0</v>
      </c>
      <c r="M76" s="185">
        <v>0</v>
      </c>
      <c r="N76" s="185">
        <v>-4244232.1900000004</v>
      </c>
      <c r="O76" s="185">
        <v>-4076.98</v>
      </c>
      <c r="P76" s="185">
        <v>0</v>
      </c>
      <c r="Q76" s="185">
        <v>-318544.84999999998</v>
      </c>
      <c r="R76" s="185">
        <v>0</v>
      </c>
      <c r="S76" s="185">
        <v>-221171.66</v>
      </c>
      <c r="T76" s="185">
        <v>-1670768.41</v>
      </c>
      <c r="U76" s="185">
        <v>0</v>
      </c>
      <c r="V76" s="185">
        <v>0</v>
      </c>
      <c r="W76" s="185">
        <v>0</v>
      </c>
      <c r="X76" s="185">
        <v>0</v>
      </c>
      <c r="Y76" s="185">
        <v>0</v>
      </c>
      <c r="Z76" s="185">
        <v>0</v>
      </c>
      <c r="AA76" s="185">
        <v>0</v>
      </c>
      <c r="AB76" s="185">
        <v>0</v>
      </c>
      <c r="AC76" s="185">
        <v>0</v>
      </c>
      <c r="AD76" s="185">
        <v>0</v>
      </c>
      <c r="AE76" s="185">
        <v>0</v>
      </c>
      <c r="AF76" s="185">
        <v>0</v>
      </c>
      <c r="AG76" s="185">
        <v>0</v>
      </c>
      <c r="AH76" s="185">
        <v>0</v>
      </c>
      <c r="AI76" s="185">
        <v>-1963088.65</v>
      </c>
      <c r="AJ76" s="185">
        <v>0</v>
      </c>
      <c r="AK76" s="185">
        <v>-505555.37</v>
      </c>
      <c r="AL76" s="185">
        <v>0</v>
      </c>
      <c r="AM76" s="185">
        <v>0</v>
      </c>
      <c r="AN76" s="185">
        <v>-108490.4</v>
      </c>
      <c r="AO76" s="185">
        <v>0</v>
      </c>
      <c r="AP76" s="185">
        <v>-65677.23</v>
      </c>
      <c r="AQ76" s="185">
        <v>-103572.11</v>
      </c>
      <c r="AR76" s="185">
        <v>-28567.45</v>
      </c>
      <c r="AS76" s="185">
        <v>-83613.2</v>
      </c>
      <c r="AT76" s="185">
        <v>-73058.97</v>
      </c>
      <c r="AU76" s="185">
        <v>-1339064.31</v>
      </c>
      <c r="AV76" s="185">
        <v>0</v>
      </c>
      <c r="AW76" s="185">
        <v>0</v>
      </c>
      <c r="AX76" s="185">
        <v>-47426.21</v>
      </c>
      <c r="AY76" s="185">
        <v>-65171.94</v>
      </c>
      <c r="AZ76" s="185">
        <v>0</v>
      </c>
      <c r="BA76" s="185">
        <v>0</v>
      </c>
      <c r="BB76" s="185">
        <v>-2831674.89</v>
      </c>
      <c r="BC76" s="185">
        <v>0</v>
      </c>
      <c r="BD76" s="185">
        <v>-14438</v>
      </c>
      <c r="BE76" s="185">
        <v>0</v>
      </c>
      <c r="BF76" s="185">
        <v>-37343.5</v>
      </c>
      <c r="BG76" s="185">
        <v>0</v>
      </c>
      <c r="BH76" s="185"/>
      <c r="BI76" s="185">
        <v>-98441.75</v>
      </c>
      <c r="BJ76" s="185"/>
      <c r="BK76" s="185">
        <v>0</v>
      </c>
      <c r="BL76" s="185">
        <v>0</v>
      </c>
      <c r="BM76" s="185">
        <v>-3000000</v>
      </c>
      <c r="BN76" s="185">
        <v>0</v>
      </c>
      <c r="BO76" s="185">
        <v>-2576.96</v>
      </c>
      <c r="BP76" s="185"/>
      <c r="BQ76" s="185">
        <v>-93229.8</v>
      </c>
      <c r="BR76" s="185">
        <v>-200000</v>
      </c>
      <c r="BS76" s="185">
        <v>-80</v>
      </c>
      <c r="BT76" s="185">
        <v>-2177681.65</v>
      </c>
      <c r="BU76" s="185">
        <v>-17500</v>
      </c>
      <c r="BV76" s="185">
        <v>0</v>
      </c>
      <c r="BW76" s="185">
        <v>0</v>
      </c>
      <c r="BX76" s="185">
        <v>0</v>
      </c>
      <c r="BY76" s="185">
        <v>0</v>
      </c>
      <c r="BZ76" s="185">
        <v>-72523.899999999994</v>
      </c>
      <c r="CA76" s="185">
        <v>0</v>
      </c>
      <c r="CB76" s="185">
        <v>0</v>
      </c>
      <c r="CC76" s="216">
        <f t="shared" si="10"/>
        <v>-19387570.379999999</v>
      </c>
    </row>
    <row r="77" spans="1:81" s="116" customFormat="1" ht="25.5" customHeight="1">
      <c r="A77" s="143" t="s">
        <v>1461</v>
      </c>
      <c r="B77" s="310" t="s">
        <v>16</v>
      </c>
      <c r="C77" s="311" t="s">
        <v>17</v>
      </c>
      <c r="D77" s="312">
        <v>44040</v>
      </c>
      <c r="E77" s="117" t="s">
        <v>443</v>
      </c>
      <c r="F77" s="313" t="s">
        <v>465</v>
      </c>
      <c r="G77" s="314" t="s">
        <v>466</v>
      </c>
      <c r="H77" s="207">
        <v>0</v>
      </c>
      <c r="I77" s="207">
        <v>0</v>
      </c>
      <c r="J77" s="207">
        <v>0</v>
      </c>
      <c r="K77" s="207">
        <v>0</v>
      </c>
      <c r="L77" s="207">
        <v>0</v>
      </c>
      <c r="M77" s="207">
        <v>0</v>
      </c>
      <c r="N77" s="207">
        <v>-1754499.65</v>
      </c>
      <c r="O77" s="207">
        <v>0</v>
      </c>
      <c r="P77" s="207">
        <v>0</v>
      </c>
      <c r="Q77" s="207">
        <v>-17144.099999999999</v>
      </c>
      <c r="R77" s="207">
        <v>0</v>
      </c>
      <c r="S77" s="207">
        <v>0</v>
      </c>
      <c r="T77" s="207">
        <v>0</v>
      </c>
      <c r="U77" s="207">
        <v>0</v>
      </c>
      <c r="V77" s="207">
        <v>0</v>
      </c>
      <c r="W77" s="207">
        <v>0</v>
      </c>
      <c r="X77" s="207">
        <v>0</v>
      </c>
      <c r="Y77" s="207">
        <v>0</v>
      </c>
      <c r="Z77" s="207">
        <v>0</v>
      </c>
      <c r="AA77" s="207">
        <v>-850083.5</v>
      </c>
      <c r="AB77" s="207">
        <v>0</v>
      </c>
      <c r="AC77" s="207">
        <v>0</v>
      </c>
      <c r="AD77" s="207">
        <v>0</v>
      </c>
      <c r="AE77" s="207">
        <v>0</v>
      </c>
      <c r="AF77" s="207">
        <v>0</v>
      </c>
      <c r="AG77" s="207">
        <v>0</v>
      </c>
      <c r="AH77" s="207">
        <v>0</v>
      </c>
      <c r="AI77" s="207">
        <v>-2025634.26</v>
      </c>
      <c r="AJ77" s="207">
        <v>0</v>
      </c>
      <c r="AK77" s="207">
        <v>9860.58</v>
      </c>
      <c r="AL77" s="207">
        <v>0</v>
      </c>
      <c r="AM77" s="207">
        <v>0</v>
      </c>
      <c r="AN77" s="207">
        <v>-56843.6</v>
      </c>
      <c r="AO77" s="207">
        <v>0</v>
      </c>
      <c r="AP77" s="207">
        <v>-2751.03</v>
      </c>
      <c r="AQ77" s="207">
        <v>-11894.89</v>
      </c>
      <c r="AR77" s="207">
        <v>0</v>
      </c>
      <c r="AS77" s="207">
        <v>-35097.480000000003</v>
      </c>
      <c r="AT77" s="207">
        <v>0</v>
      </c>
      <c r="AU77" s="207">
        <v>-490462.15</v>
      </c>
      <c r="AV77" s="207">
        <v>0</v>
      </c>
      <c r="AW77" s="207">
        <v>0</v>
      </c>
      <c r="AX77" s="207">
        <v>-12506.32</v>
      </c>
      <c r="AY77" s="207">
        <v>-38522.5</v>
      </c>
      <c r="AZ77" s="207">
        <v>0</v>
      </c>
      <c r="BA77" s="207">
        <v>0</v>
      </c>
      <c r="BB77" s="207">
        <v>-5607560.5499999998</v>
      </c>
      <c r="BC77" s="207">
        <v>0</v>
      </c>
      <c r="BD77" s="207">
        <v>0</v>
      </c>
      <c r="BE77" s="207">
        <v>0</v>
      </c>
      <c r="BF77" s="207">
        <v>0</v>
      </c>
      <c r="BG77" s="207">
        <v>0</v>
      </c>
      <c r="BH77" s="207"/>
      <c r="BI77" s="207">
        <v>-49890.86</v>
      </c>
      <c r="BJ77" s="207"/>
      <c r="BK77" s="207">
        <v>0</v>
      </c>
      <c r="BL77" s="207">
        <v>0</v>
      </c>
      <c r="BM77" s="207">
        <v>-3000000</v>
      </c>
      <c r="BN77" s="207">
        <v>0</v>
      </c>
      <c r="BO77" s="207">
        <v>-10442.75</v>
      </c>
      <c r="BP77" s="207"/>
      <c r="BQ77" s="207">
        <v>0</v>
      </c>
      <c r="BR77" s="207">
        <v>-10000</v>
      </c>
      <c r="BS77" s="207">
        <v>0</v>
      </c>
      <c r="BT77" s="207">
        <v>-2458762.3199999998</v>
      </c>
      <c r="BU77" s="207">
        <v>-30028.799999999999</v>
      </c>
      <c r="BV77" s="207">
        <v>0</v>
      </c>
      <c r="BW77" s="207">
        <v>0</v>
      </c>
      <c r="BX77" s="207">
        <v>0</v>
      </c>
      <c r="BY77" s="207">
        <v>0</v>
      </c>
      <c r="BZ77" s="207">
        <v>-42031.73</v>
      </c>
      <c r="CA77" s="207">
        <v>0</v>
      </c>
      <c r="CB77" s="207">
        <v>0</v>
      </c>
      <c r="CC77" s="216">
        <f t="shared" si="10"/>
        <v>-16494295.91</v>
      </c>
    </row>
    <row r="78" spans="1:81" s="116" customFormat="1" ht="25.5" customHeight="1">
      <c r="A78" s="143" t="s">
        <v>1461</v>
      </c>
      <c r="B78" s="310" t="s">
        <v>16</v>
      </c>
      <c r="C78" s="311" t="s">
        <v>17</v>
      </c>
      <c r="D78" s="312">
        <v>44040</v>
      </c>
      <c r="E78" s="117" t="s">
        <v>443</v>
      </c>
      <c r="F78" s="313" t="s">
        <v>467</v>
      </c>
      <c r="G78" s="314" t="s">
        <v>1496</v>
      </c>
      <c r="H78" s="207">
        <v>0</v>
      </c>
      <c r="I78" s="185">
        <v>0</v>
      </c>
      <c r="J78" s="185">
        <v>0</v>
      </c>
      <c r="K78" s="185">
        <v>0</v>
      </c>
      <c r="L78" s="185">
        <v>0</v>
      </c>
      <c r="M78" s="185">
        <v>0</v>
      </c>
      <c r="N78" s="185">
        <v>0</v>
      </c>
      <c r="O78" s="185">
        <v>0</v>
      </c>
      <c r="P78" s="185">
        <v>0</v>
      </c>
      <c r="Q78" s="185">
        <v>0</v>
      </c>
      <c r="R78" s="185">
        <v>-1876</v>
      </c>
      <c r="S78" s="185">
        <v>0</v>
      </c>
      <c r="T78" s="185">
        <v>0</v>
      </c>
      <c r="U78" s="185">
        <v>0</v>
      </c>
      <c r="V78" s="185">
        <v>0</v>
      </c>
      <c r="W78" s="185">
        <v>0</v>
      </c>
      <c r="X78" s="185">
        <v>0</v>
      </c>
      <c r="Y78" s="185">
        <v>0</v>
      </c>
      <c r="Z78" s="185">
        <v>0</v>
      </c>
      <c r="AA78" s="185">
        <v>-93</v>
      </c>
      <c r="AB78" s="185">
        <v>0</v>
      </c>
      <c r="AC78" s="185">
        <v>0</v>
      </c>
      <c r="AD78" s="185">
        <v>0</v>
      </c>
      <c r="AE78" s="185">
        <v>0</v>
      </c>
      <c r="AF78" s="185">
        <v>0</v>
      </c>
      <c r="AG78" s="185">
        <v>0</v>
      </c>
      <c r="AH78" s="185">
        <v>0</v>
      </c>
      <c r="AI78" s="185">
        <v>0</v>
      </c>
      <c r="AJ78" s="185">
        <v>0</v>
      </c>
      <c r="AK78" s="185">
        <v>0</v>
      </c>
      <c r="AL78" s="185">
        <v>0</v>
      </c>
      <c r="AM78" s="185">
        <v>0</v>
      </c>
      <c r="AN78" s="185">
        <v>0</v>
      </c>
      <c r="AO78" s="185">
        <v>0</v>
      </c>
      <c r="AP78" s="185">
        <v>0</v>
      </c>
      <c r="AQ78" s="185">
        <v>-85</v>
      </c>
      <c r="AR78" s="185">
        <v>0</v>
      </c>
      <c r="AS78" s="185">
        <v>0</v>
      </c>
      <c r="AT78" s="185">
        <v>0</v>
      </c>
      <c r="AU78" s="185">
        <v>0</v>
      </c>
      <c r="AV78" s="185">
        <v>0</v>
      </c>
      <c r="AW78" s="185">
        <v>0</v>
      </c>
      <c r="AX78" s="185">
        <v>0</v>
      </c>
      <c r="AY78" s="185">
        <v>0</v>
      </c>
      <c r="AZ78" s="185">
        <v>-10877.15</v>
      </c>
      <c r="BA78" s="185">
        <v>-612</v>
      </c>
      <c r="BB78" s="185">
        <v>0</v>
      </c>
      <c r="BC78" s="185">
        <v>0</v>
      </c>
      <c r="BD78" s="185">
        <v>-49913.9</v>
      </c>
      <c r="BE78" s="185">
        <v>0</v>
      </c>
      <c r="BF78" s="185">
        <v>0</v>
      </c>
      <c r="BG78" s="185">
        <v>0</v>
      </c>
      <c r="BH78" s="185"/>
      <c r="BI78" s="185">
        <v>0</v>
      </c>
      <c r="BJ78" s="185"/>
      <c r="BK78" s="185">
        <v>-50015</v>
      </c>
      <c r="BL78" s="185">
        <v>-36780.5</v>
      </c>
      <c r="BM78" s="185">
        <v>0</v>
      </c>
      <c r="BN78" s="185">
        <v>0</v>
      </c>
      <c r="BO78" s="185">
        <v>-13221.99</v>
      </c>
      <c r="BP78" s="185"/>
      <c r="BQ78" s="185">
        <v>0</v>
      </c>
      <c r="BR78" s="185">
        <v>0</v>
      </c>
      <c r="BS78" s="185">
        <v>0</v>
      </c>
      <c r="BT78" s="185">
        <v>0</v>
      </c>
      <c r="BU78" s="185">
        <v>-2917.85</v>
      </c>
      <c r="BV78" s="185">
        <v>0</v>
      </c>
      <c r="BW78" s="185">
        <v>0</v>
      </c>
      <c r="BX78" s="185">
        <v>0</v>
      </c>
      <c r="BY78" s="185">
        <v>0</v>
      </c>
      <c r="BZ78" s="185">
        <v>0</v>
      </c>
      <c r="CA78" s="185">
        <v>0</v>
      </c>
      <c r="CB78" s="185">
        <v>-75903.399999999994</v>
      </c>
      <c r="CC78" s="216">
        <f t="shared" si="10"/>
        <v>-242295.78999999998</v>
      </c>
    </row>
    <row r="79" spans="1:81" s="116" customFormat="1" ht="25.5" customHeight="1">
      <c r="A79" s="143" t="s">
        <v>1461</v>
      </c>
      <c r="B79" s="310" t="s">
        <v>16</v>
      </c>
      <c r="C79" s="311" t="s">
        <v>17</v>
      </c>
      <c r="D79" s="312">
        <v>44040</v>
      </c>
      <c r="E79" s="117" t="s">
        <v>443</v>
      </c>
      <c r="F79" s="313" t="s">
        <v>468</v>
      </c>
      <c r="G79" s="314" t="s">
        <v>1568</v>
      </c>
      <c r="H79" s="207">
        <v>0</v>
      </c>
      <c r="I79" s="207">
        <v>0</v>
      </c>
      <c r="J79" s="207">
        <v>0</v>
      </c>
      <c r="K79" s="207">
        <v>0</v>
      </c>
      <c r="L79" s="207">
        <v>7800.4</v>
      </c>
      <c r="M79" s="207">
        <v>0</v>
      </c>
      <c r="N79" s="207">
        <v>0</v>
      </c>
      <c r="O79" s="207">
        <v>0</v>
      </c>
      <c r="P79" s="207">
        <v>0</v>
      </c>
      <c r="Q79" s="207">
        <v>0</v>
      </c>
      <c r="R79" s="207">
        <v>0</v>
      </c>
      <c r="S79" s="207">
        <v>0</v>
      </c>
      <c r="T79" s="207">
        <v>0</v>
      </c>
      <c r="U79" s="207">
        <v>0</v>
      </c>
      <c r="V79" s="207">
        <v>0</v>
      </c>
      <c r="W79" s="207">
        <v>0</v>
      </c>
      <c r="X79" s="207">
        <v>0</v>
      </c>
      <c r="Y79" s="207">
        <v>0</v>
      </c>
      <c r="Z79" s="207">
        <v>0</v>
      </c>
      <c r="AA79" s="207">
        <v>401530.44</v>
      </c>
      <c r="AB79" s="207">
        <v>0</v>
      </c>
      <c r="AC79" s="207">
        <v>0</v>
      </c>
      <c r="AD79" s="207">
        <v>0</v>
      </c>
      <c r="AE79" s="207">
        <v>2369.8000000000002</v>
      </c>
      <c r="AF79" s="207">
        <v>0</v>
      </c>
      <c r="AG79" s="207">
        <v>0</v>
      </c>
      <c r="AH79" s="207">
        <v>0</v>
      </c>
      <c r="AI79" s="207">
        <v>0</v>
      </c>
      <c r="AJ79" s="207">
        <v>123821.52</v>
      </c>
      <c r="AK79" s="207">
        <v>0</v>
      </c>
      <c r="AL79" s="207">
        <v>0</v>
      </c>
      <c r="AM79" s="207">
        <v>0</v>
      </c>
      <c r="AN79" s="207">
        <v>0</v>
      </c>
      <c r="AO79" s="207">
        <v>0</v>
      </c>
      <c r="AP79" s="207">
        <v>0</v>
      </c>
      <c r="AQ79" s="207">
        <v>5</v>
      </c>
      <c r="AR79" s="207">
        <v>0</v>
      </c>
      <c r="AS79" s="207">
        <v>0</v>
      </c>
      <c r="AT79" s="207">
        <v>0</v>
      </c>
      <c r="AU79" s="207">
        <v>0</v>
      </c>
      <c r="AV79" s="207">
        <v>0</v>
      </c>
      <c r="AW79" s="207">
        <v>0</v>
      </c>
      <c r="AX79" s="207">
        <v>0</v>
      </c>
      <c r="AY79" s="207">
        <v>0</v>
      </c>
      <c r="AZ79" s="207">
        <v>0</v>
      </c>
      <c r="BA79" s="207">
        <v>0</v>
      </c>
      <c r="BB79" s="207">
        <v>0</v>
      </c>
      <c r="BC79" s="207">
        <v>0</v>
      </c>
      <c r="BD79" s="207">
        <v>19132.150000000001</v>
      </c>
      <c r="BE79" s="207">
        <v>0</v>
      </c>
      <c r="BF79" s="207">
        <v>0</v>
      </c>
      <c r="BG79" s="207">
        <v>0</v>
      </c>
      <c r="BH79" s="207"/>
      <c r="BI79" s="207">
        <v>0</v>
      </c>
      <c r="BJ79" s="207"/>
      <c r="BK79" s="207">
        <v>0</v>
      </c>
      <c r="BL79" s="207">
        <v>0</v>
      </c>
      <c r="BM79" s="207">
        <v>0</v>
      </c>
      <c r="BN79" s="207">
        <v>0</v>
      </c>
      <c r="BO79" s="207">
        <v>0</v>
      </c>
      <c r="BP79" s="207"/>
      <c r="BQ79" s="207">
        <v>0</v>
      </c>
      <c r="BR79" s="207">
        <v>0</v>
      </c>
      <c r="BS79" s="207">
        <v>0</v>
      </c>
      <c r="BT79" s="207">
        <v>0</v>
      </c>
      <c r="BU79" s="207">
        <v>11531.7</v>
      </c>
      <c r="BV79" s="207">
        <v>0</v>
      </c>
      <c r="BW79" s="207">
        <v>0</v>
      </c>
      <c r="BX79" s="207">
        <v>0</v>
      </c>
      <c r="BY79" s="207">
        <v>0</v>
      </c>
      <c r="BZ79" s="207">
        <v>0</v>
      </c>
      <c r="CA79" s="207">
        <v>0</v>
      </c>
      <c r="CB79" s="207">
        <v>0</v>
      </c>
      <c r="CC79" s="216">
        <f t="shared" si="10"/>
        <v>566191.01</v>
      </c>
    </row>
    <row r="80" spans="1:81" s="116" customFormat="1" ht="25.5" customHeight="1">
      <c r="A80" s="143" t="s">
        <v>1461</v>
      </c>
      <c r="B80" s="310" t="s">
        <v>16</v>
      </c>
      <c r="C80" s="311" t="s">
        <v>17</v>
      </c>
      <c r="D80" s="312"/>
      <c r="E80" s="117"/>
      <c r="F80" s="313" t="s">
        <v>469</v>
      </c>
      <c r="G80" s="314" t="s">
        <v>470</v>
      </c>
      <c r="H80" s="207">
        <v>0</v>
      </c>
      <c r="I80" s="185">
        <v>0</v>
      </c>
      <c r="J80" s="185">
        <v>0</v>
      </c>
      <c r="K80" s="185">
        <v>0</v>
      </c>
      <c r="L80" s="185">
        <v>0</v>
      </c>
      <c r="M80" s="185">
        <v>0</v>
      </c>
      <c r="N80" s="185">
        <v>541902</v>
      </c>
      <c r="O80" s="185">
        <v>0</v>
      </c>
      <c r="P80" s="185">
        <v>0</v>
      </c>
      <c r="Q80" s="185">
        <v>0</v>
      </c>
      <c r="R80" s="185">
        <v>0</v>
      </c>
      <c r="S80" s="185">
        <v>0</v>
      </c>
      <c r="T80" s="185">
        <v>0</v>
      </c>
      <c r="U80" s="185">
        <v>0</v>
      </c>
      <c r="V80" s="185">
        <v>0</v>
      </c>
      <c r="W80" s="185">
        <v>0</v>
      </c>
      <c r="X80" s="185">
        <v>0</v>
      </c>
      <c r="Y80" s="185">
        <v>0</v>
      </c>
      <c r="Z80" s="185">
        <v>0</v>
      </c>
      <c r="AA80" s="185">
        <v>53224.92</v>
      </c>
      <c r="AB80" s="185">
        <v>0</v>
      </c>
      <c r="AC80" s="185">
        <v>0</v>
      </c>
      <c r="AD80" s="185">
        <v>0</v>
      </c>
      <c r="AE80" s="185">
        <v>0</v>
      </c>
      <c r="AF80" s="185">
        <v>0</v>
      </c>
      <c r="AG80" s="185">
        <v>0</v>
      </c>
      <c r="AH80" s="185">
        <v>0</v>
      </c>
      <c r="AI80" s="185">
        <v>134300</v>
      </c>
      <c r="AJ80" s="185">
        <v>0</v>
      </c>
      <c r="AK80" s="185">
        <v>0</v>
      </c>
      <c r="AL80" s="185">
        <v>0</v>
      </c>
      <c r="AM80" s="185">
        <v>0</v>
      </c>
      <c r="AN80" s="185">
        <v>0</v>
      </c>
      <c r="AO80" s="185">
        <v>0</v>
      </c>
      <c r="AP80" s="185">
        <v>0</v>
      </c>
      <c r="AQ80" s="185">
        <v>0</v>
      </c>
      <c r="AR80" s="185">
        <v>0</v>
      </c>
      <c r="AS80" s="185">
        <v>0</v>
      </c>
      <c r="AT80" s="185">
        <v>0</v>
      </c>
      <c r="AU80" s="185">
        <v>0</v>
      </c>
      <c r="AV80" s="185">
        <v>0</v>
      </c>
      <c r="AW80" s="185">
        <v>0</v>
      </c>
      <c r="AX80" s="185">
        <v>0</v>
      </c>
      <c r="AY80" s="185">
        <v>0</v>
      </c>
      <c r="AZ80" s="185">
        <v>0</v>
      </c>
      <c r="BA80" s="185">
        <v>0</v>
      </c>
      <c r="BB80" s="185">
        <v>0</v>
      </c>
      <c r="BC80" s="185">
        <v>0</v>
      </c>
      <c r="BD80" s="185">
        <v>0</v>
      </c>
      <c r="BE80" s="185">
        <v>0</v>
      </c>
      <c r="BF80" s="185">
        <v>0</v>
      </c>
      <c r="BG80" s="185">
        <v>0</v>
      </c>
      <c r="BH80" s="185"/>
      <c r="BI80" s="185">
        <v>0</v>
      </c>
      <c r="BJ80" s="185"/>
      <c r="BK80" s="185">
        <v>0</v>
      </c>
      <c r="BL80" s="185">
        <v>0</v>
      </c>
      <c r="BM80" s="185">
        <v>1532622.25</v>
      </c>
      <c r="BN80" s="185">
        <v>0</v>
      </c>
      <c r="BO80" s="185">
        <v>0</v>
      </c>
      <c r="BP80" s="185"/>
      <c r="BQ80" s="185">
        <v>0</v>
      </c>
      <c r="BR80" s="185">
        <v>0</v>
      </c>
      <c r="BS80" s="185">
        <v>0</v>
      </c>
      <c r="BT80" s="185">
        <v>99500</v>
      </c>
      <c r="BU80" s="185">
        <v>0</v>
      </c>
      <c r="BV80" s="185">
        <v>0</v>
      </c>
      <c r="BW80" s="185">
        <v>0</v>
      </c>
      <c r="BX80" s="185">
        <v>0</v>
      </c>
      <c r="BY80" s="185">
        <v>0</v>
      </c>
      <c r="BZ80" s="185">
        <v>0</v>
      </c>
      <c r="CA80" s="185">
        <v>0</v>
      </c>
      <c r="CB80" s="185">
        <v>0</v>
      </c>
      <c r="CC80" s="216">
        <f t="shared" si="10"/>
        <v>2361549.17</v>
      </c>
    </row>
    <row r="81" spans="1:81" s="116" customFormat="1" ht="25.5" customHeight="1">
      <c r="A81" s="143" t="s">
        <v>1461</v>
      </c>
      <c r="B81" s="310" t="s">
        <v>16</v>
      </c>
      <c r="C81" s="311" t="s">
        <v>17</v>
      </c>
      <c r="D81" s="312"/>
      <c r="E81" s="117"/>
      <c r="F81" s="313" t="s">
        <v>471</v>
      </c>
      <c r="G81" s="314" t="s">
        <v>472</v>
      </c>
      <c r="H81" s="207">
        <v>0</v>
      </c>
      <c r="I81" s="207">
        <v>0</v>
      </c>
      <c r="J81" s="207">
        <v>0</v>
      </c>
      <c r="K81" s="207">
        <v>0</v>
      </c>
      <c r="L81" s="207">
        <v>0</v>
      </c>
      <c r="M81" s="207">
        <v>0</v>
      </c>
      <c r="N81" s="207">
        <v>0</v>
      </c>
      <c r="O81" s="207">
        <v>0</v>
      </c>
      <c r="P81" s="207">
        <v>0</v>
      </c>
      <c r="Q81" s="207">
        <v>0</v>
      </c>
      <c r="R81" s="207">
        <v>0</v>
      </c>
      <c r="S81" s="207">
        <v>0</v>
      </c>
      <c r="T81" s="207">
        <v>0</v>
      </c>
      <c r="U81" s="207">
        <v>0</v>
      </c>
      <c r="V81" s="207">
        <v>0</v>
      </c>
      <c r="W81" s="207">
        <v>0</v>
      </c>
      <c r="X81" s="207">
        <v>0</v>
      </c>
      <c r="Y81" s="207">
        <v>0</v>
      </c>
      <c r="Z81" s="207">
        <v>1703197.4</v>
      </c>
      <c r="AA81" s="207">
        <v>0</v>
      </c>
      <c r="AB81" s="207">
        <v>0</v>
      </c>
      <c r="AC81" s="207">
        <v>0</v>
      </c>
      <c r="AD81" s="207">
        <v>0</v>
      </c>
      <c r="AE81" s="207">
        <v>0</v>
      </c>
      <c r="AF81" s="207">
        <v>0</v>
      </c>
      <c r="AG81" s="207">
        <v>0</v>
      </c>
      <c r="AH81" s="207">
        <v>0</v>
      </c>
      <c r="AI81" s="207">
        <v>0</v>
      </c>
      <c r="AJ81" s="207">
        <v>0</v>
      </c>
      <c r="AK81" s="207">
        <v>0</v>
      </c>
      <c r="AL81" s="207">
        <v>0</v>
      </c>
      <c r="AM81" s="207">
        <v>0</v>
      </c>
      <c r="AN81" s="207">
        <v>0</v>
      </c>
      <c r="AO81" s="207">
        <v>0</v>
      </c>
      <c r="AP81" s="207">
        <v>0</v>
      </c>
      <c r="AQ81" s="207">
        <v>0</v>
      </c>
      <c r="AR81" s="207">
        <v>0</v>
      </c>
      <c r="AS81" s="207">
        <v>0</v>
      </c>
      <c r="AT81" s="207">
        <v>0</v>
      </c>
      <c r="AU81" s="207">
        <v>0</v>
      </c>
      <c r="AV81" s="207">
        <v>0</v>
      </c>
      <c r="AW81" s="207">
        <v>0</v>
      </c>
      <c r="AX81" s="207">
        <v>0</v>
      </c>
      <c r="AY81" s="207">
        <v>0</v>
      </c>
      <c r="AZ81" s="207">
        <v>0</v>
      </c>
      <c r="BA81" s="207">
        <v>0</v>
      </c>
      <c r="BB81" s="207">
        <v>0</v>
      </c>
      <c r="BC81" s="207">
        <v>0</v>
      </c>
      <c r="BD81" s="207">
        <v>0</v>
      </c>
      <c r="BE81" s="207">
        <v>0</v>
      </c>
      <c r="BF81" s="207">
        <v>0</v>
      </c>
      <c r="BG81" s="207">
        <v>0</v>
      </c>
      <c r="BH81" s="207"/>
      <c r="BI81" s="207">
        <v>0</v>
      </c>
      <c r="BJ81" s="207"/>
      <c r="BK81" s="207">
        <v>0</v>
      </c>
      <c r="BL81" s="207">
        <v>0</v>
      </c>
      <c r="BM81" s="207">
        <v>0</v>
      </c>
      <c r="BN81" s="207">
        <v>0</v>
      </c>
      <c r="BO81" s="207">
        <v>0</v>
      </c>
      <c r="BP81" s="207"/>
      <c r="BQ81" s="207">
        <v>0</v>
      </c>
      <c r="BR81" s="207">
        <v>0</v>
      </c>
      <c r="BS81" s="207">
        <v>0</v>
      </c>
      <c r="BT81" s="207">
        <v>0</v>
      </c>
      <c r="BU81" s="207">
        <v>0</v>
      </c>
      <c r="BV81" s="207">
        <v>0</v>
      </c>
      <c r="BW81" s="207">
        <v>0</v>
      </c>
      <c r="BX81" s="207">
        <v>0</v>
      </c>
      <c r="BY81" s="207">
        <v>0</v>
      </c>
      <c r="BZ81" s="207">
        <v>0</v>
      </c>
      <c r="CA81" s="207">
        <v>0</v>
      </c>
      <c r="CB81" s="207">
        <v>0</v>
      </c>
      <c r="CC81" s="216">
        <f t="shared" si="10"/>
        <v>1703197.4</v>
      </c>
    </row>
    <row r="82" spans="1:81" s="329" customFormat="1" ht="25.5" customHeight="1">
      <c r="A82" s="328"/>
      <c r="B82" s="477" t="s">
        <v>473</v>
      </c>
      <c r="C82" s="478"/>
      <c r="D82" s="478"/>
      <c r="E82" s="478"/>
      <c r="F82" s="478"/>
      <c r="G82" s="479"/>
      <c r="H82" s="209">
        <f>SUM(H65:H81)</f>
        <v>8719367.3499999996</v>
      </c>
      <c r="I82" s="209">
        <f t="shared" ref="I82:BT82" si="13">SUM(I65:I81)</f>
        <v>1647745.75</v>
      </c>
      <c r="J82" s="209">
        <f t="shared" si="13"/>
        <v>2045027.8599999999</v>
      </c>
      <c r="K82" s="209">
        <f t="shared" si="13"/>
        <v>59928</v>
      </c>
      <c r="L82" s="209">
        <f t="shared" si="13"/>
        <v>66840.399999999994</v>
      </c>
      <c r="M82" s="209">
        <f t="shared" si="13"/>
        <v>6210</v>
      </c>
      <c r="N82" s="209">
        <f t="shared" si="13"/>
        <v>23049444.91</v>
      </c>
      <c r="O82" s="209">
        <f t="shared" si="13"/>
        <v>3249284.67</v>
      </c>
      <c r="P82" s="209">
        <f t="shared" si="13"/>
        <v>588876.23</v>
      </c>
      <c r="Q82" s="209">
        <f t="shared" si="13"/>
        <v>3084334.8899999997</v>
      </c>
      <c r="R82" s="209">
        <f t="shared" si="13"/>
        <v>305161.09999999998</v>
      </c>
      <c r="S82" s="209">
        <f t="shared" si="13"/>
        <v>1787547.84</v>
      </c>
      <c r="T82" s="209">
        <f t="shared" si="13"/>
        <v>4344137.54</v>
      </c>
      <c r="U82" s="209">
        <f t="shared" si="13"/>
        <v>1352878.75</v>
      </c>
      <c r="V82" s="209">
        <f t="shared" si="13"/>
        <v>101754.11</v>
      </c>
      <c r="W82" s="209">
        <f t="shared" si="13"/>
        <v>85349.83</v>
      </c>
      <c r="X82" s="209">
        <f t="shared" si="13"/>
        <v>898713.5</v>
      </c>
      <c r="Y82" s="209">
        <f t="shared" si="13"/>
        <v>363162.25</v>
      </c>
      <c r="Z82" s="209">
        <f t="shared" si="13"/>
        <v>29577346.419999998</v>
      </c>
      <c r="AA82" s="209">
        <f t="shared" si="13"/>
        <v>3333101.38</v>
      </c>
      <c r="AB82" s="209">
        <f t="shared" si="13"/>
        <v>358361.8</v>
      </c>
      <c r="AC82" s="209">
        <f t="shared" si="13"/>
        <v>2132352.59</v>
      </c>
      <c r="AD82" s="209">
        <f t="shared" si="13"/>
        <v>583878.5</v>
      </c>
      <c r="AE82" s="209">
        <f t="shared" si="13"/>
        <v>514081.64999999997</v>
      </c>
      <c r="AF82" s="209">
        <f t="shared" si="13"/>
        <v>2481759.34</v>
      </c>
      <c r="AG82" s="209">
        <f t="shared" si="13"/>
        <v>107944</v>
      </c>
      <c r="AH82" s="209">
        <f t="shared" si="13"/>
        <v>597304</v>
      </c>
      <c r="AI82" s="209">
        <f t="shared" si="13"/>
        <v>13548070.240000002</v>
      </c>
      <c r="AJ82" s="209">
        <f t="shared" si="13"/>
        <v>349755.14</v>
      </c>
      <c r="AK82" s="209">
        <f t="shared" si="13"/>
        <v>-262614.03999999998</v>
      </c>
      <c r="AL82" s="209">
        <f t="shared" si="13"/>
        <v>124821</v>
      </c>
      <c r="AM82" s="209">
        <f t="shared" si="13"/>
        <v>218689.75</v>
      </c>
      <c r="AN82" s="209">
        <f t="shared" si="13"/>
        <v>88096</v>
      </c>
      <c r="AO82" s="209">
        <f t="shared" si="13"/>
        <v>188447.87</v>
      </c>
      <c r="AP82" s="209">
        <f t="shared" si="13"/>
        <v>155642.24000000002</v>
      </c>
      <c r="AQ82" s="209">
        <f t="shared" si="13"/>
        <v>240344.25</v>
      </c>
      <c r="AR82" s="209">
        <f t="shared" si="13"/>
        <v>76806.05</v>
      </c>
      <c r="AS82" s="209">
        <f t="shared" si="13"/>
        <v>128805.31999999998</v>
      </c>
      <c r="AT82" s="209">
        <f t="shared" si="13"/>
        <v>76440.03</v>
      </c>
      <c r="AU82" s="209">
        <f t="shared" si="13"/>
        <v>8231221.459999999</v>
      </c>
      <c r="AV82" s="209">
        <f t="shared" si="13"/>
        <v>298769.46999999997</v>
      </c>
      <c r="AW82" s="209">
        <f t="shared" si="13"/>
        <v>163528.5</v>
      </c>
      <c r="AX82" s="209">
        <f t="shared" si="13"/>
        <v>120293.97</v>
      </c>
      <c r="AY82" s="209">
        <f t="shared" si="13"/>
        <v>73331</v>
      </c>
      <c r="AZ82" s="209">
        <f t="shared" si="13"/>
        <v>99186.6</v>
      </c>
      <c r="BA82" s="209">
        <f t="shared" si="13"/>
        <v>407604.5</v>
      </c>
      <c r="BB82" s="209">
        <f t="shared" si="13"/>
        <v>55195500.420000002</v>
      </c>
      <c r="BC82" s="209">
        <f t="shared" si="13"/>
        <v>216712</v>
      </c>
      <c r="BD82" s="209">
        <f t="shared" si="13"/>
        <v>441011.25</v>
      </c>
      <c r="BE82" s="209">
        <f t="shared" si="13"/>
        <v>1250004.26</v>
      </c>
      <c r="BF82" s="209">
        <f t="shared" si="13"/>
        <v>218359</v>
      </c>
      <c r="BG82" s="209">
        <f t="shared" si="13"/>
        <v>923700</v>
      </c>
      <c r="BH82" s="209">
        <f t="shared" si="13"/>
        <v>0</v>
      </c>
      <c r="BI82" s="209">
        <f t="shared" si="13"/>
        <v>626720.95000000007</v>
      </c>
      <c r="BJ82" s="209">
        <f t="shared" si="13"/>
        <v>0</v>
      </c>
      <c r="BK82" s="209">
        <f t="shared" si="13"/>
        <v>96039</v>
      </c>
      <c r="BL82" s="209">
        <f t="shared" si="13"/>
        <v>67200.75</v>
      </c>
      <c r="BM82" s="209">
        <f t="shared" si="13"/>
        <v>27623141.859999996</v>
      </c>
      <c r="BN82" s="209">
        <f t="shared" si="13"/>
        <v>7922283.5199999996</v>
      </c>
      <c r="BO82" s="209">
        <f t="shared" si="13"/>
        <v>472282.3</v>
      </c>
      <c r="BP82" s="209">
        <f t="shared" si="13"/>
        <v>0</v>
      </c>
      <c r="BQ82" s="209">
        <f t="shared" si="13"/>
        <v>313364.2</v>
      </c>
      <c r="BR82" s="209">
        <f t="shared" si="13"/>
        <v>1355822</v>
      </c>
      <c r="BS82" s="209">
        <f t="shared" si="13"/>
        <v>303438.88</v>
      </c>
      <c r="BT82" s="209">
        <f t="shared" si="13"/>
        <v>12057303.23</v>
      </c>
      <c r="BU82" s="209">
        <f t="shared" ref="BU82:CB82" si="14">SUM(BU65:BU81)</f>
        <v>107508.79999999999</v>
      </c>
      <c r="BV82" s="209">
        <f t="shared" si="14"/>
        <v>221472</v>
      </c>
      <c r="BW82" s="209">
        <f t="shared" si="14"/>
        <v>387867.9</v>
      </c>
      <c r="BX82" s="209">
        <f t="shared" si="14"/>
        <v>753102.93</v>
      </c>
      <c r="BY82" s="209">
        <f t="shared" si="14"/>
        <v>1360815.78</v>
      </c>
      <c r="BZ82" s="209">
        <f t="shared" si="14"/>
        <v>47780.470000000008</v>
      </c>
      <c r="CA82" s="209">
        <f t="shared" si="14"/>
        <v>142512.25</v>
      </c>
      <c r="CB82" s="209">
        <f t="shared" si="14"/>
        <v>46325.850000000006</v>
      </c>
      <c r="CC82" s="209">
        <f>SUM(CC65:CC81)</f>
        <v>227919403.61000001</v>
      </c>
    </row>
    <row r="83" spans="1:81" s="116" customFormat="1" ht="25.5" customHeight="1">
      <c r="A83" s="143" t="s">
        <v>1461</v>
      </c>
      <c r="B83" s="310" t="s">
        <v>18</v>
      </c>
      <c r="C83" s="311" t="s">
        <v>19</v>
      </c>
      <c r="D83" s="312">
        <v>41060</v>
      </c>
      <c r="E83" s="311" t="s">
        <v>474</v>
      </c>
      <c r="F83" s="313" t="s">
        <v>1497</v>
      </c>
      <c r="G83" s="314" t="s">
        <v>1418</v>
      </c>
      <c r="H83" s="207">
        <v>0</v>
      </c>
      <c r="I83" s="185">
        <v>0</v>
      </c>
      <c r="J83" s="185">
        <v>0</v>
      </c>
      <c r="K83" s="185">
        <v>0</v>
      </c>
      <c r="L83" s="185">
        <v>0</v>
      </c>
      <c r="M83" s="185">
        <v>0</v>
      </c>
      <c r="N83" s="185">
        <v>0</v>
      </c>
      <c r="O83" s="185">
        <v>0</v>
      </c>
      <c r="P83" s="185">
        <v>0</v>
      </c>
      <c r="Q83" s="185">
        <v>0</v>
      </c>
      <c r="R83" s="185">
        <v>0</v>
      </c>
      <c r="S83" s="185">
        <v>0</v>
      </c>
      <c r="T83" s="185">
        <v>0</v>
      </c>
      <c r="U83" s="185">
        <v>0</v>
      </c>
      <c r="V83" s="185">
        <v>0</v>
      </c>
      <c r="W83" s="185">
        <v>0</v>
      </c>
      <c r="X83" s="185">
        <v>0</v>
      </c>
      <c r="Y83" s="185">
        <v>0</v>
      </c>
      <c r="Z83" s="185">
        <v>0</v>
      </c>
      <c r="AA83" s="185">
        <v>102461.81</v>
      </c>
      <c r="AB83" s="185">
        <v>0</v>
      </c>
      <c r="AC83" s="185">
        <v>8000</v>
      </c>
      <c r="AD83" s="185">
        <v>0</v>
      </c>
      <c r="AE83" s="185">
        <v>0</v>
      </c>
      <c r="AF83" s="185">
        <v>0</v>
      </c>
      <c r="AG83" s="185">
        <v>0</v>
      </c>
      <c r="AH83" s="185">
        <v>0</v>
      </c>
      <c r="AI83" s="185">
        <v>1734557.5</v>
      </c>
      <c r="AJ83" s="185">
        <v>0</v>
      </c>
      <c r="AK83" s="185">
        <v>0</v>
      </c>
      <c r="AL83" s="185">
        <v>0</v>
      </c>
      <c r="AM83" s="185">
        <v>0</v>
      </c>
      <c r="AN83" s="185">
        <v>0</v>
      </c>
      <c r="AO83" s="185">
        <v>0</v>
      </c>
      <c r="AP83" s="185">
        <v>0</v>
      </c>
      <c r="AQ83" s="185">
        <v>0</v>
      </c>
      <c r="AR83" s="185">
        <v>0</v>
      </c>
      <c r="AS83" s="185">
        <v>0</v>
      </c>
      <c r="AT83" s="185">
        <v>0</v>
      </c>
      <c r="AU83" s="185">
        <v>0</v>
      </c>
      <c r="AV83" s="185">
        <v>0</v>
      </c>
      <c r="AW83" s="185">
        <v>0</v>
      </c>
      <c r="AX83" s="185">
        <v>51290.25</v>
      </c>
      <c r="AY83" s="185">
        <v>0</v>
      </c>
      <c r="AZ83" s="185">
        <v>0</v>
      </c>
      <c r="BA83" s="185">
        <v>0</v>
      </c>
      <c r="BB83" s="185">
        <v>0</v>
      </c>
      <c r="BC83" s="185">
        <v>0</v>
      </c>
      <c r="BD83" s="185">
        <v>0</v>
      </c>
      <c r="BE83" s="185">
        <v>0</v>
      </c>
      <c r="BF83" s="185">
        <v>0</v>
      </c>
      <c r="BG83" s="185">
        <v>0</v>
      </c>
      <c r="BH83" s="185"/>
      <c r="BI83" s="185">
        <v>0</v>
      </c>
      <c r="BJ83" s="185"/>
      <c r="BK83" s="185">
        <v>0</v>
      </c>
      <c r="BL83" s="185">
        <v>0</v>
      </c>
      <c r="BM83" s="185">
        <v>22592</v>
      </c>
      <c r="BN83" s="185">
        <v>0</v>
      </c>
      <c r="BO83" s="185">
        <v>0</v>
      </c>
      <c r="BP83" s="185"/>
      <c r="BQ83" s="185">
        <v>0</v>
      </c>
      <c r="BR83" s="185">
        <v>0</v>
      </c>
      <c r="BS83" s="185">
        <v>0</v>
      </c>
      <c r="BT83" s="185">
        <v>0</v>
      </c>
      <c r="BU83" s="185">
        <v>0</v>
      </c>
      <c r="BV83" s="185">
        <v>0</v>
      </c>
      <c r="BW83" s="185">
        <v>0</v>
      </c>
      <c r="BX83" s="185">
        <v>0</v>
      </c>
      <c r="BY83" s="185">
        <v>0</v>
      </c>
      <c r="BZ83" s="185">
        <v>0</v>
      </c>
      <c r="CA83" s="185">
        <v>0</v>
      </c>
      <c r="CB83" s="185">
        <v>0</v>
      </c>
      <c r="CC83" s="216">
        <f t="shared" si="10"/>
        <v>1918901.56</v>
      </c>
    </row>
    <row r="84" spans="1:81" s="116" customFormat="1" ht="25.5" customHeight="1">
      <c r="A84" s="143" t="s">
        <v>1459</v>
      </c>
      <c r="B84" s="310" t="s">
        <v>18</v>
      </c>
      <c r="C84" s="311" t="s">
        <v>19</v>
      </c>
      <c r="D84" s="312">
        <v>41060</v>
      </c>
      <c r="E84" s="311" t="s">
        <v>474</v>
      </c>
      <c r="F84" s="313" t="s">
        <v>475</v>
      </c>
      <c r="G84" s="314" t="s">
        <v>476</v>
      </c>
      <c r="H84" s="207">
        <v>95158</v>
      </c>
      <c r="I84" s="185">
        <v>12892.75</v>
      </c>
      <c r="J84" s="185">
        <v>143632</v>
      </c>
      <c r="K84" s="185">
        <v>16377</v>
      </c>
      <c r="L84" s="185">
        <v>15718</v>
      </c>
      <c r="M84" s="185">
        <v>0</v>
      </c>
      <c r="N84" s="185">
        <v>0</v>
      </c>
      <c r="O84" s="185">
        <v>50728.5</v>
      </c>
      <c r="P84" s="185">
        <v>28002</v>
      </c>
      <c r="Q84" s="185">
        <v>151597</v>
      </c>
      <c r="R84" s="185">
        <v>18622</v>
      </c>
      <c r="S84" s="185">
        <v>49377</v>
      </c>
      <c r="T84" s="185">
        <v>58652</v>
      </c>
      <c r="U84" s="185">
        <v>57157</v>
      </c>
      <c r="V84" s="185">
        <v>300</v>
      </c>
      <c r="W84" s="185">
        <v>39347.5</v>
      </c>
      <c r="X84" s="185">
        <v>133742</v>
      </c>
      <c r="Y84" s="185">
        <v>10046</v>
      </c>
      <c r="Z84" s="185">
        <v>150615</v>
      </c>
      <c r="AA84" s="185">
        <v>45578</v>
      </c>
      <c r="AB84" s="185">
        <v>51788.53</v>
      </c>
      <c r="AC84" s="185">
        <v>91282.05</v>
      </c>
      <c r="AD84" s="185">
        <v>53602.5</v>
      </c>
      <c r="AE84" s="185">
        <v>51460</v>
      </c>
      <c r="AF84" s="185">
        <v>141322</v>
      </c>
      <c r="AG84" s="185">
        <v>73818.44</v>
      </c>
      <c r="AH84" s="185">
        <v>16893</v>
      </c>
      <c r="AI84" s="185">
        <v>40146.5</v>
      </c>
      <c r="AJ84" s="185">
        <v>24905</v>
      </c>
      <c r="AK84" s="185">
        <v>5308</v>
      </c>
      <c r="AL84" s="185">
        <v>6366</v>
      </c>
      <c r="AM84" s="185">
        <v>8739</v>
      </c>
      <c r="AN84" s="185">
        <v>18819</v>
      </c>
      <c r="AO84" s="185">
        <v>358876</v>
      </c>
      <c r="AP84" s="185">
        <v>5720</v>
      </c>
      <c r="AQ84" s="185">
        <v>11457</v>
      </c>
      <c r="AR84" s="185">
        <v>32933</v>
      </c>
      <c r="AS84" s="185">
        <v>14273</v>
      </c>
      <c r="AT84" s="185">
        <v>38300</v>
      </c>
      <c r="AU84" s="185">
        <v>161744.25</v>
      </c>
      <c r="AV84" s="185">
        <v>97756</v>
      </c>
      <c r="AW84" s="185">
        <v>36983</v>
      </c>
      <c r="AX84" s="185">
        <v>67288.25</v>
      </c>
      <c r="AY84" s="185">
        <v>60432</v>
      </c>
      <c r="AZ84" s="185">
        <v>11526</v>
      </c>
      <c r="BA84" s="185">
        <v>33317</v>
      </c>
      <c r="BB84" s="185">
        <v>75345</v>
      </c>
      <c r="BC84" s="185">
        <v>42693</v>
      </c>
      <c r="BD84" s="185">
        <v>18645</v>
      </c>
      <c r="BE84" s="185">
        <v>9726</v>
      </c>
      <c r="BF84" s="185">
        <v>29026</v>
      </c>
      <c r="BG84" s="185">
        <v>6156</v>
      </c>
      <c r="BH84" s="185"/>
      <c r="BI84" s="185">
        <v>43925</v>
      </c>
      <c r="BJ84" s="185"/>
      <c r="BK84" s="185">
        <v>269</v>
      </c>
      <c r="BL84" s="185">
        <v>609</v>
      </c>
      <c r="BM84" s="185">
        <v>7985.75</v>
      </c>
      <c r="BN84" s="185">
        <v>24299</v>
      </c>
      <c r="BO84" s="185">
        <v>1074</v>
      </c>
      <c r="BP84" s="185"/>
      <c r="BQ84" s="185">
        <v>5108</v>
      </c>
      <c r="BR84" s="185">
        <v>6094</v>
      </c>
      <c r="BS84" s="185">
        <v>2139</v>
      </c>
      <c r="BT84" s="185">
        <v>45864</v>
      </c>
      <c r="BU84" s="185">
        <v>7263</v>
      </c>
      <c r="BV84" s="185">
        <v>10107</v>
      </c>
      <c r="BW84" s="185">
        <v>6157.5</v>
      </c>
      <c r="BX84" s="185">
        <v>58435.199999999997</v>
      </c>
      <c r="BY84" s="185">
        <v>14635</v>
      </c>
      <c r="BZ84" s="185">
        <v>22382</v>
      </c>
      <c r="CA84" s="185">
        <v>8982.75</v>
      </c>
      <c r="CB84" s="185">
        <v>0</v>
      </c>
      <c r="CC84" s="216">
        <f t="shared" si="10"/>
        <v>3039517.47</v>
      </c>
    </row>
    <row r="85" spans="1:81" s="116" customFormat="1" ht="25.5" customHeight="1">
      <c r="A85" s="143" t="s">
        <v>1460</v>
      </c>
      <c r="B85" s="310" t="s">
        <v>18</v>
      </c>
      <c r="C85" s="311" t="s">
        <v>19</v>
      </c>
      <c r="D85" s="312">
        <v>42060</v>
      </c>
      <c r="E85" s="311" t="s">
        <v>477</v>
      </c>
      <c r="F85" s="313" t="s">
        <v>478</v>
      </c>
      <c r="G85" s="314" t="s">
        <v>479</v>
      </c>
      <c r="H85" s="207">
        <v>40673</v>
      </c>
      <c r="I85" s="185">
        <v>0</v>
      </c>
      <c r="J85" s="185">
        <v>183133</v>
      </c>
      <c r="K85" s="185">
        <v>24217</v>
      </c>
      <c r="L85" s="185">
        <v>0</v>
      </c>
      <c r="M85" s="185">
        <v>0</v>
      </c>
      <c r="N85" s="185">
        <v>0</v>
      </c>
      <c r="O85" s="185">
        <v>52733.5</v>
      </c>
      <c r="P85" s="185">
        <v>12162</v>
      </c>
      <c r="Q85" s="185">
        <v>164750</v>
      </c>
      <c r="R85" s="185">
        <v>6505</v>
      </c>
      <c r="S85" s="185">
        <v>21040</v>
      </c>
      <c r="T85" s="185">
        <v>45766</v>
      </c>
      <c r="U85" s="185">
        <v>134249</v>
      </c>
      <c r="V85" s="185">
        <v>0</v>
      </c>
      <c r="W85" s="185">
        <v>11695.45</v>
      </c>
      <c r="X85" s="185">
        <v>63202</v>
      </c>
      <c r="Y85" s="185">
        <v>0</v>
      </c>
      <c r="Z85" s="185">
        <v>458008.5</v>
      </c>
      <c r="AA85" s="185">
        <v>30488</v>
      </c>
      <c r="AB85" s="185">
        <v>12311.5</v>
      </c>
      <c r="AC85" s="185">
        <v>33683</v>
      </c>
      <c r="AD85" s="185">
        <v>10230</v>
      </c>
      <c r="AE85" s="185">
        <v>22523</v>
      </c>
      <c r="AF85" s="185">
        <v>119060</v>
      </c>
      <c r="AG85" s="185">
        <v>13020</v>
      </c>
      <c r="AH85" s="185">
        <v>4104</v>
      </c>
      <c r="AI85" s="185">
        <v>143123.5</v>
      </c>
      <c r="AJ85" s="185">
        <v>20176</v>
      </c>
      <c r="AK85" s="185">
        <v>0</v>
      </c>
      <c r="AL85" s="185">
        <v>6752</v>
      </c>
      <c r="AM85" s="185">
        <v>0</v>
      </c>
      <c r="AN85" s="185">
        <v>13334</v>
      </c>
      <c r="AO85" s="185">
        <v>26956</v>
      </c>
      <c r="AP85" s="185">
        <v>11135</v>
      </c>
      <c r="AQ85" s="185">
        <v>0</v>
      </c>
      <c r="AR85" s="185">
        <v>13029</v>
      </c>
      <c r="AS85" s="185">
        <v>11366.5</v>
      </c>
      <c r="AT85" s="185">
        <v>25518</v>
      </c>
      <c r="AU85" s="185">
        <v>213822</v>
      </c>
      <c r="AV85" s="185">
        <v>0</v>
      </c>
      <c r="AW85" s="185">
        <v>21346</v>
      </c>
      <c r="AX85" s="185">
        <v>0</v>
      </c>
      <c r="AY85" s="185">
        <v>4588</v>
      </c>
      <c r="AZ85" s="185">
        <v>0</v>
      </c>
      <c r="BA85" s="185">
        <v>20968</v>
      </c>
      <c r="BB85" s="185">
        <v>186796</v>
      </c>
      <c r="BC85" s="185">
        <v>26313</v>
      </c>
      <c r="BD85" s="185">
        <v>9491</v>
      </c>
      <c r="BE85" s="185">
        <v>7067</v>
      </c>
      <c r="BF85" s="185">
        <v>41610</v>
      </c>
      <c r="BG85" s="185">
        <v>5005</v>
      </c>
      <c r="BH85" s="185"/>
      <c r="BI85" s="185">
        <v>0</v>
      </c>
      <c r="BJ85" s="185"/>
      <c r="BK85" s="185">
        <v>0</v>
      </c>
      <c r="BL85" s="185">
        <v>0</v>
      </c>
      <c r="BM85" s="185">
        <v>7877</v>
      </c>
      <c r="BN85" s="185">
        <v>54454</v>
      </c>
      <c r="BO85" s="185">
        <v>0</v>
      </c>
      <c r="BP85" s="185"/>
      <c r="BQ85" s="185">
        <v>0</v>
      </c>
      <c r="BR85" s="185">
        <v>6926</v>
      </c>
      <c r="BS85" s="185">
        <v>4673</v>
      </c>
      <c r="BT85" s="185">
        <v>288426</v>
      </c>
      <c r="BU85" s="185">
        <v>0</v>
      </c>
      <c r="BV85" s="185">
        <v>0</v>
      </c>
      <c r="BW85" s="185">
        <v>7766</v>
      </c>
      <c r="BX85" s="185">
        <v>23251</v>
      </c>
      <c r="BY85" s="185">
        <v>32402</v>
      </c>
      <c r="BZ85" s="185">
        <v>3561</v>
      </c>
      <c r="CA85" s="185">
        <v>0</v>
      </c>
      <c r="CB85" s="185">
        <v>0</v>
      </c>
      <c r="CC85" s="216">
        <f t="shared" si="10"/>
        <v>2701285.95</v>
      </c>
    </row>
    <row r="86" spans="1:81" s="116" customFormat="1" ht="25.5" customHeight="1">
      <c r="A86" s="143" t="s">
        <v>1461</v>
      </c>
      <c r="B86" s="310" t="s">
        <v>18</v>
      </c>
      <c r="C86" s="311" t="s">
        <v>19</v>
      </c>
      <c r="D86" s="312">
        <v>44050</v>
      </c>
      <c r="E86" s="117" t="s">
        <v>480</v>
      </c>
      <c r="F86" s="313" t="s">
        <v>481</v>
      </c>
      <c r="G86" s="314" t="s">
        <v>482</v>
      </c>
      <c r="H86" s="207">
        <v>0</v>
      </c>
      <c r="I86" s="207">
        <v>0</v>
      </c>
      <c r="J86" s="207">
        <v>0</v>
      </c>
      <c r="K86" s="207">
        <v>0</v>
      </c>
      <c r="L86" s="207">
        <v>0</v>
      </c>
      <c r="M86" s="207">
        <v>0</v>
      </c>
      <c r="N86" s="207">
        <v>0</v>
      </c>
      <c r="O86" s="207">
        <v>0</v>
      </c>
      <c r="P86" s="207">
        <v>0</v>
      </c>
      <c r="Q86" s="207">
        <v>0</v>
      </c>
      <c r="R86" s="207">
        <v>0</v>
      </c>
      <c r="S86" s="207">
        <v>0</v>
      </c>
      <c r="T86" s="207">
        <v>0</v>
      </c>
      <c r="U86" s="207">
        <v>0</v>
      </c>
      <c r="V86" s="207">
        <v>0</v>
      </c>
      <c r="W86" s="207">
        <v>0</v>
      </c>
      <c r="X86" s="207">
        <v>0</v>
      </c>
      <c r="Y86" s="207">
        <v>0</v>
      </c>
      <c r="Z86" s="207">
        <v>0</v>
      </c>
      <c r="AA86" s="207">
        <v>0</v>
      </c>
      <c r="AB86" s="207">
        <v>0</v>
      </c>
      <c r="AC86" s="207">
        <v>0</v>
      </c>
      <c r="AD86" s="207">
        <v>0</v>
      </c>
      <c r="AE86" s="207">
        <v>0</v>
      </c>
      <c r="AF86" s="207">
        <v>0</v>
      </c>
      <c r="AG86" s="207">
        <v>-22960</v>
      </c>
      <c r="AH86" s="207">
        <v>0</v>
      </c>
      <c r="AI86" s="207">
        <v>-85006</v>
      </c>
      <c r="AJ86" s="207">
        <v>0</v>
      </c>
      <c r="AK86" s="207">
        <v>0</v>
      </c>
      <c r="AL86" s="207">
        <v>0</v>
      </c>
      <c r="AM86" s="207">
        <v>0</v>
      </c>
      <c r="AN86" s="207">
        <v>0</v>
      </c>
      <c r="AO86" s="207">
        <v>0</v>
      </c>
      <c r="AP86" s="207">
        <v>0</v>
      </c>
      <c r="AQ86" s="207">
        <v>0</v>
      </c>
      <c r="AR86" s="207">
        <v>0</v>
      </c>
      <c r="AS86" s="207">
        <v>0</v>
      </c>
      <c r="AT86" s="207">
        <v>-12333</v>
      </c>
      <c r="AU86" s="207">
        <v>0</v>
      </c>
      <c r="AV86" s="207">
        <v>0</v>
      </c>
      <c r="AW86" s="207">
        <v>0</v>
      </c>
      <c r="AX86" s="207">
        <v>0</v>
      </c>
      <c r="AY86" s="207">
        <v>0</v>
      </c>
      <c r="AZ86" s="207">
        <v>0</v>
      </c>
      <c r="BA86" s="207">
        <v>0</v>
      </c>
      <c r="BB86" s="207">
        <v>0</v>
      </c>
      <c r="BC86" s="207">
        <v>0</v>
      </c>
      <c r="BD86" s="207">
        <v>0</v>
      </c>
      <c r="BE86" s="207">
        <v>0</v>
      </c>
      <c r="BF86" s="207">
        <v>0</v>
      </c>
      <c r="BG86" s="207">
        <v>0</v>
      </c>
      <c r="BH86" s="207"/>
      <c r="BI86" s="207">
        <v>0</v>
      </c>
      <c r="BJ86" s="207"/>
      <c r="BK86" s="207">
        <v>0</v>
      </c>
      <c r="BL86" s="207">
        <v>0</v>
      </c>
      <c r="BM86" s="207">
        <v>-7428.75</v>
      </c>
      <c r="BN86" s="207">
        <v>0</v>
      </c>
      <c r="BO86" s="207">
        <v>-1074</v>
      </c>
      <c r="BP86" s="207"/>
      <c r="BQ86" s="207">
        <v>0</v>
      </c>
      <c r="BR86" s="207">
        <v>0</v>
      </c>
      <c r="BS86" s="207">
        <v>0</v>
      </c>
      <c r="BT86" s="207">
        <v>-35229.15</v>
      </c>
      <c r="BU86" s="207">
        <v>0</v>
      </c>
      <c r="BV86" s="207">
        <v>0</v>
      </c>
      <c r="BW86" s="207">
        <v>0</v>
      </c>
      <c r="BX86" s="207">
        <v>0</v>
      </c>
      <c r="BY86" s="207">
        <v>0</v>
      </c>
      <c r="BZ86" s="207">
        <v>0</v>
      </c>
      <c r="CA86" s="207">
        <v>0</v>
      </c>
      <c r="CB86" s="207">
        <v>0</v>
      </c>
      <c r="CC86" s="216">
        <f t="shared" si="10"/>
        <v>-164030.9</v>
      </c>
    </row>
    <row r="87" spans="1:81" s="116" customFormat="1" ht="25.5" customHeight="1">
      <c r="A87" s="143" t="s">
        <v>1461</v>
      </c>
      <c r="B87" s="310" t="s">
        <v>18</v>
      </c>
      <c r="C87" s="311" t="s">
        <v>19</v>
      </c>
      <c r="D87" s="312">
        <v>44050</v>
      </c>
      <c r="E87" s="117" t="s">
        <v>480</v>
      </c>
      <c r="F87" s="313" t="s">
        <v>483</v>
      </c>
      <c r="G87" s="314" t="s">
        <v>484</v>
      </c>
      <c r="H87" s="207">
        <v>0</v>
      </c>
      <c r="I87" s="207">
        <v>0</v>
      </c>
      <c r="J87" s="207">
        <v>0</v>
      </c>
      <c r="K87" s="207">
        <v>0</v>
      </c>
      <c r="L87" s="207">
        <v>0</v>
      </c>
      <c r="M87" s="207">
        <v>0</v>
      </c>
      <c r="N87" s="207">
        <v>0</v>
      </c>
      <c r="O87" s="207">
        <v>0</v>
      </c>
      <c r="P87" s="207">
        <v>0</v>
      </c>
      <c r="Q87" s="207">
        <v>0</v>
      </c>
      <c r="R87" s="207">
        <v>0</v>
      </c>
      <c r="S87" s="207">
        <v>0</v>
      </c>
      <c r="T87" s="207">
        <v>0</v>
      </c>
      <c r="U87" s="207">
        <v>0</v>
      </c>
      <c r="V87" s="207">
        <v>0</v>
      </c>
      <c r="W87" s="207">
        <v>0</v>
      </c>
      <c r="X87" s="207">
        <v>0</v>
      </c>
      <c r="Y87" s="207">
        <v>0</v>
      </c>
      <c r="Z87" s="207">
        <v>0</v>
      </c>
      <c r="AA87" s="207">
        <v>0</v>
      </c>
      <c r="AB87" s="207">
        <v>0</v>
      </c>
      <c r="AC87" s="207">
        <v>0</v>
      </c>
      <c r="AD87" s="207">
        <v>0</v>
      </c>
      <c r="AE87" s="207">
        <v>0</v>
      </c>
      <c r="AF87" s="207">
        <v>0</v>
      </c>
      <c r="AG87" s="207">
        <v>-13020</v>
      </c>
      <c r="AH87" s="207">
        <v>0</v>
      </c>
      <c r="AI87" s="207">
        <v>-643670.5</v>
      </c>
      <c r="AJ87" s="207">
        <v>0</v>
      </c>
      <c r="AK87" s="207">
        <v>0</v>
      </c>
      <c r="AL87" s="207">
        <v>0</v>
      </c>
      <c r="AM87" s="207">
        <v>0</v>
      </c>
      <c r="AN87" s="207">
        <v>0</v>
      </c>
      <c r="AO87" s="207">
        <v>0</v>
      </c>
      <c r="AP87" s="207">
        <v>0</v>
      </c>
      <c r="AQ87" s="207">
        <v>0</v>
      </c>
      <c r="AR87" s="207">
        <v>0</v>
      </c>
      <c r="AS87" s="207">
        <v>0</v>
      </c>
      <c r="AT87" s="207">
        <v>0</v>
      </c>
      <c r="AU87" s="207">
        <v>0</v>
      </c>
      <c r="AV87" s="207">
        <v>0</v>
      </c>
      <c r="AW87" s="207">
        <v>0</v>
      </c>
      <c r="AX87" s="207">
        <v>0</v>
      </c>
      <c r="AY87" s="207">
        <v>0</v>
      </c>
      <c r="AZ87" s="207">
        <v>0</v>
      </c>
      <c r="BA87" s="207">
        <v>0</v>
      </c>
      <c r="BB87" s="207">
        <v>0</v>
      </c>
      <c r="BC87" s="207">
        <v>0</v>
      </c>
      <c r="BD87" s="207">
        <v>0</v>
      </c>
      <c r="BE87" s="207">
        <v>0</v>
      </c>
      <c r="BF87" s="207">
        <v>0</v>
      </c>
      <c r="BG87" s="207">
        <v>0</v>
      </c>
      <c r="BH87" s="207"/>
      <c r="BI87" s="207">
        <v>0</v>
      </c>
      <c r="BJ87" s="207"/>
      <c r="BK87" s="207">
        <v>0</v>
      </c>
      <c r="BL87" s="207">
        <v>0</v>
      </c>
      <c r="BM87" s="207">
        <v>-7877</v>
      </c>
      <c r="BN87" s="207">
        <v>0</v>
      </c>
      <c r="BO87" s="207">
        <v>0</v>
      </c>
      <c r="BP87" s="207"/>
      <c r="BQ87" s="207">
        <v>0</v>
      </c>
      <c r="BR87" s="207">
        <v>0</v>
      </c>
      <c r="BS87" s="207">
        <v>0</v>
      </c>
      <c r="BT87" s="207">
        <v>-221546.37</v>
      </c>
      <c r="BU87" s="207">
        <v>0</v>
      </c>
      <c r="BV87" s="207">
        <v>0</v>
      </c>
      <c r="BW87" s="207">
        <v>0</v>
      </c>
      <c r="BX87" s="207">
        <v>0</v>
      </c>
      <c r="BY87" s="207">
        <v>0</v>
      </c>
      <c r="BZ87" s="207">
        <v>0</v>
      </c>
      <c r="CA87" s="207">
        <v>0</v>
      </c>
      <c r="CB87" s="207">
        <v>0</v>
      </c>
      <c r="CC87" s="216">
        <f t="shared" si="10"/>
        <v>-886113.87</v>
      </c>
    </row>
    <row r="88" spans="1:81" s="116" customFormat="1" ht="25.5" customHeight="1">
      <c r="A88" s="143" t="s">
        <v>1461</v>
      </c>
      <c r="B88" s="310" t="s">
        <v>18</v>
      </c>
      <c r="C88" s="311" t="s">
        <v>19</v>
      </c>
      <c r="D88" s="312">
        <v>43040</v>
      </c>
      <c r="E88" s="311" t="s">
        <v>485</v>
      </c>
      <c r="F88" s="313" t="s">
        <v>486</v>
      </c>
      <c r="G88" s="314" t="s">
        <v>1569</v>
      </c>
      <c r="H88" s="207">
        <v>0</v>
      </c>
      <c r="I88" s="207">
        <v>0</v>
      </c>
      <c r="J88" s="207">
        <v>0</v>
      </c>
      <c r="K88" s="207">
        <v>0</v>
      </c>
      <c r="L88" s="207">
        <v>0</v>
      </c>
      <c r="M88" s="207">
        <v>0</v>
      </c>
      <c r="N88" s="207">
        <v>112104</v>
      </c>
      <c r="O88" s="207">
        <v>150</v>
      </c>
      <c r="P88" s="207">
        <v>110</v>
      </c>
      <c r="Q88" s="207">
        <v>7165</v>
      </c>
      <c r="R88" s="207">
        <v>7294</v>
      </c>
      <c r="S88" s="207">
        <v>0</v>
      </c>
      <c r="T88" s="207">
        <v>0</v>
      </c>
      <c r="U88" s="207">
        <v>0</v>
      </c>
      <c r="V88" s="207">
        <v>0</v>
      </c>
      <c r="W88" s="207">
        <v>0</v>
      </c>
      <c r="X88" s="207">
        <v>0</v>
      </c>
      <c r="Y88" s="207">
        <v>0</v>
      </c>
      <c r="Z88" s="207">
        <v>0</v>
      </c>
      <c r="AA88" s="207">
        <v>11596</v>
      </c>
      <c r="AB88" s="207">
        <v>0.5</v>
      </c>
      <c r="AC88" s="207">
        <v>0</v>
      </c>
      <c r="AD88" s="207">
        <v>0</v>
      </c>
      <c r="AE88" s="207">
        <v>8401</v>
      </c>
      <c r="AF88" s="207">
        <v>0</v>
      </c>
      <c r="AG88" s="207">
        <v>0</v>
      </c>
      <c r="AH88" s="207">
        <v>0</v>
      </c>
      <c r="AI88" s="207">
        <v>0</v>
      </c>
      <c r="AJ88" s="207">
        <v>0</v>
      </c>
      <c r="AK88" s="207">
        <v>0</v>
      </c>
      <c r="AL88" s="207">
        <v>0</v>
      </c>
      <c r="AM88" s="207">
        <v>0</v>
      </c>
      <c r="AN88" s="207">
        <v>0</v>
      </c>
      <c r="AO88" s="207">
        <v>0</v>
      </c>
      <c r="AP88" s="207">
        <v>0</v>
      </c>
      <c r="AQ88" s="207">
        <v>0</v>
      </c>
      <c r="AR88" s="207">
        <v>2765.49</v>
      </c>
      <c r="AS88" s="207">
        <v>0</v>
      </c>
      <c r="AT88" s="207">
        <v>0</v>
      </c>
      <c r="AU88" s="207">
        <v>16173.75</v>
      </c>
      <c r="AV88" s="207">
        <v>0</v>
      </c>
      <c r="AW88" s="207">
        <v>0</v>
      </c>
      <c r="AX88" s="207">
        <v>0</v>
      </c>
      <c r="AY88" s="207">
        <v>0</v>
      </c>
      <c r="AZ88" s="207">
        <v>0</v>
      </c>
      <c r="BA88" s="207">
        <v>0</v>
      </c>
      <c r="BB88" s="207">
        <v>0</v>
      </c>
      <c r="BC88" s="207">
        <v>0</v>
      </c>
      <c r="BD88" s="207">
        <v>27964</v>
      </c>
      <c r="BE88" s="207">
        <v>0</v>
      </c>
      <c r="BF88" s="207">
        <v>0</v>
      </c>
      <c r="BG88" s="207">
        <v>0</v>
      </c>
      <c r="BH88" s="207"/>
      <c r="BI88" s="207">
        <v>0</v>
      </c>
      <c r="BJ88" s="207"/>
      <c r="BK88" s="207">
        <v>0</v>
      </c>
      <c r="BL88" s="207">
        <v>0</v>
      </c>
      <c r="BM88" s="207">
        <v>0</v>
      </c>
      <c r="BN88" s="207">
        <v>0</v>
      </c>
      <c r="BO88" s="207">
        <v>0</v>
      </c>
      <c r="BP88" s="207"/>
      <c r="BQ88" s="207">
        <v>0</v>
      </c>
      <c r="BR88" s="207">
        <v>0</v>
      </c>
      <c r="BS88" s="207">
        <v>0</v>
      </c>
      <c r="BT88" s="207">
        <v>0</v>
      </c>
      <c r="BU88" s="207">
        <v>0</v>
      </c>
      <c r="BV88" s="207">
        <v>0</v>
      </c>
      <c r="BW88" s="207">
        <v>0</v>
      </c>
      <c r="BX88" s="207">
        <v>0</v>
      </c>
      <c r="BY88" s="207">
        <v>0</v>
      </c>
      <c r="BZ88" s="207">
        <v>0</v>
      </c>
      <c r="CA88" s="207">
        <v>0</v>
      </c>
      <c r="CB88" s="207">
        <v>0</v>
      </c>
      <c r="CC88" s="216">
        <f t="shared" si="10"/>
        <v>193723.74</v>
      </c>
    </row>
    <row r="89" spans="1:81" s="116" customFormat="1" ht="25.5" customHeight="1">
      <c r="A89" s="143" t="s">
        <v>1461</v>
      </c>
      <c r="B89" s="310" t="s">
        <v>18</v>
      </c>
      <c r="C89" s="311" t="s">
        <v>19</v>
      </c>
      <c r="D89" s="312">
        <v>44050</v>
      </c>
      <c r="E89" s="117" t="s">
        <v>480</v>
      </c>
      <c r="F89" s="313" t="s">
        <v>487</v>
      </c>
      <c r="G89" s="314" t="s">
        <v>488</v>
      </c>
      <c r="H89" s="207">
        <v>0</v>
      </c>
      <c r="I89" s="207">
        <v>0</v>
      </c>
      <c r="J89" s="207">
        <v>0</v>
      </c>
      <c r="K89" s="207">
        <v>0</v>
      </c>
      <c r="L89" s="207">
        <v>0</v>
      </c>
      <c r="M89" s="207">
        <v>0</v>
      </c>
      <c r="N89" s="207">
        <v>0</v>
      </c>
      <c r="O89" s="207">
        <v>0</v>
      </c>
      <c r="P89" s="207">
        <v>0</v>
      </c>
      <c r="Q89" s="207">
        <v>-33552.47</v>
      </c>
      <c r="R89" s="207">
        <v>0</v>
      </c>
      <c r="S89" s="207">
        <v>0</v>
      </c>
      <c r="T89" s="207">
        <v>0</v>
      </c>
      <c r="U89" s="207">
        <v>0</v>
      </c>
      <c r="V89" s="207">
        <v>0</v>
      </c>
      <c r="W89" s="207">
        <v>0</v>
      </c>
      <c r="X89" s="207">
        <v>0</v>
      </c>
      <c r="Y89" s="207">
        <v>0</v>
      </c>
      <c r="Z89" s="207">
        <v>-101568.85</v>
      </c>
      <c r="AA89" s="207">
        <v>-12231.78</v>
      </c>
      <c r="AB89" s="207">
        <v>0</v>
      </c>
      <c r="AC89" s="207">
        <v>0</v>
      </c>
      <c r="AD89" s="207">
        <v>0</v>
      </c>
      <c r="AE89" s="207">
        <v>0</v>
      </c>
      <c r="AF89" s="207">
        <v>0</v>
      </c>
      <c r="AG89" s="207">
        <v>0</v>
      </c>
      <c r="AH89" s="207">
        <v>0</v>
      </c>
      <c r="AI89" s="207">
        <v>0</v>
      </c>
      <c r="AJ89" s="207">
        <v>-6094.64</v>
      </c>
      <c r="AK89" s="207">
        <v>0</v>
      </c>
      <c r="AL89" s="207">
        <v>0</v>
      </c>
      <c r="AM89" s="207">
        <v>0</v>
      </c>
      <c r="AN89" s="207">
        <v>0</v>
      </c>
      <c r="AO89" s="207">
        <v>0</v>
      </c>
      <c r="AP89" s="207">
        <v>-7126.24</v>
      </c>
      <c r="AQ89" s="207">
        <v>0</v>
      </c>
      <c r="AR89" s="207">
        <v>0</v>
      </c>
      <c r="AS89" s="207">
        <v>0</v>
      </c>
      <c r="AT89" s="207">
        <v>-9298.59</v>
      </c>
      <c r="AU89" s="207">
        <v>0</v>
      </c>
      <c r="AV89" s="207">
        <v>0</v>
      </c>
      <c r="AW89" s="207">
        <v>0</v>
      </c>
      <c r="AX89" s="207">
        <v>0</v>
      </c>
      <c r="AY89" s="207">
        <v>-2949.28</v>
      </c>
      <c r="AZ89" s="207">
        <v>0</v>
      </c>
      <c r="BA89" s="207">
        <v>0</v>
      </c>
      <c r="BB89" s="207">
        <v>0</v>
      </c>
      <c r="BC89" s="207">
        <v>0</v>
      </c>
      <c r="BD89" s="207">
        <v>0</v>
      </c>
      <c r="BE89" s="207">
        <v>0</v>
      </c>
      <c r="BF89" s="207">
        <v>0</v>
      </c>
      <c r="BG89" s="207">
        <v>0</v>
      </c>
      <c r="BH89" s="207"/>
      <c r="BI89" s="207">
        <v>0</v>
      </c>
      <c r="BJ89" s="207"/>
      <c r="BK89" s="207">
        <v>0</v>
      </c>
      <c r="BL89" s="207">
        <v>0</v>
      </c>
      <c r="BM89" s="207">
        <v>0</v>
      </c>
      <c r="BN89" s="207">
        <v>0</v>
      </c>
      <c r="BO89" s="207">
        <v>0</v>
      </c>
      <c r="BP89" s="207"/>
      <c r="BQ89" s="207">
        <v>0</v>
      </c>
      <c r="BR89" s="207">
        <v>0</v>
      </c>
      <c r="BS89" s="207">
        <v>0</v>
      </c>
      <c r="BT89" s="207">
        <v>0</v>
      </c>
      <c r="BU89" s="207">
        <v>0</v>
      </c>
      <c r="BV89" s="207">
        <v>0</v>
      </c>
      <c r="BW89" s="207">
        <v>0</v>
      </c>
      <c r="BX89" s="207">
        <v>0</v>
      </c>
      <c r="BY89" s="207">
        <v>0</v>
      </c>
      <c r="BZ89" s="207">
        <v>0</v>
      </c>
      <c r="CA89" s="207">
        <v>0</v>
      </c>
      <c r="CB89" s="207">
        <v>0</v>
      </c>
      <c r="CC89" s="216">
        <f t="shared" si="10"/>
        <v>-172821.85</v>
      </c>
    </row>
    <row r="90" spans="1:81" s="116" customFormat="1" ht="25.5" customHeight="1">
      <c r="A90" s="143" t="s">
        <v>1461</v>
      </c>
      <c r="B90" s="310" t="s">
        <v>18</v>
      </c>
      <c r="C90" s="311" t="s">
        <v>19</v>
      </c>
      <c r="D90" s="312">
        <v>44050</v>
      </c>
      <c r="E90" s="117" t="s">
        <v>480</v>
      </c>
      <c r="F90" s="313" t="s">
        <v>489</v>
      </c>
      <c r="G90" s="314" t="s">
        <v>1570</v>
      </c>
      <c r="H90" s="207">
        <v>0</v>
      </c>
      <c r="I90" s="207">
        <v>0</v>
      </c>
      <c r="J90" s="207">
        <v>0</v>
      </c>
      <c r="K90" s="207">
        <v>0</v>
      </c>
      <c r="L90" s="207">
        <v>0</v>
      </c>
      <c r="M90" s="207">
        <v>0</v>
      </c>
      <c r="N90" s="207">
        <v>0</v>
      </c>
      <c r="O90" s="207">
        <v>0</v>
      </c>
      <c r="P90" s="207">
        <v>0</v>
      </c>
      <c r="Q90" s="207">
        <v>35986.76</v>
      </c>
      <c r="R90" s="207">
        <v>0</v>
      </c>
      <c r="S90" s="207">
        <v>0</v>
      </c>
      <c r="T90" s="207">
        <v>0</v>
      </c>
      <c r="U90" s="207">
        <v>0</v>
      </c>
      <c r="V90" s="207">
        <v>0</v>
      </c>
      <c r="W90" s="207">
        <v>0</v>
      </c>
      <c r="X90" s="207">
        <v>0</v>
      </c>
      <c r="Y90" s="207">
        <v>0</v>
      </c>
      <c r="Z90" s="207">
        <v>0</v>
      </c>
      <c r="AA90" s="207">
        <v>15950.96</v>
      </c>
      <c r="AB90" s="207">
        <v>0</v>
      </c>
      <c r="AC90" s="207">
        <v>0</v>
      </c>
      <c r="AD90" s="207">
        <v>0</v>
      </c>
      <c r="AE90" s="207">
        <v>0</v>
      </c>
      <c r="AF90" s="207">
        <v>0</v>
      </c>
      <c r="AG90" s="207">
        <v>0</v>
      </c>
      <c r="AH90" s="207">
        <v>0</v>
      </c>
      <c r="AI90" s="207">
        <v>0</v>
      </c>
      <c r="AJ90" s="207">
        <v>0</v>
      </c>
      <c r="AK90" s="207">
        <v>0</v>
      </c>
      <c r="AL90" s="207">
        <v>0</v>
      </c>
      <c r="AM90" s="207">
        <v>0</v>
      </c>
      <c r="AN90" s="207">
        <v>0</v>
      </c>
      <c r="AO90" s="207">
        <v>0</v>
      </c>
      <c r="AP90" s="207">
        <v>2053.34</v>
      </c>
      <c r="AQ90" s="207">
        <v>0</v>
      </c>
      <c r="AR90" s="207">
        <v>0</v>
      </c>
      <c r="AS90" s="207">
        <v>0</v>
      </c>
      <c r="AT90" s="207">
        <v>0</v>
      </c>
      <c r="AU90" s="207">
        <v>0</v>
      </c>
      <c r="AV90" s="207">
        <v>0</v>
      </c>
      <c r="AW90" s="207">
        <v>83833.399999999994</v>
      </c>
      <c r="AX90" s="207">
        <v>0</v>
      </c>
      <c r="AY90" s="207">
        <v>1548</v>
      </c>
      <c r="AZ90" s="207">
        <v>0</v>
      </c>
      <c r="BA90" s="207">
        <v>0</v>
      </c>
      <c r="BB90" s="207">
        <v>0</v>
      </c>
      <c r="BC90" s="207">
        <v>0</v>
      </c>
      <c r="BD90" s="207">
        <v>0</v>
      </c>
      <c r="BE90" s="207">
        <v>0</v>
      </c>
      <c r="BF90" s="207">
        <v>0</v>
      </c>
      <c r="BG90" s="207">
        <v>0</v>
      </c>
      <c r="BH90" s="207"/>
      <c r="BI90" s="207">
        <v>0</v>
      </c>
      <c r="BJ90" s="207"/>
      <c r="BK90" s="207">
        <v>0</v>
      </c>
      <c r="BL90" s="207">
        <v>0</v>
      </c>
      <c r="BM90" s="207">
        <v>0</v>
      </c>
      <c r="BN90" s="207">
        <v>0</v>
      </c>
      <c r="BO90" s="207">
        <v>0</v>
      </c>
      <c r="BP90" s="207"/>
      <c r="BQ90" s="207">
        <v>0</v>
      </c>
      <c r="BR90" s="207">
        <v>0</v>
      </c>
      <c r="BS90" s="207">
        <v>0</v>
      </c>
      <c r="BT90" s="207">
        <v>0</v>
      </c>
      <c r="BU90" s="207">
        <v>0</v>
      </c>
      <c r="BV90" s="207">
        <v>0</v>
      </c>
      <c r="BW90" s="207">
        <v>0</v>
      </c>
      <c r="BX90" s="207">
        <v>0</v>
      </c>
      <c r="BY90" s="207">
        <v>0</v>
      </c>
      <c r="BZ90" s="207">
        <v>0</v>
      </c>
      <c r="CA90" s="207">
        <v>0</v>
      </c>
      <c r="CB90" s="207">
        <v>0</v>
      </c>
      <c r="CC90" s="216">
        <f t="shared" si="10"/>
        <v>139372.46</v>
      </c>
    </row>
    <row r="91" spans="1:81" s="116" customFormat="1" ht="25.5" customHeight="1">
      <c r="A91" s="143" t="s">
        <v>1459</v>
      </c>
      <c r="B91" s="310" t="s">
        <v>18</v>
      </c>
      <c r="C91" s="311" t="s">
        <v>19</v>
      </c>
      <c r="D91" s="312"/>
      <c r="E91" s="117"/>
      <c r="F91" s="313" t="s">
        <v>490</v>
      </c>
      <c r="G91" s="314" t="s">
        <v>1571</v>
      </c>
      <c r="H91" s="207">
        <v>17541</v>
      </c>
      <c r="I91" s="185">
        <v>0</v>
      </c>
      <c r="J91" s="185">
        <v>0</v>
      </c>
      <c r="K91" s="185">
        <v>0</v>
      </c>
      <c r="L91" s="185">
        <v>0</v>
      </c>
      <c r="M91" s="185">
        <v>0</v>
      </c>
      <c r="N91" s="185">
        <v>57283.25</v>
      </c>
      <c r="O91" s="185">
        <v>812.5</v>
      </c>
      <c r="P91" s="185">
        <v>0</v>
      </c>
      <c r="Q91" s="185">
        <v>2228</v>
      </c>
      <c r="R91" s="185">
        <v>0</v>
      </c>
      <c r="S91" s="185">
        <v>0</v>
      </c>
      <c r="T91" s="185">
        <v>5173</v>
      </c>
      <c r="U91" s="185">
        <v>0</v>
      </c>
      <c r="V91" s="185">
        <v>0</v>
      </c>
      <c r="W91" s="185">
        <v>0</v>
      </c>
      <c r="X91" s="185">
        <v>0</v>
      </c>
      <c r="Y91" s="185">
        <v>0</v>
      </c>
      <c r="Z91" s="185">
        <v>35335.5</v>
      </c>
      <c r="AA91" s="185">
        <v>820</v>
      </c>
      <c r="AB91" s="185">
        <v>0</v>
      </c>
      <c r="AC91" s="185">
        <v>9103</v>
      </c>
      <c r="AD91" s="185">
        <v>0</v>
      </c>
      <c r="AE91" s="185">
        <v>50</v>
      </c>
      <c r="AF91" s="185">
        <v>0</v>
      </c>
      <c r="AG91" s="185">
        <v>0</v>
      </c>
      <c r="AH91" s="185">
        <v>0</v>
      </c>
      <c r="AI91" s="185">
        <v>54155.5</v>
      </c>
      <c r="AJ91" s="185">
        <v>0</v>
      </c>
      <c r="AK91" s="185">
        <v>0</v>
      </c>
      <c r="AL91" s="185">
        <v>0</v>
      </c>
      <c r="AM91" s="185">
        <v>0</v>
      </c>
      <c r="AN91" s="185">
        <v>0</v>
      </c>
      <c r="AO91" s="185">
        <v>0</v>
      </c>
      <c r="AP91" s="185">
        <v>0</v>
      </c>
      <c r="AQ91" s="185">
        <v>0</v>
      </c>
      <c r="AR91" s="185">
        <v>0</v>
      </c>
      <c r="AS91" s="185">
        <v>0</v>
      </c>
      <c r="AT91" s="185">
        <v>0</v>
      </c>
      <c r="AU91" s="185">
        <v>41714.5</v>
      </c>
      <c r="AV91" s="185">
        <v>5467</v>
      </c>
      <c r="AW91" s="185">
        <v>1073</v>
      </c>
      <c r="AX91" s="185">
        <v>1925</v>
      </c>
      <c r="AY91" s="185">
        <v>0</v>
      </c>
      <c r="AZ91" s="185">
        <v>357</v>
      </c>
      <c r="BA91" s="185">
        <v>0</v>
      </c>
      <c r="BB91" s="185">
        <v>12751</v>
      </c>
      <c r="BC91" s="185">
        <v>0</v>
      </c>
      <c r="BD91" s="185">
        <v>0</v>
      </c>
      <c r="BE91" s="185">
        <v>0</v>
      </c>
      <c r="BF91" s="185">
        <v>0</v>
      </c>
      <c r="BG91" s="185">
        <v>0</v>
      </c>
      <c r="BH91" s="185"/>
      <c r="BI91" s="185">
        <v>1301</v>
      </c>
      <c r="BJ91" s="185"/>
      <c r="BK91" s="185">
        <v>0</v>
      </c>
      <c r="BL91" s="185">
        <v>0</v>
      </c>
      <c r="BM91" s="185">
        <v>14779.5</v>
      </c>
      <c r="BN91" s="185">
        <v>1315</v>
      </c>
      <c r="BO91" s="185">
        <v>0</v>
      </c>
      <c r="BP91" s="185"/>
      <c r="BQ91" s="185">
        <v>0</v>
      </c>
      <c r="BR91" s="185">
        <v>0</v>
      </c>
      <c r="BS91" s="185">
        <v>0</v>
      </c>
      <c r="BT91" s="185">
        <v>14958</v>
      </c>
      <c r="BU91" s="185">
        <v>20366</v>
      </c>
      <c r="BV91" s="185">
        <v>0</v>
      </c>
      <c r="BW91" s="185">
        <v>0</v>
      </c>
      <c r="BX91" s="185">
        <v>0</v>
      </c>
      <c r="BY91" s="185">
        <v>1565</v>
      </c>
      <c r="BZ91" s="185">
        <v>0</v>
      </c>
      <c r="CA91" s="185">
        <v>0</v>
      </c>
      <c r="CB91" s="185">
        <v>0</v>
      </c>
      <c r="CC91" s="216">
        <f t="shared" si="10"/>
        <v>300073.75</v>
      </c>
    </row>
    <row r="92" spans="1:81" s="116" customFormat="1" ht="25.5" customHeight="1">
      <c r="A92" s="143" t="s">
        <v>1460</v>
      </c>
      <c r="B92" s="310" t="s">
        <v>18</v>
      </c>
      <c r="C92" s="311" t="s">
        <v>19</v>
      </c>
      <c r="D92" s="312"/>
      <c r="E92" s="117"/>
      <c r="F92" s="313" t="s">
        <v>491</v>
      </c>
      <c r="G92" s="314" t="s">
        <v>492</v>
      </c>
      <c r="H92" s="207">
        <v>36818</v>
      </c>
      <c r="I92" s="185">
        <v>73335</v>
      </c>
      <c r="J92" s="185">
        <v>0</v>
      </c>
      <c r="K92" s="185">
        <v>0</v>
      </c>
      <c r="L92" s="185">
        <v>0</v>
      </c>
      <c r="M92" s="185">
        <v>0</v>
      </c>
      <c r="N92" s="185">
        <v>347896.5</v>
      </c>
      <c r="O92" s="185">
        <v>7445.5</v>
      </c>
      <c r="P92" s="185">
        <v>0</v>
      </c>
      <c r="Q92" s="185">
        <v>22538</v>
      </c>
      <c r="R92" s="185">
        <v>0</v>
      </c>
      <c r="S92" s="185">
        <v>0</v>
      </c>
      <c r="T92" s="185">
        <v>54538</v>
      </c>
      <c r="U92" s="185">
        <v>0</v>
      </c>
      <c r="V92" s="185">
        <v>0</v>
      </c>
      <c r="W92" s="185">
        <v>0</v>
      </c>
      <c r="X92" s="185">
        <v>0</v>
      </c>
      <c r="Y92" s="185">
        <v>0</v>
      </c>
      <c r="Z92" s="185">
        <v>835022.25</v>
      </c>
      <c r="AA92" s="185">
        <v>5578</v>
      </c>
      <c r="AB92" s="185">
        <v>0</v>
      </c>
      <c r="AC92" s="185">
        <v>85665</v>
      </c>
      <c r="AD92" s="185">
        <v>0</v>
      </c>
      <c r="AE92" s="185">
        <v>0</v>
      </c>
      <c r="AF92" s="185">
        <v>0</v>
      </c>
      <c r="AG92" s="185">
        <v>0</v>
      </c>
      <c r="AH92" s="185">
        <v>0</v>
      </c>
      <c r="AI92" s="185">
        <v>775418</v>
      </c>
      <c r="AJ92" s="185">
        <v>0</v>
      </c>
      <c r="AK92" s="185">
        <v>0</v>
      </c>
      <c r="AL92" s="185">
        <v>0</v>
      </c>
      <c r="AM92" s="185">
        <v>4500</v>
      </c>
      <c r="AN92" s="185">
        <v>0</v>
      </c>
      <c r="AO92" s="185">
        <v>0</v>
      </c>
      <c r="AP92" s="185">
        <v>0</v>
      </c>
      <c r="AQ92" s="185">
        <v>0</v>
      </c>
      <c r="AR92" s="185">
        <v>0</v>
      </c>
      <c r="AS92" s="185">
        <v>0</v>
      </c>
      <c r="AT92" s="185">
        <v>0</v>
      </c>
      <c r="AU92" s="185">
        <v>337337.45</v>
      </c>
      <c r="AV92" s="185">
        <v>2844</v>
      </c>
      <c r="AW92" s="185">
        <v>0</v>
      </c>
      <c r="AX92" s="185">
        <v>0</v>
      </c>
      <c r="AY92" s="185">
        <v>0</v>
      </c>
      <c r="AZ92" s="185">
        <v>0</v>
      </c>
      <c r="BA92" s="185">
        <v>0</v>
      </c>
      <c r="BB92" s="185">
        <v>207012</v>
      </c>
      <c r="BC92" s="185">
        <v>0</v>
      </c>
      <c r="BD92" s="185">
        <v>0</v>
      </c>
      <c r="BE92" s="185">
        <v>0</v>
      </c>
      <c r="BF92" s="185">
        <v>0</v>
      </c>
      <c r="BG92" s="185">
        <v>0</v>
      </c>
      <c r="BH92" s="185"/>
      <c r="BI92" s="185">
        <v>93672</v>
      </c>
      <c r="BJ92" s="185"/>
      <c r="BK92" s="185">
        <v>0</v>
      </c>
      <c r="BL92" s="185">
        <v>0</v>
      </c>
      <c r="BM92" s="185">
        <v>11777.5</v>
      </c>
      <c r="BN92" s="185">
        <v>27703.94</v>
      </c>
      <c r="BO92" s="185">
        <v>0</v>
      </c>
      <c r="BP92" s="185"/>
      <c r="BQ92" s="185">
        <v>0</v>
      </c>
      <c r="BR92" s="185">
        <v>0</v>
      </c>
      <c r="BS92" s="185">
        <v>0</v>
      </c>
      <c r="BT92" s="185">
        <v>74369</v>
      </c>
      <c r="BU92" s="185">
        <v>0</v>
      </c>
      <c r="BV92" s="185">
        <v>0</v>
      </c>
      <c r="BW92" s="185">
        <v>6482.5</v>
      </c>
      <c r="BX92" s="185">
        <v>0</v>
      </c>
      <c r="BY92" s="185">
        <v>0</v>
      </c>
      <c r="BZ92" s="185">
        <v>0</v>
      </c>
      <c r="CA92" s="185">
        <v>0</v>
      </c>
      <c r="CB92" s="185">
        <v>0</v>
      </c>
      <c r="CC92" s="216">
        <f t="shared" si="10"/>
        <v>3009952.64</v>
      </c>
    </row>
    <row r="93" spans="1:81" s="116" customFormat="1" ht="25.5" customHeight="1">
      <c r="A93" s="143" t="s">
        <v>1460</v>
      </c>
      <c r="B93" s="310" t="s">
        <v>18</v>
      </c>
      <c r="C93" s="311" t="s">
        <v>19</v>
      </c>
      <c r="D93" s="312"/>
      <c r="E93" s="117"/>
      <c r="F93" s="338" t="s">
        <v>493</v>
      </c>
      <c r="G93" s="339" t="s">
        <v>1572</v>
      </c>
      <c r="H93" s="207">
        <v>239052</v>
      </c>
      <c r="I93" s="207">
        <v>0</v>
      </c>
      <c r="J93" s="207">
        <v>6359.22</v>
      </c>
      <c r="K93" s="207">
        <v>0</v>
      </c>
      <c r="L93" s="207">
        <v>0</v>
      </c>
      <c r="M93" s="207">
        <v>0</v>
      </c>
      <c r="N93" s="207">
        <v>952064.25</v>
      </c>
      <c r="O93" s="207">
        <v>7815</v>
      </c>
      <c r="P93" s="207">
        <v>0</v>
      </c>
      <c r="Q93" s="207">
        <v>75454</v>
      </c>
      <c r="R93" s="207">
        <v>5197</v>
      </c>
      <c r="S93" s="207">
        <v>0</v>
      </c>
      <c r="T93" s="207">
        <v>0</v>
      </c>
      <c r="U93" s="207">
        <v>0</v>
      </c>
      <c r="V93" s="207">
        <v>0</v>
      </c>
      <c r="W93" s="207">
        <v>0</v>
      </c>
      <c r="X93" s="207">
        <v>8585</v>
      </c>
      <c r="Y93" s="207">
        <v>0</v>
      </c>
      <c r="Z93" s="207">
        <v>0</v>
      </c>
      <c r="AA93" s="207">
        <v>48129</v>
      </c>
      <c r="AB93" s="207">
        <v>2292.75</v>
      </c>
      <c r="AC93" s="207">
        <v>64571</v>
      </c>
      <c r="AD93" s="207">
        <v>18700</v>
      </c>
      <c r="AE93" s="207">
        <v>7641.75</v>
      </c>
      <c r="AF93" s="207">
        <v>0</v>
      </c>
      <c r="AG93" s="207">
        <v>0</v>
      </c>
      <c r="AH93" s="207">
        <v>0</v>
      </c>
      <c r="AI93" s="207">
        <v>0</v>
      </c>
      <c r="AJ93" s="207">
        <v>0</v>
      </c>
      <c r="AK93" s="207">
        <v>0</v>
      </c>
      <c r="AL93" s="207">
        <v>0</v>
      </c>
      <c r="AM93" s="207">
        <v>0</v>
      </c>
      <c r="AN93" s="207">
        <v>8143</v>
      </c>
      <c r="AO93" s="207">
        <v>0</v>
      </c>
      <c r="AP93" s="207">
        <v>1735</v>
      </c>
      <c r="AQ93" s="207">
        <v>0</v>
      </c>
      <c r="AR93" s="207">
        <v>0</v>
      </c>
      <c r="AS93" s="207">
        <v>0</v>
      </c>
      <c r="AT93" s="207">
        <v>3091.46</v>
      </c>
      <c r="AU93" s="207">
        <v>0</v>
      </c>
      <c r="AV93" s="207">
        <v>0</v>
      </c>
      <c r="AW93" s="207">
        <v>0</v>
      </c>
      <c r="AX93" s="207">
        <v>6236</v>
      </c>
      <c r="AY93" s="207">
        <v>0</v>
      </c>
      <c r="AZ93" s="207">
        <v>0</v>
      </c>
      <c r="BA93" s="207">
        <v>0</v>
      </c>
      <c r="BB93" s="207">
        <v>0</v>
      </c>
      <c r="BC93" s="207">
        <v>0</v>
      </c>
      <c r="BD93" s="207">
        <v>3943</v>
      </c>
      <c r="BE93" s="207">
        <v>0</v>
      </c>
      <c r="BF93" s="207">
        <v>10050</v>
      </c>
      <c r="BG93" s="207">
        <v>0</v>
      </c>
      <c r="BH93" s="207"/>
      <c r="BI93" s="207">
        <v>0</v>
      </c>
      <c r="BJ93" s="207"/>
      <c r="BK93" s="207">
        <v>0</v>
      </c>
      <c r="BL93" s="207">
        <v>0</v>
      </c>
      <c r="BM93" s="207">
        <v>0</v>
      </c>
      <c r="BN93" s="207">
        <v>2394.75</v>
      </c>
      <c r="BO93" s="207">
        <v>0</v>
      </c>
      <c r="BP93" s="207"/>
      <c r="BQ93" s="207">
        <v>0</v>
      </c>
      <c r="BR93" s="207">
        <v>0</v>
      </c>
      <c r="BS93" s="207">
        <v>0</v>
      </c>
      <c r="BT93" s="207">
        <v>0</v>
      </c>
      <c r="BU93" s="207">
        <v>0</v>
      </c>
      <c r="BV93" s="207">
        <v>0</v>
      </c>
      <c r="BW93" s="207">
        <v>0</v>
      </c>
      <c r="BX93" s="207">
        <v>0</v>
      </c>
      <c r="BY93" s="207">
        <v>0</v>
      </c>
      <c r="BZ93" s="207">
        <v>0</v>
      </c>
      <c r="CA93" s="207">
        <v>0</v>
      </c>
      <c r="CB93" s="207">
        <v>0</v>
      </c>
      <c r="CC93" s="216">
        <f t="shared" si="10"/>
        <v>1471454.18</v>
      </c>
    </row>
    <row r="94" spans="1:81" s="116" customFormat="1" ht="25.5" customHeight="1">
      <c r="A94" s="143" t="s">
        <v>1461</v>
      </c>
      <c r="B94" s="310" t="s">
        <v>18</v>
      </c>
      <c r="C94" s="311" t="s">
        <v>19</v>
      </c>
      <c r="D94" s="312"/>
      <c r="E94" s="117"/>
      <c r="F94" s="338" t="s">
        <v>494</v>
      </c>
      <c r="G94" s="339" t="s">
        <v>495</v>
      </c>
      <c r="H94" s="207">
        <v>0</v>
      </c>
      <c r="I94" s="207">
        <v>0</v>
      </c>
      <c r="J94" s="207">
        <v>0</v>
      </c>
      <c r="K94" s="207">
        <v>0</v>
      </c>
      <c r="L94" s="207">
        <v>0</v>
      </c>
      <c r="M94" s="207">
        <v>0</v>
      </c>
      <c r="N94" s="207">
        <v>0</v>
      </c>
      <c r="O94" s="207">
        <v>0</v>
      </c>
      <c r="P94" s="207">
        <v>0</v>
      </c>
      <c r="Q94" s="207">
        <v>-938</v>
      </c>
      <c r="R94" s="207">
        <v>0</v>
      </c>
      <c r="S94" s="207">
        <v>0</v>
      </c>
      <c r="T94" s="207">
        <v>0</v>
      </c>
      <c r="U94" s="207">
        <v>0</v>
      </c>
      <c r="V94" s="207">
        <v>0</v>
      </c>
      <c r="W94" s="207">
        <v>0</v>
      </c>
      <c r="X94" s="207">
        <v>0</v>
      </c>
      <c r="Y94" s="207">
        <v>0</v>
      </c>
      <c r="Z94" s="207">
        <v>-17123.75</v>
      </c>
      <c r="AA94" s="207">
        <v>-8118.3</v>
      </c>
      <c r="AB94" s="207">
        <v>0</v>
      </c>
      <c r="AC94" s="207">
        <v>0</v>
      </c>
      <c r="AD94" s="207">
        <v>0</v>
      </c>
      <c r="AE94" s="207">
        <v>0</v>
      </c>
      <c r="AF94" s="207">
        <v>0</v>
      </c>
      <c r="AG94" s="207">
        <v>0</v>
      </c>
      <c r="AH94" s="207">
        <v>0</v>
      </c>
      <c r="AI94" s="207">
        <v>0</v>
      </c>
      <c r="AJ94" s="207">
        <v>0</v>
      </c>
      <c r="AK94" s="207">
        <v>0</v>
      </c>
      <c r="AL94" s="207">
        <v>0</v>
      </c>
      <c r="AM94" s="207">
        <v>0</v>
      </c>
      <c r="AN94" s="207">
        <v>-3553</v>
      </c>
      <c r="AO94" s="207">
        <v>0</v>
      </c>
      <c r="AP94" s="207">
        <v>-1352</v>
      </c>
      <c r="AQ94" s="207">
        <v>-1848</v>
      </c>
      <c r="AR94" s="207">
        <v>-11688</v>
      </c>
      <c r="AS94" s="207">
        <v>-1115.5</v>
      </c>
      <c r="AT94" s="207">
        <v>0</v>
      </c>
      <c r="AU94" s="207">
        <v>-12220</v>
      </c>
      <c r="AV94" s="207">
        <v>0</v>
      </c>
      <c r="AW94" s="207">
        <v>0</v>
      </c>
      <c r="AX94" s="207">
        <v>0</v>
      </c>
      <c r="AY94" s="207">
        <v>0</v>
      </c>
      <c r="AZ94" s="207">
        <v>0</v>
      </c>
      <c r="BA94" s="207">
        <v>0</v>
      </c>
      <c r="BB94" s="207">
        <v>0</v>
      </c>
      <c r="BC94" s="207">
        <v>0</v>
      </c>
      <c r="BD94" s="207">
        <v>0</v>
      </c>
      <c r="BE94" s="207">
        <v>0</v>
      </c>
      <c r="BF94" s="207">
        <v>0</v>
      </c>
      <c r="BG94" s="207">
        <v>0</v>
      </c>
      <c r="BH94" s="207"/>
      <c r="BI94" s="207">
        <v>0</v>
      </c>
      <c r="BJ94" s="207"/>
      <c r="BK94" s="207">
        <v>0</v>
      </c>
      <c r="BL94" s="207">
        <v>0</v>
      </c>
      <c r="BM94" s="207">
        <v>0</v>
      </c>
      <c r="BN94" s="207">
        <v>0</v>
      </c>
      <c r="BO94" s="207">
        <v>0</v>
      </c>
      <c r="BP94" s="207"/>
      <c r="BQ94" s="207">
        <v>1308</v>
      </c>
      <c r="BR94" s="207">
        <v>0</v>
      </c>
      <c r="BS94" s="207">
        <v>0</v>
      </c>
      <c r="BT94" s="207">
        <v>0</v>
      </c>
      <c r="BU94" s="207">
        <v>0</v>
      </c>
      <c r="BV94" s="207">
        <v>0</v>
      </c>
      <c r="BW94" s="207">
        <v>-13821.3</v>
      </c>
      <c r="BX94" s="207">
        <v>0</v>
      </c>
      <c r="BY94" s="207">
        <v>0</v>
      </c>
      <c r="BZ94" s="207">
        <v>0</v>
      </c>
      <c r="CA94" s="207">
        <v>0</v>
      </c>
      <c r="CB94" s="207">
        <v>0</v>
      </c>
      <c r="CC94" s="216">
        <f t="shared" si="10"/>
        <v>-70469.850000000006</v>
      </c>
    </row>
    <row r="95" spans="1:81" s="116" customFormat="1" ht="25.5" customHeight="1">
      <c r="A95" s="143" t="s">
        <v>1459</v>
      </c>
      <c r="B95" s="310" t="s">
        <v>18</v>
      </c>
      <c r="C95" s="311" t="s">
        <v>19</v>
      </c>
      <c r="D95" s="312"/>
      <c r="E95" s="117"/>
      <c r="F95" s="338" t="s">
        <v>496</v>
      </c>
      <c r="G95" s="339" t="s">
        <v>497</v>
      </c>
      <c r="H95" s="207">
        <v>314500</v>
      </c>
      <c r="I95" s="185">
        <v>8500</v>
      </c>
      <c r="J95" s="185">
        <v>363000</v>
      </c>
      <c r="K95" s="185">
        <v>48000</v>
      </c>
      <c r="L95" s="185">
        <v>59500</v>
      </c>
      <c r="M95" s="185">
        <v>0</v>
      </c>
      <c r="N95" s="185">
        <v>69500</v>
      </c>
      <c r="O95" s="185">
        <v>30000</v>
      </c>
      <c r="P95" s="185">
        <v>55000</v>
      </c>
      <c r="Q95" s="185">
        <v>137000</v>
      </c>
      <c r="R95" s="185">
        <v>7000</v>
      </c>
      <c r="S95" s="185">
        <v>66500</v>
      </c>
      <c r="T95" s="185">
        <v>16500</v>
      </c>
      <c r="U95" s="185">
        <v>61000</v>
      </c>
      <c r="V95" s="185">
        <v>0</v>
      </c>
      <c r="W95" s="185">
        <v>333500</v>
      </c>
      <c r="X95" s="185">
        <v>14000</v>
      </c>
      <c r="Y95" s="185">
        <v>30500</v>
      </c>
      <c r="Z95" s="185">
        <v>46000</v>
      </c>
      <c r="AA95" s="185">
        <v>136670</v>
      </c>
      <c r="AB95" s="185">
        <v>44000</v>
      </c>
      <c r="AC95" s="185">
        <v>199500</v>
      </c>
      <c r="AD95" s="185">
        <v>27500</v>
      </c>
      <c r="AE95" s="185">
        <v>39500</v>
      </c>
      <c r="AF95" s="185">
        <v>76000</v>
      </c>
      <c r="AG95" s="185">
        <v>11000</v>
      </c>
      <c r="AH95" s="185">
        <v>111000</v>
      </c>
      <c r="AI95" s="185">
        <v>114500</v>
      </c>
      <c r="AJ95" s="185">
        <v>92500</v>
      </c>
      <c r="AK95" s="185">
        <v>17000</v>
      </c>
      <c r="AL95" s="185">
        <v>31000</v>
      </c>
      <c r="AM95" s="185">
        <v>24000</v>
      </c>
      <c r="AN95" s="185">
        <v>57330</v>
      </c>
      <c r="AO95" s="185">
        <v>123500</v>
      </c>
      <c r="AP95" s="185">
        <v>28800</v>
      </c>
      <c r="AQ95" s="185">
        <v>60500</v>
      </c>
      <c r="AR95" s="185">
        <v>44000</v>
      </c>
      <c r="AS95" s="185">
        <v>21500</v>
      </c>
      <c r="AT95" s="185">
        <v>73448</v>
      </c>
      <c r="AU95" s="185">
        <v>154500</v>
      </c>
      <c r="AV95" s="185">
        <v>184000</v>
      </c>
      <c r="AW95" s="185">
        <v>47500</v>
      </c>
      <c r="AX95" s="185">
        <v>27000</v>
      </c>
      <c r="AY95" s="185">
        <v>42100</v>
      </c>
      <c r="AZ95" s="185">
        <v>11000</v>
      </c>
      <c r="BA95" s="185">
        <v>35700</v>
      </c>
      <c r="BB95" s="185">
        <v>103000</v>
      </c>
      <c r="BC95" s="185">
        <v>33000</v>
      </c>
      <c r="BD95" s="185">
        <v>829015.6</v>
      </c>
      <c r="BE95" s="185">
        <v>0</v>
      </c>
      <c r="BF95" s="185">
        <v>86500</v>
      </c>
      <c r="BG95" s="185">
        <v>0</v>
      </c>
      <c r="BH95" s="185"/>
      <c r="BI95" s="185">
        <v>35000</v>
      </c>
      <c r="BJ95" s="185"/>
      <c r="BK95" s="185">
        <v>0</v>
      </c>
      <c r="BL95" s="185">
        <v>0</v>
      </c>
      <c r="BM95" s="185">
        <v>0</v>
      </c>
      <c r="BN95" s="185">
        <v>0</v>
      </c>
      <c r="BO95" s="185">
        <v>102676</v>
      </c>
      <c r="BP95" s="185"/>
      <c r="BQ95" s="185">
        <v>19000</v>
      </c>
      <c r="BR95" s="185">
        <v>0</v>
      </c>
      <c r="BS95" s="185">
        <v>0</v>
      </c>
      <c r="BT95" s="185">
        <v>33500</v>
      </c>
      <c r="BU95" s="185">
        <v>17000</v>
      </c>
      <c r="BV95" s="185">
        <v>22500</v>
      </c>
      <c r="BW95" s="185">
        <v>23500</v>
      </c>
      <c r="BX95" s="185">
        <v>51430</v>
      </c>
      <c r="BY95" s="185">
        <v>6000</v>
      </c>
      <c r="BZ95" s="185">
        <v>12500</v>
      </c>
      <c r="CA95" s="185">
        <v>6000</v>
      </c>
      <c r="CB95" s="185">
        <v>0</v>
      </c>
      <c r="CC95" s="216">
        <f t="shared" si="10"/>
        <v>4875669.5999999996</v>
      </c>
    </row>
    <row r="96" spans="1:81" s="116" customFormat="1" ht="25.5" customHeight="1">
      <c r="A96" s="143" t="s">
        <v>1461</v>
      </c>
      <c r="B96" s="310" t="s">
        <v>18</v>
      </c>
      <c r="C96" s="311" t="s">
        <v>19</v>
      </c>
      <c r="D96" s="312"/>
      <c r="E96" s="117"/>
      <c r="F96" s="338" t="s">
        <v>498</v>
      </c>
      <c r="G96" s="339" t="s">
        <v>499</v>
      </c>
      <c r="H96" s="207">
        <v>0</v>
      </c>
      <c r="I96" s="185">
        <v>0</v>
      </c>
      <c r="J96" s="185">
        <v>0</v>
      </c>
      <c r="K96" s="185">
        <v>0</v>
      </c>
      <c r="L96" s="185">
        <v>0</v>
      </c>
      <c r="M96" s="185">
        <v>0</v>
      </c>
      <c r="N96" s="185">
        <v>0</v>
      </c>
      <c r="O96" s="185">
        <v>0</v>
      </c>
      <c r="P96" s="185">
        <v>0</v>
      </c>
      <c r="Q96" s="185">
        <v>0</v>
      </c>
      <c r="R96" s="185">
        <v>0</v>
      </c>
      <c r="S96" s="185">
        <v>0</v>
      </c>
      <c r="T96" s="185">
        <v>0</v>
      </c>
      <c r="U96" s="185">
        <v>0</v>
      </c>
      <c r="V96" s="185">
        <v>0</v>
      </c>
      <c r="W96" s="185">
        <v>0</v>
      </c>
      <c r="X96" s="185">
        <v>0</v>
      </c>
      <c r="Y96" s="185">
        <v>0</v>
      </c>
      <c r="Z96" s="185">
        <v>0</v>
      </c>
      <c r="AA96" s="185">
        <v>0</v>
      </c>
      <c r="AB96" s="185">
        <v>0</v>
      </c>
      <c r="AC96" s="185">
        <v>0</v>
      </c>
      <c r="AD96" s="185">
        <v>0</v>
      </c>
      <c r="AE96" s="185">
        <v>0</v>
      </c>
      <c r="AF96" s="185">
        <v>309003.05</v>
      </c>
      <c r="AG96" s="185">
        <v>0</v>
      </c>
      <c r="AH96" s="185">
        <v>0</v>
      </c>
      <c r="AI96" s="185">
        <v>0</v>
      </c>
      <c r="AJ96" s="185">
        <v>0</v>
      </c>
      <c r="AK96" s="185">
        <v>0</v>
      </c>
      <c r="AL96" s="185">
        <v>0</v>
      </c>
      <c r="AM96" s="185">
        <v>0</v>
      </c>
      <c r="AN96" s="185">
        <v>0</v>
      </c>
      <c r="AO96" s="185">
        <v>0</v>
      </c>
      <c r="AP96" s="185">
        <v>0</v>
      </c>
      <c r="AQ96" s="185">
        <v>0</v>
      </c>
      <c r="AR96" s="185">
        <v>0</v>
      </c>
      <c r="AS96" s="185">
        <v>0</v>
      </c>
      <c r="AT96" s="185">
        <v>0</v>
      </c>
      <c r="AU96" s="185">
        <v>0</v>
      </c>
      <c r="AV96" s="185">
        <v>0</v>
      </c>
      <c r="AW96" s="185">
        <v>0</v>
      </c>
      <c r="AX96" s="185">
        <v>0</v>
      </c>
      <c r="AY96" s="185">
        <v>0</v>
      </c>
      <c r="AZ96" s="185">
        <v>0</v>
      </c>
      <c r="BA96" s="185">
        <v>0</v>
      </c>
      <c r="BB96" s="185">
        <v>0</v>
      </c>
      <c r="BC96" s="185">
        <v>0</v>
      </c>
      <c r="BD96" s="185">
        <v>0</v>
      </c>
      <c r="BE96" s="185">
        <v>0</v>
      </c>
      <c r="BF96" s="185">
        <v>0</v>
      </c>
      <c r="BG96" s="185">
        <v>0</v>
      </c>
      <c r="BH96" s="185"/>
      <c r="BI96" s="185">
        <v>0</v>
      </c>
      <c r="BJ96" s="185"/>
      <c r="BK96" s="185">
        <v>0</v>
      </c>
      <c r="BL96" s="185">
        <v>0</v>
      </c>
      <c r="BM96" s="185">
        <v>1000000</v>
      </c>
      <c r="BN96" s="185">
        <v>0</v>
      </c>
      <c r="BO96" s="185">
        <v>0</v>
      </c>
      <c r="BP96" s="185"/>
      <c r="BQ96" s="185">
        <v>0</v>
      </c>
      <c r="BR96" s="185">
        <v>0</v>
      </c>
      <c r="BS96" s="185">
        <v>0</v>
      </c>
      <c r="BT96" s="185">
        <v>0</v>
      </c>
      <c r="BU96" s="185">
        <v>0</v>
      </c>
      <c r="BV96" s="185">
        <v>0</v>
      </c>
      <c r="BW96" s="185">
        <v>0</v>
      </c>
      <c r="BX96" s="185">
        <v>0</v>
      </c>
      <c r="BY96" s="185">
        <v>0</v>
      </c>
      <c r="BZ96" s="185">
        <v>0</v>
      </c>
      <c r="CA96" s="185">
        <v>0</v>
      </c>
      <c r="CB96" s="185">
        <v>0</v>
      </c>
      <c r="CC96" s="216">
        <f t="shared" si="10"/>
        <v>1309003.05</v>
      </c>
    </row>
    <row r="97" spans="1:81" s="116" customFormat="1" ht="25.5" customHeight="1">
      <c r="A97" s="143" t="s">
        <v>1461</v>
      </c>
      <c r="B97" s="310" t="s">
        <v>18</v>
      </c>
      <c r="C97" s="311" t="s">
        <v>19</v>
      </c>
      <c r="D97" s="312"/>
      <c r="E97" s="117"/>
      <c r="F97" s="338" t="s">
        <v>500</v>
      </c>
      <c r="G97" s="339" t="s">
        <v>501</v>
      </c>
      <c r="H97" s="207">
        <v>0</v>
      </c>
      <c r="I97" s="207">
        <v>0</v>
      </c>
      <c r="J97" s="207">
        <v>0</v>
      </c>
      <c r="K97" s="207">
        <v>0</v>
      </c>
      <c r="L97" s="207">
        <v>0</v>
      </c>
      <c r="M97" s="207">
        <v>0</v>
      </c>
      <c r="N97" s="207">
        <v>0</v>
      </c>
      <c r="O97" s="207">
        <v>0</v>
      </c>
      <c r="P97" s="207">
        <v>0</v>
      </c>
      <c r="Q97" s="207">
        <v>0</v>
      </c>
      <c r="R97" s="207">
        <v>0</v>
      </c>
      <c r="S97" s="207">
        <v>0</v>
      </c>
      <c r="T97" s="207">
        <v>0</v>
      </c>
      <c r="U97" s="207">
        <v>0</v>
      </c>
      <c r="V97" s="207">
        <v>0</v>
      </c>
      <c r="W97" s="207">
        <v>0</v>
      </c>
      <c r="X97" s="207">
        <v>0</v>
      </c>
      <c r="Y97" s="207">
        <v>0</v>
      </c>
      <c r="Z97" s="207">
        <v>0</v>
      </c>
      <c r="AA97" s="207">
        <v>0</v>
      </c>
      <c r="AB97" s="207">
        <v>0</v>
      </c>
      <c r="AC97" s="207">
        <v>0</v>
      </c>
      <c r="AD97" s="207">
        <v>0</v>
      </c>
      <c r="AE97" s="207">
        <v>0</v>
      </c>
      <c r="AF97" s="207">
        <v>0</v>
      </c>
      <c r="AG97" s="207">
        <v>0</v>
      </c>
      <c r="AH97" s="207">
        <v>0</v>
      </c>
      <c r="AI97" s="207">
        <v>0</v>
      </c>
      <c r="AJ97" s="207">
        <v>0</v>
      </c>
      <c r="AK97" s="207">
        <v>0</v>
      </c>
      <c r="AL97" s="207">
        <v>0</v>
      </c>
      <c r="AM97" s="207">
        <v>0</v>
      </c>
      <c r="AN97" s="207">
        <v>0</v>
      </c>
      <c r="AO97" s="207">
        <v>0</v>
      </c>
      <c r="AP97" s="207">
        <v>0</v>
      </c>
      <c r="AQ97" s="207">
        <v>0</v>
      </c>
      <c r="AR97" s="207">
        <v>0</v>
      </c>
      <c r="AS97" s="207">
        <v>0</v>
      </c>
      <c r="AT97" s="207">
        <v>0</v>
      </c>
      <c r="AU97" s="207">
        <v>0</v>
      </c>
      <c r="AV97" s="207">
        <v>0</v>
      </c>
      <c r="AW97" s="207">
        <v>0</v>
      </c>
      <c r="AX97" s="207">
        <v>0</v>
      </c>
      <c r="AY97" s="207">
        <v>0</v>
      </c>
      <c r="AZ97" s="207">
        <v>0</v>
      </c>
      <c r="BA97" s="207">
        <v>0</v>
      </c>
      <c r="BB97" s="207">
        <v>0</v>
      </c>
      <c r="BC97" s="207">
        <v>0</v>
      </c>
      <c r="BD97" s="207">
        <v>0</v>
      </c>
      <c r="BE97" s="207">
        <v>0</v>
      </c>
      <c r="BF97" s="207">
        <v>0</v>
      </c>
      <c r="BG97" s="207">
        <v>0</v>
      </c>
      <c r="BH97" s="207">
        <v>0</v>
      </c>
      <c r="BI97" s="207">
        <v>0</v>
      </c>
      <c r="BJ97" s="207">
        <v>0</v>
      </c>
      <c r="BK97" s="207">
        <v>0</v>
      </c>
      <c r="BL97" s="207">
        <v>0</v>
      </c>
      <c r="BM97" s="207">
        <v>0</v>
      </c>
      <c r="BN97" s="207">
        <v>0</v>
      </c>
      <c r="BO97" s="207">
        <v>0</v>
      </c>
      <c r="BP97" s="207">
        <v>0</v>
      </c>
      <c r="BQ97" s="207">
        <v>0</v>
      </c>
      <c r="BR97" s="207">
        <v>0</v>
      </c>
      <c r="BS97" s="207">
        <v>0</v>
      </c>
      <c r="BT97" s="207">
        <v>0</v>
      </c>
      <c r="BU97" s="207">
        <v>0</v>
      </c>
      <c r="BV97" s="207">
        <v>0</v>
      </c>
      <c r="BW97" s="207">
        <v>0</v>
      </c>
      <c r="BX97" s="207">
        <v>0</v>
      </c>
      <c r="BY97" s="207">
        <v>0</v>
      </c>
      <c r="BZ97" s="207">
        <v>0</v>
      </c>
      <c r="CA97" s="207">
        <v>0</v>
      </c>
      <c r="CB97" s="207">
        <v>0</v>
      </c>
      <c r="CC97" s="216">
        <f t="shared" si="10"/>
        <v>0</v>
      </c>
    </row>
    <row r="98" spans="1:81" s="116" customFormat="1" ht="25.5" customHeight="1">
      <c r="A98" s="143" t="s">
        <v>1461</v>
      </c>
      <c r="B98" s="310" t="s">
        <v>18</v>
      </c>
      <c r="C98" s="311" t="s">
        <v>19</v>
      </c>
      <c r="D98" s="312"/>
      <c r="E98" s="117"/>
      <c r="F98" s="338" t="s">
        <v>1419</v>
      </c>
      <c r="G98" s="339" t="s">
        <v>1498</v>
      </c>
      <c r="H98" s="207">
        <v>0</v>
      </c>
      <c r="I98" s="207">
        <v>0</v>
      </c>
      <c r="J98" s="207">
        <v>0</v>
      </c>
      <c r="K98" s="207">
        <v>0</v>
      </c>
      <c r="L98" s="207">
        <v>0</v>
      </c>
      <c r="M98" s="207">
        <v>0</v>
      </c>
      <c r="N98" s="207">
        <v>0</v>
      </c>
      <c r="O98" s="207">
        <v>0</v>
      </c>
      <c r="P98" s="207">
        <v>0</v>
      </c>
      <c r="Q98" s="207">
        <v>0</v>
      </c>
      <c r="R98" s="207">
        <v>0</v>
      </c>
      <c r="S98" s="207">
        <v>0</v>
      </c>
      <c r="T98" s="207">
        <v>0</v>
      </c>
      <c r="U98" s="207">
        <v>0</v>
      </c>
      <c r="V98" s="207">
        <v>0</v>
      </c>
      <c r="W98" s="207">
        <v>0</v>
      </c>
      <c r="X98" s="207">
        <v>0</v>
      </c>
      <c r="Y98" s="207">
        <v>0</v>
      </c>
      <c r="Z98" s="207">
        <v>0</v>
      </c>
      <c r="AA98" s="207">
        <v>427.5</v>
      </c>
      <c r="AB98" s="207">
        <v>0</v>
      </c>
      <c r="AC98" s="207">
        <v>0</v>
      </c>
      <c r="AD98" s="207">
        <v>0</v>
      </c>
      <c r="AE98" s="207">
        <v>0</v>
      </c>
      <c r="AF98" s="207">
        <v>0</v>
      </c>
      <c r="AG98" s="207">
        <v>0</v>
      </c>
      <c r="AH98" s="207">
        <v>0</v>
      </c>
      <c r="AI98" s="207">
        <v>0</v>
      </c>
      <c r="AJ98" s="207">
        <v>0</v>
      </c>
      <c r="AK98" s="207">
        <v>0</v>
      </c>
      <c r="AL98" s="207">
        <v>0</v>
      </c>
      <c r="AM98" s="207">
        <v>0</v>
      </c>
      <c r="AN98" s="207">
        <v>0</v>
      </c>
      <c r="AO98" s="207">
        <v>0</v>
      </c>
      <c r="AP98" s="207">
        <v>0</v>
      </c>
      <c r="AQ98" s="207">
        <v>0</v>
      </c>
      <c r="AR98" s="207">
        <v>0</v>
      </c>
      <c r="AS98" s="207">
        <v>0</v>
      </c>
      <c r="AT98" s="207">
        <v>0</v>
      </c>
      <c r="AU98" s="207">
        <v>0</v>
      </c>
      <c r="AV98" s="207">
        <v>0</v>
      </c>
      <c r="AW98" s="207">
        <v>693</v>
      </c>
      <c r="AX98" s="207">
        <v>177</v>
      </c>
      <c r="AY98" s="207">
        <v>203</v>
      </c>
      <c r="AZ98" s="207">
        <v>0</v>
      </c>
      <c r="BA98" s="207">
        <v>1186</v>
      </c>
      <c r="BB98" s="207">
        <v>0</v>
      </c>
      <c r="BC98" s="207">
        <v>0</v>
      </c>
      <c r="BD98" s="207">
        <v>0</v>
      </c>
      <c r="BE98" s="207">
        <v>0</v>
      </c>
      <c r="BF98" s="207">
        <v>0</v>
      </c>
      <c r="BG98" s="207">
        <v>0</v>
      </c>
      <c r="BH98" s="207"/>
      <c r="BI98" s="207">
        <v>0</v>
      </c>
      <c r="BJ98" s="207"/>
      <c r="BK98" s="207">
        <v>0</v>
      </c>
      <c r="BL98" s="207">
        <v>0</v>
      </c>
      <c r="BM98" s="207">
        <v>0</v>
      </c>
      <c r="BN98" s="207">
        <v>0</v>
      </c>
      <c r="BO98" s="207">
        <v>0</v>
      </c>
      <c r="BP98" s="207"/>
      <c r="BQ98" s="207">
        <v>0</v>
      </c>
      <c r="BR98" s="207">
        <v>0</v>
      </c>
      <c r="BS98" s="207">
        <v>0</v>
      </c>
      <c r="BT98" s="207">
        <v>0</v>
      </c>
      <c r="BU98" s="207">
        <v>0</v>
      </c>
      <c r="BV98" s="207">
        <v>0</v>
      </c>
      <c r="BW98" s="207">
        <v>0</v>
      </c>
      <c r="BX98" s="207">
        <v>9417</v>
      </c>
      <c r="BY98" s="207">
        <v>0</v>
      </c>
      <c r="BZ98" s="207">
        <v>0</v>
      </c>
      <c r="CA98" s="207">
        <v>0</v>
      </c>
      <c r="CB98" s="207">
        <v>0</v>
      </c>
      <c r="CC98" s="216">
        <f t="shared" si="10"/>
        <v>12103.5</v>
      </c>
    </row>
    <row r="99" spans="1:81" s="329" customFormat="1" ht="25.5" customHeight="1">
      <c r="A99" s="328"/>
      <c r="B99" s="477" t="s">
        <v>502</v>
      </c>
      <c r="C99" s="478"/>
      <c r="D99" s="478"/>
      <c r="E99" s="478"/>
      <c r="F99" s="478"/>
      <c r="G99" s="479"/>
      <c r="H99" s="209">
        <f>SUM(H83:H98)</f>
        <v>743742</v>
      </c>
      <c r="I99" s="209">
        <f t="shared" ref="I99:BT99" si="15">SUM(I83:I98)</f>
        <v>94727.75</v>
      </c>
      <c r="J99" s="209">
        <f t="shared" si="15"/>
        <v>696124.22</v>
      </c>
      <c r="K99" s="209">
        <f t="shared" si="15"/>
        <v>88594</v>
      </c>
      <c r="L99" s="209">
        <f t="shared" si="15"/>
        <v>75218</v>
      </c>
      <c r="M99" s="209">
        <f t="shared" si="15"/>
        <v>0</v>
      </c>
      <c r="N99" s="209">
        <f t="shared" si="15"/>
        <v>1538848</v>
      </c>
      <c r="O99" s="209">
        <f t="shared" si="15"/>
        <v>149685</v>
      </c>
      <c r="P99" s="209">
        <f t="shared" si="15"/>
        <v>95274</v>
      </c>
      <c r="Q99" s="209">
        <f t="shared" si="15"/>
        <v>562228.29</v>
      </c>
      <c r="R99" s="209">
        <f t="shared" si="15"/>
        <v>44618</v>
      </c>
      <c r="S99" s="209">
        <f t="shared" si="15"/>
        <v>136917</v>
      </c>
      <c r="T99" s="209">
        <f t="shared" si="15"/>
        <v>180629</v>
      </c>
      <c r="U99" s="209">
        <f t="shared" si="15"/>
        <v>252406</v>
      </c>
      <c r="V99" s="209">
        <f t="shared" si="15"/>
        <v>300</v>
      </c>
      <c r="W99" s="209">
        <f t="shared" si="15"/>
        <v>384542.95</v>
      </c>
      <c r="X99" s="209">
        <f t="shared" si="15"/>
        <v>219529</v>
      </c>
      <c r="Y99" s="209">
        <f t="shared" si="15"/>
        <v>40546</v>
      </c>
      <c r="Z99" s="209">
        <f t="shared" si="15"/>
        <v>1406288.65</v>
      </c>
      <c r="AA99" s="209">
        <f t="shared" si="15"/>
        <v>377349.19</v>
      </c>
      <c r="AB99" s="209">
        <f t="shared" si="15"/>
        <v>110393.28</v>
      </c>
      <c r="AC99" s="209">
        <f t="shared" si="15"/>
        <v>491804.05</v>
      </c>
      <c r="AD99" s="209">
        <f t="shared" si="15"/>
        <v>110032.5</v>
      </c>
      <c r="AE99" s="209">
        <f t="shared" si="15"/>
        <v>129575.75</v>
      </c>
      <c r="AF99" s="209">
        <f t="shared" si="15"/>
        <v>645385.05000000005</v>
      </c>
      <c r="AG99" s="209">
        <f t="shared" si="15"/>
        <v>61858.44</v>
      </c>
      <c r="AH99" s="209">
        <f t="shared" si="15"/>
        <v>131997</v>
      </c>
      <c r="AI99" s="209">
        <f t="shared" si="15"/>
        <v>2133224.5</v>
      </c>
      <c r="AJ99" s="209">
        <f t="shared" si="15"/>
        <v>131486.35999999999</v>
      </c>
      <c r="AK99" s="209">
        <f t="shared" si="15"/>
        <v>22308</v>
      </c>
      <c r="AL99" s="209">
        <f t="shared" si="15"/>
        <v>44118</v>
      </c>
      <c r="AM99" s="209">
        <f t="shared" si="15"/>
        <v>37239</v>
      </c>
      <c r="AN99" s="209">
        <f t="shared" si="15"/>
        <v>94073</v>
      </c>
      <c r="AO99" s="209">
        <f t="shared" si="15"/>
        <v>509332</v>
      </c>
      <c r="AP99" s="209">
        <f t="shared" si="15"/>
        <v>40965.1</v>
      </c>
      <c r="AQ99" s="209">
        <f t="shared" si="15"/>
        <v>70109</v>
      </c>
      <c r="AR99" s="209">
        <f t="shared" si="15"/>
        <v>81039.489999999991</v>
      </c>
      <c r="AS99" s="209">
        <f t="shared" si="15"/>
        <v>46024</v>
      </c>
      <c r="AT99" s="209">
        <f t="shared" si="15"/>
        <v>118725.87</v>
      </c>
      <c r="AU99" s="209">
        <f t="shared" si="15"/>
        <v>913071.95</v>
      </c>
      <c r="AV99" s="209">
        <f t="shared" si="15"/>
        <v>290067</v>
      </c>
      <c r="AW99" s="209">
        <f t="shared" si="15"/>
        <v>191428.4</v>
      </c>
      <c r="AX99" s="209">
        <f t="shared" si="15"/>
        <v>153916.5</v>
      </c>
      <c r="AY99" s="209">
        <f t="shared" si="15"/>
        <v>105921.72</v>
      </c>
      <c r="AZ99" s="209">
        <f t="shared" si="15"/>
        <v>22883</v>
      </c>
      <c r="BA99" s="209">
        <f t="shared" si="15"/>
        <v>91171</v>
      </c>
      <c r="BB99" s="209">
        <f t="shared" si="15"/>
        <v>584904</v>
      </c>
      <c r="BC99" s="209">
        <f t="shared" si="15"/>
        <v>102006</v>
      </c>
      <c r="BD99" s="209">
        <f t="shared" si="15"/>
        <v>889058.6</v>
      </c>
      <c r="BE99" s="209">
        <f t="shared" si="15"/>
        <v>16793</v>
      </c>
      <c r="BF99" s="209">
        <f t="shared" si="15"/>
        <v>167186</v>
      </c>
      <c r="BG99" s="209">
        <f t="shared" si="15"/>
        <v>11161</v>
      </c>
      <c r="BH99" s="209">
        <f t="shared" si="15"/>
        <v>0</v>
      </c>
      <c r="BI99" s="209">
        <f t="shared" si="15"/>
        <v>173898</v>
      </c>
      <c r="BJ99" s="209">
        <f t="shared" si="15"/>
        <v>0</v>
      </c>
      <c r="BK99" s="209">
        <f t="shared" si="15"/>
        <v>269</v>
      </c>
      <c r="BL99" s="209">
        <f t="shared" si="15"/>
        <v>609</v>
      </c>
      <c r="BM99" s="209">
        <f t="shared" si="15"/>
        <v>1049706</v>
      </c>
      <c r="BN99" s="209">
        <f t="shared" si="15"/>
        <v>110166.69</v>
      </c>
      <c r="BO99" s="209">
        <f t="shared" si="15"/>
        <v>102676</v>
      </c>
      <c r="BP99" s="209">
        <f t="shared" si="15"/>
        <v>0</v>
      </c>
      <c r="BQ99" s="209">
        <f t="shared" si="15"/>
        <v>25416</v>
      </c>
      <c r="BR99" s="209">
        <f t="shared" si="15"/>
        <v>13020</v>
      </c>
      <c r="BS99" s="209">
        <f t="shared" si="15"/>
        <v>6812</v>
      </c>
      <c r="BT99" s="209">
        <f t="shared" si="15"/>
        <v>200341.47999999998</v>
      </c>
      <c r="BU99" s="209">
        <f t="shared" ref="BU99:CB99" si="16">SUM(BU83:BU98)</f>
        <v>44629</v>
      </c>
      <c r="BV99" s="209">
        <f t="shared" si="16"/>
        <v>32607</v>
      </c>
      <c r="BW99" s="209">
        <f t="shared" si="16"/>
        <v>30084.7</v>
      </c>
      <c r="BX99" s="209">
        <f t="shared" si="16"/>
        <v>142533.20000000001</v>
      </c>
      <c r="BY99" s="209">
        <f t="shared" si="16"/>
        <v>54602</v>
      </c>
      <c r="BZ99" s="209">
        <f t="shared" si="16"/>
        <v>38443</v>
      </c>
      <c r="CA99" s="209">
        <f t="shared" si="16"/>
        <v>14982.75</v>
      </c>
      <c r="CB99" s="209">
        <f t="shared" si="16"/>
        <v>0</v>
      </c>
      <c r="CC99" s="209">
        <f>SUM(CC83:CC98)</f>
        <v>17677621.43</v>
      </c>
    </row>
    <row r="100" spans="1:81" s="116" customFormat="1" ht="25.5" customHeight="1">
      <c r="A100" s="143" t="s">
        <v>1461</v>
      </c>
      <c r="B100" s="310" t="s">
        <v>20</v>
      </c>
      <c r="C100" s="311" t="s">
        <v>21</v>
      </c>
      <c r="D100" s="312">
        <v>43050</v>
      </c>
      <c r="E100" s="311" t="s">
        <v>503</v>
      </c>
      <c r="F100" s="313" t="s">
        <v>504</v>
      </c>
      <c r="G100" s="314" t="s">
        <v>505</v>
      </c>
      <c r="H100" s="207">
        <v>0</v>
      </c>
      <c r="I100" s="185">
        <v>0</v>
      </c>
      <c r="J100" s="185">
        <v>0</v>
      </c>
      <c r="K100" s="185">
        <v>0</v>
      </c>
      <c r="L100" s="185">
        <v>0</v>
      </c>
      <c r="M100" s="185">
        <v>0</v>
      </c>
      <c r="N100" s="185">
        <v>0</v>
      </c>
      <c r="O100" s="185">
        <v>0</v>
      </c>
      <c r="P100" s="185">
        <v>0</v>
      </c>
      <c r="Q100" s="185">
        <v>0</v>
      </c>
      <c r="R100" s="185">
        <v>0</v>
      </c>
      <c r="S100" s="185">
        <v>0</v>
      </c>
      <c r="T100" s="185">
        <v>0</v>
      </c>
      <c r="U100" s="185">
        <v>0</v>
      </c>
      <c r="V100" s="185">
        <v>0</v>
      </c>
      <c r="W100" s="185">
        <v>0</v>
      </c>
      <c r="X100" s="185">
        <v>0</v>
      </c>
      <c r="Y100" s="185">
        <v>0</v>
      </c>
      <c r="Z100" s="185">
        <v>0</v>
      </c>
      <c r="AA100" s="185">
        <v>0</v>
      </c>
      <c r="AB100" s="185">
        <v>0</v>
      </c>
      <c r="AC100" s="185">
        <v>0</v>
      </c>
      <c r="AD100" s="185">
        <v>0</v>
      </c>
      <c r="AE100" s="185">
        <v>0</v>
      </c>
      <c r="AF100" s="185">
        <v>0</v>
      </c>
      <c r="AG100" s="185">
        <v>0</v>
      </c>
      <c r="AH100" s="185">
        <v>0</v>
      </c>
      <c r="AI100" s="185">
        <v>0</v>
      </c>
      <c r="AJ100" s="185">
        <v>0</v>
      </c>
      <c r="AK100" s="185">
        <v>0</v>
      </c>
      <c r="AL100" s="185">
        <v>0</v>
      </c>
      <c r="AM100" s="185">
        <v>0</v>
      </c>
      <c r="AN100" s="185">
        <v>0</v>
      </c>
      <c r="AO100" s="185">
        <v>0</v>
      </c>
      <c r="AP100" s="185">
        <v>0</v>
      </c>
      <c r="AQ100" s="185">
        <v>0</v>
      </c>
      <c r="AR100" s="185">
        <v>0</v>
      </c>
      <c r="AS100" s="185">
        <v>0</v>
      </c>
      <c r="AT100" s="185">
        <v>38400</v>
      </c>
      <c r="AU100" s="185">
        <v>0</v>
      </c>
      <c r="AV100" s="185">
        <v>0</v>
      </c>
      <c r="AW100" s="185">
        <v>0</v>
      </c>
      <c r="AX100" s="185">
        <v>0</v>
      </c>
      <c r="AY100" s="185">
        <v>0</v>
      </c>
      <c r="AZ100" s="185">
        <v>0</v>
      </c>
      <c r="BA100" s="185">
        <v>0</v>
      </c>
      <c r="BB100" s="185">
        <v>0</v>
      </c>
      <c r="BC100" s="185">
        <v>0</v>
      </c>
      <c r="BD100" s="185">
        <v>0</v>
      </c>
      <c r="BE100" s="185">
        <v>0</v>
      </c>
      <c r="BF100" s="185">
        <v>0</v>
      </c>
      <c r="BG100" s="185">
        <v>0</v>
      </c>
      <c r="BH100" s="185"/>
      <c r="BI100" s="185">
        <v>0</v>
      </c>
      <c r="BJ100" s="185"/>
      <c r="BK100" s="185">
        <v>0</v>
      </c>
      <c r="BL100" s="185">
        <v>0</v>
      </c>
      <c r="BM100" s="185">
        <v>0</v>
      </c>
      <c r="BN100" s="185">
        <v>0</v>
      </c>
      <c r="BO100" s="185">
        <v>0</v>
      </c>
      <c r="BP100" s="185"/>
      <c r="BQ100" s="185">
        <v>0</v>
      </c>
      <c r="BR100" s="185">
        <v>0</v>
      </c>
      <c r="BS100" s="185">
        <v>0</v>
      </c>
      <c r="BT100" s="185">
        <v>0</v>
      </c>
      <c r="BU100" s="185">
        <v>0</v>
      </c>
      <c r="BV100" s="185">
        <v>0</v>
      </c>
      <c r="BW100" s="185">
        <v>35190</v>
      </c>
      <c r="BX100" s="185">
        <v>0</v>
      </c>
      <c r="BY100" s="185">
        <v>0</v>
      </c>
      <c r="BZ100" s="185">
        <v>0</v>
      </c>
      <c r="CA100" s="185">
        <v>0</v>
      </c>
      <c r="CB100" s="185">
        <v>0</v>
      </c>
      <c r="CC100" s="216">
        <f t="shared" si="10"/>
        <v>73590</v>
      </c>
    </row>
    <row r="101" spans="1:81" s="116" customFormat="1" ht="25.5" customHeight="1">
      <c r="A101" s="143" t="s">
        <v>1461</v>
      </c>
      <c r="B101" s="310" t="s">
        <v>20</v>
      </c>
      <c r="C101" s="311" t="s">
        <v>21</v>
      </c>
      <c r="D101" s="312">
        <v>43050</v>
      </c>
      <c r="E101" s="311" t="s">
        <v>503</v>
      </c>
      <c r="F101" s="313" t="s">
        <v>506</v>
      </c>
      <c r="G101" s="314" t="s">
        <v>507</v>
      </c>
      <c r="H101" s="207">
        <v>0</v>
      </c>
      <c r="I101" s="207">
        <v>0</v>
      </c>
      <c r="J101" s="207">
        <v>0</v>
      </c>
      <c r="K101" s="207">
        <v>0</v>
      </c>
      <c r="L101" s="207">
        <v>0</v>
      </c>
      <c r="M101" s="207">
        <v>0</v>
      </c>
      <c r="N101" s="207">
        <v>0</v>
      </c>
      <c r="O101" s="207">
        <v>0</v>
      </c>
      <c r="P101" s="207">
        <v>0</v>
      </c>
      <c r="Q101" s="207">
        <v>0</v>
      </c>
      <c r="R101" s="207">
        <v>0</v>
      </c>
      <c r="S101" s="207">
        <v>0</v>
      </c>
      <c r="T101" s="207">
        <v>23290</v>
      </c>
      <c r="U101" s="207">
        <v>0</v>
      </c>
      <c r="V101" s="207">
        <v>0</v>
      </c>
      <c r="W101" s="207">
        <v>0</v>
      </c>
      <c r="X101" s="207">
        <v>0</v>
      </c>
      <c r="Y101" s="207">
        <v>0</v>
      </c>
      <c r="Z101" s="207">
        <v>0</v>
      </c>
      <c r="AA101" s="207">
        <v>0</v>
      </c>
      <c r="AB101" s="207">
        <v>0</v>
      </c>
      <c r="AC101" s="207">
        <v>0</v>
      </c>
      <c r="AD101" s="207">
        <v>0</v>
      </c>
      <c r="AE101" s="207">
        <v>0</v>
      </c>
      <c r="AF101" s="207">
        <v>0</v>
      </c>
      <c r="AG101" s="207">
        <v>0</v>
      </c>
      <c r="AH101" s="207">
        <v>0</v>
      </c>
      <c r="AI101" s="207">
        <v>0</v>
      </c>
      <c r="AJ101" s="207">
        <v>0</v>
      </c>
      <c r="AK101" s="207">
        <v>0</v>
      </c>
      <c r="AL101" s="207">
        <v>0</v>
      </c>
      <c r="AM101" s="207">
        <v>0</v>
      </c>
      <c r="AN101" s="207">
        <v>0</v>
      </c>
      <c r="AO101" s="207">
        <v>0</v>
      </c>
      <c r="AP101" s="207">
        <v>0</v>
      </c>
      <c r="AQ101" s="207">
        <v>0</v>
      </c>
      <c r="AR101" s="207">
        <v>0</v>
      </c>
      <c r="AS101" s="207">
        <v>0</v>
      </c>
      <c r="AT101" s="207">
        <v>0</v>
      </c>
      <c r="AU101" s="207">
        <v>0</v>
      </c>
      <c r="AV101" s="207">
        <v>0</v>
      </c>
      <c r="AW101" s="207">
        <v>0</v>
      </c>
      <c r="AX101" s="207">
        <v>0</v>
      </c>
      <c r="AY101" s="207">
        <v>0</v>
      </c>
      <c r="AZ101" s="207">
        <v>0</v>
      </c>
      <c r="BA101" s="207">
        <v>0</v>
      </c>
      <c r="BB101" s="207">
        <v>0</v>
      </c>
      <c r="BC101" s="207">
        <v>0</v>
      </c>
      <c r="BD101" s="207">
        <v>0</v>
      </c>
      <c r="BE101" s="207">
        <v>0</v>
      </c>
      <c r="BF101" s="207">
        <v>0</v>
      </c>
      <c r="BG101" s="207">
        <v>0</v>
      </c>
      <c r="BH101" s="207"/>
      <c r="BI101" s="207">
        <v>0</v>
      </c>
      <c r="BJ101" s="207"/>
      <c r="BK101" s="207">
        <v>0</v>
      </c>
      <c r="BL101" s="207">
        <v>0</v>
      </c>
      <c r="BM101" s="207">
        <v>0</v>
      </c>
      <c r="BN101" s="207">
        <v>0</v>
      </c>
      <c r="BO101" s="207">
        <v>0</v>
      </c>
      <c r="BP101" s="207"/>
      <c r="BQ101" s="207">
        <v>0</v>
      </c>
      <c r="BR101" s="207">
        <v>0</v>
      </c>
      <c r="BS101" s="207">
        <v>0</v>
      </c>
      <c r="BT101" s="207">
        <v>0</v>
      </c>
      <c r="BU101" s="207">
        <v>0</v>
      </c>
      <c r="BV101" s="207">
        <v>0</v>
      </c>
      <c r="BW101" s="207">
        <v>0</v>
      </c>
      <c r="BX101" s="207">
        <v>0</v>
      </c>
      <c r="BY101" s="207">
        <v>0</v>
      </c>
      <c r="BZ101" s="207">
        <v>0</v>
      </c>
      <c r="CA101" s="207">
        <v>0</v>
      </c>
      <c r="CB101" s="207">
        <v>0</v>
      </c>
      <c r="CC101" s="216">
        <f t="shared" si="10"/>
        <v>23290</v>
      </c>
    </row>
    <row r="102" spans="1:81" s="116" customFormat="1" ht="25.5" customHeight="1">
      <c r="A102" s="143" t="s">
        <v>1461</v>
      </c>
      <c r="B102" s="310" t="s">
        <v>20</v>
      </c>
      <c r="C102" s="311" t="s">
        <v>21</v>
      </c>
      <c r="D102" s="312">
        <v>43050</v>
      </c>
      <c r="E102" s="311" t="s">
        <v>503</v>
      </c>
      <c r="F102" s="313" t="s">
        <v>508</v>
      </c>
      <c r="G102" s="314" t="s">
        <v>509</v>
      </c>
      <c r="H102" s="207">
        <v>0</v>
      </c>
      <c r="I102" s="207">
        <v>0</v>
      </c>
      <c r="J102" s="207">
        <v>0</v>
      </c>
      <c r="K102" s="207">
        <v>0</v>
      </c>
      <c r="L102" s="207">
        <v>0</v>
      </c>
      <c r="M102" s="207">
        <v>0</v>
      </c>
      <c r="N102" s="207">
        <v>0</v>
      </c>
      <c r="O102" s="207">
        <v>0</v>
      </c>
      <c r="P102" s="207">
        <v>0</v>
      </c>
      <c r="Q102" s="207">
        <v>0</v>
      </c>
      <c r="R102" s="207">
        <v>0</v>
      </c>
      <c r="S102" s="207">
        <v>0</v>
      </c>
      <c r="T102" s="207">
        <v>13590</v>
      </c>
      <c r="U102" s="207">
        <v>0</v>
      </c>
      <c r="V102" s="207">
        <v>0</v>
      </c>
      <c r="W102" s="207">
        <v>0</v>
      </c>
      <c r="X102" s="207">
        <v>0</v>
      </c>
      <c r="Y102" s="207">
        <v>0</v>
      </c>
      <c r="Z102" s="207">
        <v>0</v>
      </c>
      <c r="AA102" s="207">
        <v>0</v>
      </c>
      <c r="AB102" s="207">
        <v>0</v>
      </c>
      <c r="AC102" s="207">
        <v>0</v>
      </c>
      <c r="AD102" s="207">
        <v>0</v>
      </c>
      <c r="AE102" s="207">
        <v>0</v>
      </c>
      <c r="AF102" s="207">
        <v>0</v>
      </c>
      <c r="AG102" s="207">
        <v>0</v>
      </c>
      <c r="AH102" s="207">
        <v>0</v>
      </c>
      <c r="AI102" s="207">
        <v>0</v>
      </c>
      <c r="AJ102" s="207">
        <v>0</v>
      </c>
      <c r="AK102" s="207">
        <v>0</v>
      </c>
      <c r="AL102" s="207">
        <v>0</v>
      </c>
      <c r="AM102" s="207">
        <v>0</v>
      </c>
      <c r="AN102" s="207">
        <v>0</v>
      </c>
      <c r="AO102" s="207">
        <v>0</v>
      </c>
      <c r="AP102" s="207">
        <v>0</v>
      </c>
      <c r="AQ102" s="207">
        <v>0</v>
      </c>
      <c r="AR102" s="207">
        <v>0</v>
      </c>
      <c r="AS102" s="207">
        <v>0</v>
      </c>
      <c r="AT102" s="207">
        <v>0</v>
      </c>
      <c r="AU102" s="207">
        <v>0</v>
      </c>
      <c r="AV102" s="207">
        <v>0</v>
      </c>
      <c r="AW102" s="207">
        <v>0</v>
      </c>
      <c r="AX102" s="207">
        <v>0</v>
      </c>
      <c r="AY102" s="207">
        <v>0</v>
      </c>
      <c r="AZ102" s="207">
        <v>0</v>
      </c>
      <c r="BA102" s="207">
        <v>0</v>
      </c>
      <c r="BB102" s="207">
        <v>0</v>
      </c>
      <c r="BC102" s="207">
        <v>0</v>
      </c>
      <c r="BD102" s="207">
        <v>0</v>
      </c>
      <c r="BE102" s="207">
        <v>0</v>
      </c>
      <c r="BF102" s="207">
        <v>0</v>
      </c>
      <c r="BG102" s="207">
        <v>0</v>
      </c>
      <c r="BH102" s="207"/>
      <c r="BI102" s="207">
        <v>0</v>
      </c>
      <c r="BJ102" s="207"/>
      <c r="BK102" s="207">
        <v>0</v>
      </c>
      <c r="BL102" s="207">
        <v>0</v>
      </c>
      <c r="BM102" s="207">
        <v>0</v>
      </c>
      <c r="BN102" s="207">
        <v>0</v>
      </c>
      <c r="BO102" s="207">
        <v>0</v>
      </c>
      <c r="BP102" s="207"/>
      <c r="BQ102" s="207">
        <v>0</v>
      </c>
      <c r="BR102" s="207">
        <v>0</v>
      </c>
      <c r="BS102" s="207">
        <v>0</v>
      </c>
      <c r="BT102" s="207">
        <v>0</v>
      </c>
      <c r="BU102" s="207">
        <v>0</v>
      </c>
      <c r="BV102" s="207">
        <v>0</v>
      </c>
      <c r="BW102" s="207">
        <v>15400</v>
      </c>
      <c r="BX102" s="207">
        <v>0</v>
      </c>
      <c r="BY102" s="207">
        <v>0</v>
      </c>
      <c r="BZ102" s="207">
        <v>0</v>
      </c>
      <c r="CA102" s="207">
        <v>0</v>
      </c>
      <c r="CB102" s="207">
        <v>0</v>
      </c>
      <c r="CC102" s="216">
        <f t="shared" si="10"/>
        <v>28990</v>
      </c>
    </row>
    <row r="103" spans="1:81" s="116" customFormat="1" ht="25.5" customHeight="1">
      <c r="A103" s="143" t="s">
        <v>1461</v>
      </c>
      <c r="B103" s="310" t="s">
        <v>20</v>
      </c>
      <c r="C103" s="311" t="s">
        <v>21</v>
      </c>
      <c r="D103" s="312">
        <v>43050</v>
      </c>
      <c r="E103" s="311" t="s">
        <v>503</v>
      </c>
      <c r="F103" s="313" t="s">
        <v>510</v>
      </c>
      <c r="G103" s="314" t="s">
        <v>511</v>
      </c>
      <c r="H103" s="207">
        <v>0</v>
      </c>
      <c r="I103" s="207">
        <v>0</v>
      </c>
      <c r="J103" s="207">
        <v>0</v>
      </c>
      <c r="K103" s="207">
        <v>0</v>
      </c>
      <c r="L103" s="207">
        <v>0</v>
      </c>
      <c r="M103" s="207">
        <v>0</v>
      </c>
      <c r="N103" s="207">
        <v>0</v>
      </c>
      <c r="O103" s="207">
        <v>0</v>
      </c>
      <c r="P103" s="207">
        <v>0</v>
      </c>
      <c r="Q103" s="207">
        <v>0</v>
      </c>
      <c r="R103" s="207">
        <v>0</v>
      </c>
      <c r="S103" s="207">
        <v>0</v>
      </c>
      <c r="T103" s="207">
        <v>0</v>
      </c>
      <c r="U103" s="207">
        <v>0</v>
      </c>
      <c r="V103" s="207">
        <v>0</v>
      </c>
      <c r="W103" s="207">
        <v>0</v>
      </c>
      <c r="X103" s="207">
        <v>0</v>
      </c>
      <c r="Y103" s="207">
        <v>0</v>
      </c>
      <c r="Z103" s="207">
        <v>0</v>
      </c>
      <c r="AA103" s="207">
        <v>0</v>
      </c>
      <c r="AB103" s="207">
        <v>0</v>
      </c>
      <c r="AC103" s="207">
        <v>0</v>
      </c>
      <c r="AD103" s="207">
        <v>0</v>
      </c>
      <c r="AE103" s="207">
        <v>0</v>
      </c>
      <c r="AF103" s="207">
        <v>0</v>
      </c>
      <c r="AG103" s="207">
        <v>0</v>
      </c>
      <c r="AH103" s="207">
        <v>0</v>
      </c>
      <c r="AI103" s="207">
        <v>0</v>
      </c>
      <c r="AJ103" s="207">
        <v>0</v>
      </c>
      <c r="AK103" s="207">
        <v>0</v>
      </c>
      <c r="AL103" s="207">
        <v>0</v>
      </c>
      <c r="AM103" s="207">
        <v>0</v>
      </c>
      <c r="AN103" s="207">
        <v>0</v>
      </c>
      <c r="AO103" s="207">
        <v>0</v>
      </c>
      <c r="AP103" s="207">
        <v>0</v>
      </c>
      <c r="AQ103" s="207">
        <v>0</v>
      </c>
      <c r="AR103" s="207">
        <v>0</v>
      </c>
      <c r="AS103" s="207">
        <v>0</v>
      </c>
      <c r="AT103" s="207">
        <v>0</v>
      </c>
      <c r="AU103" s="207">
        <v>0</v>
      </c>
      <c r="AV103" s="207">
        <v>0</v>
      </c>
      <c r="AW103" s="207">
        <v>0</v>
      </c>
      <c r="AX103" s="207">
        <v>0</v>
      </c>
      <c r="AY103" s="207">
        <v>0</v>
      </c>
      <c r="AZ103" s="207">
        <v>0</v>
      </c>
      <c r="BA103" s="207">
        <v>0</v>
      </c>
      <c r="BB103" s="207">
        <v>0</v>
      </c>
      <c r="BC103" s="207">
        <v>0</v>
      </c>
      <c r="BD103" s="207">
        <v>0</v>
      </c>
      <c r="BE103" s="207">
        <v>0</v>
      </c>
      <c r="BF103" s="207">
        <v>0</v>
      </c>
      <c r="BG103" s="207">
        <v>0</v>
      </c>
      <c r="BH103" s="207">
        <v>0</v>
      </c>
      <c r="BI103" s="207">
        <v>0</v>
      </c>
      <c r="BJ103" s="207">
        <v>0</v>
      </c>
      <c r="BK103" s="207">
        <v>0</v>
      </c>
      <c r="BL103" s="207">
        <v>0</v>
      </c>
      <c r="BM103" s="207">
        <v>0</v>
      </c>
      <c r="BN103" s="207">
        <v>0</v>
      </c>
      <c r="BO103" s="207">
        <v>0</v>
      </c>
      <c r="BP103" s="207">
        <v>0</v>
      </c>
      <c r="BQ103" s="207">
        <v>0</v>
      </c>
      <c r="BR103" s="207">
        <v>0</v>
      </c>
      <c r="BS103" s="207">
        <v>0</v>
      </c>
      <c r="BT103" s="207">
        <v>0</v>
      </c>
      <c r="BU103" s="207">
        <v>0</v>
      </c>
      <c r="BV103" s="207">
        <v>0</v>
      </c>
      <c r="BW103" s="207">
        <v>0</v>
      </c>
      <c r="BX103" s="207">
        <v>0</v>
      </c>
      <c r="BY103" s="207">
        <v>0</v>
      </c>
      <c r="BZ103" s="207">
        <v>0</v>
      </c>
      <c r="CA103" s="207">
        <v>0</v>
      </c>
      <c r="CB103" s="207">
        <v>0</v>
      </c>
      <c r="CC103" s="216">
        <f t="shared" si="10"/>
        <v>0</v>
      </c>
    </row>
    <row r="104" spans="1:81" s="116" customFormat="1" ht="25.5" customHeight="1">
      <c r="A104" s="143" t="s">
        <v>1461</v>
      </c>
      <c r="B104" s="310" t="s">
        <v>20</v>
      </c>
      <c r="C104" s="311" t="s">
        <v>21</v>
      </c>
      <c r="D104" s="312"/>
      <c r="E104" s="311"/>
      <c r="F104" s="313" t="s">
        <v>512</v>
      </c>
      <c r="G104" s="314" t="s">
        <v>513</v>
      </c>
      <c r="H104" s="207">
        <v>83200</v>
      </c>
      <c r="I104" s="207">
        <v>0</v>
      </c>
      <c r="J104" s="207">
        <v>0</v>
      </c>
      <c r="K104" s="207">
        <v>0</v>
      </c>
      <c r="L104" s="207">
        <v>0</v>
      </c>
      <c r="M104" s="207">
        <v>0</v>
      </c>
      <c r="N104" s="207">
        <v>0</v>
      </c>
      <c r="O104" s="207">
        <v>0</v>
      </c>
      <c r="P104" s="207">
        <v>0</v>
      </c>
      <c r="Q104" s="207">
        <v>0</v>
      </c>
      <c r="R104" s="207">
        <v>0</v>
      </c>
      <c r="S104" s="207">
        <v>0</v>
      </c>
      <c r="T104" s="207">
        <v>0</v>
      </c>
      <c r="U104" s="207">
        <v>0</v>
      </c>
      <c r="V104" s="207">
        <v>0</v>
      </c>
      <c r="W104" s="207">
        <v>0</v>
      </c>
      <c r="X104" s="207">
        <v>0</v>
      </c>
      <c r="Y104" s="207">
        <v>0</v>
      </c>
      <c r="Z104" s="207">
        <v>0</v>
      </c>
      <c r="AA104" s="207">
        <v>0</v>
      </c>
      <c r="AB104" s="207">
        <v>0</v>
      </c>
      <c r="AC104" s="207">
        <v>0</v>
      </c>
      <c r="AD104" s="207">
        <v>0</v>
      </c>
      <c r="AE104" s="207">
        <v>0</v>
      </c>
      <c r="AF104" s="207">
        <v>0</v>
      </c>
      <c r="AG104" s="207">
        <v>0</v>
      </c>
      <c r="AH104" s="207">
        <v>5750</v>
      </c>
      <c r="AI104" s="207">
        <v>0</v>
      </c>
      <c r="AJ104" s="207">
        <v>0</v>
      </c>
      <c r="AK104" s="207">
        <v>0</v>
      </c>
      <c r="AL104" s="207">
        <v>0</v>
      </c>
      <c r="AM104" s="207">
        <v>0</v>
      </c>
      <c r="AN104" s="207">
        <v>0</v>
      </c>
      <c r="AO104" s="207">
        <v>2649</v>
      </c>
      <c r="AP104" s="207">
        <v>0</v>
      </c>
      <c r="AQ104" s="207">
        <v>0</v>
      </c>
      <c r="AR104" s="207">
        <v>0</v>
      </c>
      <c r="AS104" s="207">
        <v>0</v>
      </c>
      <c r="AT104" s="207">
        <v>0</v>
      </c>
      <c r="AU104" s="207">
        <v>0</v>
      </c>
      <c r="AV104" s="207">
        <v>0</v>
      </c>
      <c r="AW104" s="207">
        <v>0</v>
      </c>
      <c r="AX104" s="207">
        <v>0</v>
      </c>
      <c r="AY104" s="207">
        <v>0</v>
      </c>
      <c r="AZ104" s="207">
        <v>0</v>
      </c>
      <c r="BA104" s="207">
        <v>0</v>
      </c>
      <c r="BB104" s="207">
        <v>309400</v>
      </c>
      <c r="BC104" s="207">
        <v>0</v>
      </c>
      <c r="BD104" s="207">
        <v>0</v>
      </c>
      <c r="BE104" s="207">
        <v>0</v>
      </c>
      <c r="BF104" s="207">
        <v>0</v>
      </c>
      <c r="BG104" s="207">
        <v>0</v>
      </c>
      <c r="BH104" s="207"/>
      <c r="BI104" s="207">
        <v>0</v>
      </c>
      <c r="BJ104" s="207"/>
      <c r="BK104" s="207">
        <v>0</v>
      </c>
      <c r="BL104" s="207">
        <v>0</v>
      </c>
      <c r="BM104" s="207">
        <v>0</v>
      </c>
      <c r="BN104" s="207">
        <v>0</v>
      </c>
      <c r="BO104" s="207">
        <v>0</v>
      </c>
      <c r="BP104" s="207"/>
      <c r="BQ104" s="207">
        <v>0</v>
      </c>
      <c r="BR104" s="207">
        <v>0</v>
      </c>
      <c r="BS104" s="207">
        <v>0</v>
      </c>
      <c r="BT104" s="207">
        <v>0</v>
      </c>
      <c r="BU104" s="207">
        <v>0</v>
      </c>
      <c r="BV104" s="207">
        <v>0</v>
      </c>
      <c r="BW104" s="207">
        <v>0</v>
      </c>
      <c r="BX104" s="207">
        <v>0</v>
      </c>
      <c r="BY104" s="207">
        <v>0</v>
      </c>
      <c r="BZ104" s="207">
        <v>0</v>
      </c>
      <c r="CA104" s="207">
        <v>0</v>
      </c>
      <c r="CB104" s="207">
        <v>0</v>
      </c>
      <c r="CC104" s="216">
        <f t="shared" si="10"/>
        <v>400999</v>
      </c>
    </row>
    <row r="105" spans="1:81" s="116" customFormat="1" ht="25.5" customHeight="1">
      <c r="A105" s="143" t="s">
        <v>1459</v>
      </c>
      <c r="B105" s="310" t="s">
        <v>20</v>
      </c>
      <c r="C105" s="311" t="s">
        <v>21</v>
      </c>
      <c r="D105" s="312">
        <v>43050</v>
      </c>
      <c r="E105" s="311" t="s">
        <v>503</v>
      </c>
      <c r="F105" s="313" t="s">
        <v>514</v>
      </c>
      <c r="G105" s="314" t="s">
        <v>515</v>
      </c>
      <c r="H105" s="207">
        <v>0</v>
      </c>
      <c r="I105" s="207">
        <v>118800</v>
      </c>
      <c r="J105" s="207">
        <v>0</v>
      </c>
      <c r="K105" s="207">
        <v>17640</v>
      </c>
      <c r="L105" s="207">
        <v>0</v>
      </c>
      <c r="M105" s="207">
        <v>0</v>
      </c>
      <c r="N105" s="207">
        <v>31470</v>
      </c>
      <c r="O105" s="207">
        <v>1320</v>
      </c>
      <c r="P105" s="207">
        <v>0</v>
      </c>
      <c r="Q105" s="207">
        <v>112500</v>
      </c>
      <c r="R105" s="207">
        <v>0</v>
      </c>
      <c r="S105" s="207">
        <v>14710</v>
      </c>
      <c r="T105" s="207">
        <v>0</v>
      </c>
      <c r="U105" s="207">
        <v>0</v>
      </c>
      <c r="V105" s="207">
        <v>0</v>
      </c>
      <c r="W105" s="207">
        <v>0</v>
      </c>
      <c r="X105" s="207">
        <v>0</v>
      </c>
      <c r="Y105" s="207">
        <v>0</v>
      </c>
      <c r="Z105" s="207">
        <v>372470</v>
      </c>
      <c r="AA105" s="207">
        <v>117590</v>
      </c>
      <c r="AB105" s="207">
        <v>110250</v>
      </c>
      <c r="AC105" s="207">
        <v>0</v>
      </c>
      <c r="AD105" s="207">
        <v>0</v>
      </c>
      <c r="AE105" s="207">
        <v>0</v>
      </c>
      <c r="AF105" s="207">
        <v>0</v>
      </c>
      <c r="AG105" s="207">
        <v>0</v>
      </c>
      <c r="AH105" s="207">
        <v>0</v>
      </c>
      <c r="AI105" s="207">
        <v>0</v>
      </c>
      <c r="AJ105" s="207">
        <v>0</v>
      </c>
      <c r="AK105" s="207">
        <v>0</v>
      </c>
      <c r="AL105" s="207">
        <v>0</v>
      </c>
      <c r="AM105" s="207">
        <v>0</v>
      </c>
      <c r="AN105" s="207">
        <v>0</v>
      </c>
      <c r="AO105" s="207">
        <v>0</v>
      </c>
      <c r="AP105" s="207">
        <v>0</v>
      </c>
      <c r="AQ105" s="207">
        <v>0</v>
      </c>
      <c r="AR105" s="207">
        <v>0</v>
      </c>
      <c r="AS105" s="207">
        <v>0</v>
      </c>
      <c r="AT105" s="207">
        <v>0</v>
      </c>
      <c r="AU105" s="207">
        <v>0</v>
      </c>
      <c r="AV105" s="207">
        <v>0</v>
      </c>
      <c r="AW105" s="207">
        <v>7110</v>
      </c>
      <c r="AX105" s="207">
        <v>0</v>
      </c>
      <c r="AY105" s="207">
        <v>0</v>
      </c>
      <c r="AZ105" s="207">
        <v>0</v>
      </c>
      <c r="BA105" s="207">
        <v>0</v>
      </c>
      <c r="BB105" s="207">
        <v>44900</v>
      </c>
      <c r="BC105" s="207">
        <v>0</v>
      </c>
      <c r="BD105" s="207">
        <v>0</v>
      </c>
      <c r="BE105" s="207">
        <v>0</v>
      </c>
      <c r="BF105" s="207">
        <v>21410</v>
      </c>
      <c r="BG105" s="207">
        <v>12955</v>
      </c>
      <c r="BH105" s="207"/>
      <c r="BI105" s="207">
        <v>0</v>
      </c>
      <c r="BJ105" s="207"/>
      <c r="BK105" s="207">
        <v>0</v>
      </c>
      <c r="BL105" s="207">
        <v>0</v>
      </c>
      <c r="BM105" s="207">
        <v>0</v>
      </c>
      <c r="BN105" s="207">
        <v>0</v>
      </c>
      <c r="BO105" s="207">
        <v>31860</v>
      </c>
      <c r="BP105" s="207"/>
      <c r="BQ105" s="207">
        <v>0</v>
      </c>
      <c r="BR105" s="207">
        <v>36000</v>
      </c>
      <c r="BS105" s="207">
        <v>0</v>
      </c>
      <c r="BT105" s="207">
        <v>44350</v>
      </c>
      <c r="BU105" s="207">
        <v>0</v>
      </c>
      <c r="BV105" s="207">
        <v>0</v>
      </c>
      <c r="BW105" s="207">
        <v>20350</v>
      </c>
      <c r="BX105" s="207">
        <v>0</v>
      </c>
      <c r="BY105" s="207">
        <v>0</v>
      </c>
      <c r="BZ105" s="207">
        <v>0</v>
      </c>
      <c r="CA105" s="207">
        <v>0</v>
      </c>
      <c r="CB105" s="207">
        <v>0</v>
      </c>
      <c r="CC105" s="216">
        <f t="shared" si="10"/>
        <v>1115685</v>
      </c>
    </row>
    <row r="106" spans="1:81" s="116" customFormat="1" ht="25.5" customHeight="1">
      <c r="A106" s="143" t="s">
        <v>1461</v>
      </c>
      <c r="B106" s="310" t="s">
        <v>20</v>
      </c>
      <c r="C106" s="311" t="s">
        <v>21</v>
      </c>
      <c r="D106" s="312">
        <v>43050</v>
      </c>
      <c r="E106" s="311" t="s">
        <v>503</v>
      </c>
      <c r="F106" s="313" t="s">
        <v>516</v>
      </c>
      <c r="G106" s="314" t="s">
        <v>517</v>
      </c>
      <c r="H106" s="207">
        <v>251280</v>
      </c>
      <c r="I106" s="185">
        <v>0</v>
      </c>
      <c r="J106" s="185">
        <v>0</v>
      </c>
      <c r="K106" s="185">
        <v>0</v>
      </c>
      <c r="L106" s="185">
        <v>0</v>
      </c>
      <c r="M106" s="185">
        <v>0</v>
      </c>
      <c r="N106" s="185">
        <v>171290</v>
      </c>
      <c r="O106" s="185">
        <v>0</v>
      </c>
      <c r="P106" s="185">
        <v>0</v>
      </c>
      <c r="Q106" s="185">
        <v>0</v>
      </c>
      <c r="R106" s="185">
        <v>7720</v>
      </c>
      <c r="S106" s="185">
        <v>0</v>
      </c>
      <c r="T106" s="185">
        <v>0</v>
      </c>
      <c r="U106" s="185">
        <v>1712865</v>
      </c>
      <c r="V106" s="185">
        <v>0</v>
      </c>
      <c r="W106" s="185">
        <v>0</v>
      </c>
      <c r="X106" s="185">
        <v>0</v>
      </c>
      <c r="Y106" s="185">
        <v>0</v>
      </c>
      <c r="Z106" s="185">
        <v>2003380</v>
      </c>
      <c r="AA106" s="185">
        <v>0</v>
      </c>
      <c r="AB106" s="185">
        <v>0</v>
      </c>
      <c r="AC106" s="185">
        <v>0</v>
      </c>
      <c r="AD106" s="185">
        <v>0</v>
      </c>
      <c r="AE106" s="185">
        <v>0</v>
      </c>
      <c r="AF106" s="185">
        <v>0</v>
      </c>
      <c r="AG106" s="185">
        <v>0</v>
      </c>
      <c r="AH106" s="185">
        <v>11400</v>
      </c>
      <c r="AI106" s="185">
        <v>0</v>
      </c>
      <c r="AJ106" s="185">
        <v>0</v>
      </c>
      <c r="AK106" s="185">
        <v>0</v>
      </c>
      <c r="AL106" s="185">
        <v>0</v>
      </c>
      <c r="AM106" s="185">
        <v>0</v>
      </c>
      <c r="AN106" s="185">
        <v>0</v>
      </c>
      <c r="AO106" s="185">
        <v>0</v>
      </c>
      <c r="AP106" s="185">
        <v>0</v>
      </c>
      <c r="AQ106" s="185">
        <v>0</v>
      </c>
      <c r="AR106" s="185">
        <v>0</v>
      </c>
      <c r="AS106" s="185">
        <v>0</v>
      </c>
      <c r="AT106" s="185">
        <v>0</v>
      </c>
      <c r="AU106" s="185">
        <v>81970</v>
      </c>
      <c r="AV106" s="185">
        <v>0</v>
      </c>
      <c r="AW106" s="185">
        <v>0</v>
      </c>
      <c r="AX106" s="185">
        <v>0</v>
      </c>
      <c r="AY106" s="185">
        <v>0</v>
      </c>
      <c r="AZ106" s="185">
        <v>0</v>
      </c>
      <c r="BA106" s="185">
        <v>0</v>
      </c>
      <c r="BB106" s="185">
        <v>274640</v>
      </c>
      <c r="BC106" s="185">
        <v>0</v>
      </c>
      <c r="BD106" s="185">
        <v>0</v>
      </c>
      <c r="BE106" s="185">
        <v>0</v>
      </c>
      <c r="BF106" s="185">
        <v>0</v>
      </c>
      <c r="BG106" s="185">
        <v>0</v>
      </c>
      <c r="BH106" s="185"/>
      <c r="BI106" s="185">
        <v>0</v>
      </c>
      <c r="BJ106" s="185"/>
      <c r="BK106" s="185">
        <v>0</v>
      </c>
      <c r="BL106" s="185">
        <v>0</v>
      </c>
      <c r="BM106" s="185">
        <v>97620</v>
      </c>
      <c r="BN106" s="185">
        <v>0</v>
      </c>
      <c r="BO106" s="185">
        <v>0</v>
      </c>
      <c r="BP106" s="185"/>
      <c r="BQ106" s="185">
        <v>0</v>
      </c>
      <c r="BR106" s="185">
        <v>0</v>
      </c>
      <c r="BS106" s="185">
        <v>0</v>
      </c>
      <c r="BT106" s="185">
        <v>102930</v>
      </c>
      <c r="BU106" s="185">
        <v>0</v>
      </c>
      <c r="BV106" s="185">
        <v>0</v>
      </c>
      <c r="BW106" s="185">
        <v>0</v>
      </c>
      <c r="BX106" s="185">
        <v>0</v>
      </c>
      <c r="BY106" s="185">
        <v>0</v>
      </c>
      <c r="BZ106" s="185">
        <v>0</v>
      </c>
      <c r="CA106" s="185">
        <v>0</v>
      </c>
      <c r="CB106" s="185">
        <v>0</v>
      </c>
      <c r="CC106" s="216">
        <f t="shared" si="10"/>
        <v>4715095</v>
      </c>
    </row>
    <row r="107" spans="1:81" s="116" customFormat="1" ht="25.5" customHeight="1">
      <c r="A107" s="143" t="s">
        <v>1461</v>
      </c>
      <c r="B107" s="310" t="s">
        <v>20</v>
      </c>
      <c r="C107" s="311" t="s">
        <v>21</v>
      </c>
      <c r="D107" s="312"/>
      <c r="E107" s="311"/>
      <c r="F107" s="313" t="s">
        <v>518</v>
      </c>
      <c r="G107" s="314" t="s">
        <v>1573</v>
      </c>
      <c r="H107" s="207">
        <v>0</v>
      </c>
      <c r="I107" s="185">
        <v>0</v>
      </c>
      <c r="J107" s="185">
        <v>697081.71</v>
      </c>
      <c r="K107" s="185">
        <v>0</v>
      </c>
      <c r="L107" s="185">
        <v>0</v>
      </c>
      <c r="M107" s="185">
        <v>0</v>
      </c>
      <c r="N107" s="185">
        <v>0</v>
      </c>
      <c r="O107" s="185">
        <v>809328.86</v>
      </c>
      <c r="P107" s="185">
        <v>94399.25</v>
      </c>
      <c r="Q107" s="185">
        <v>43535.15</v>
      </c>
      <c r="R107" s="185">
        <v>440</v>
      </c>
      <c r="S107" s="185">
        <v>133244.24</v>
      </c>
      <c r="T107" s="185">
        <v>0</v>
      </c>
      <c r="U107" s="185">
        <v>1027898.35</v>
      </c>
      <c r="V107" s="185">
        <v>0</v>
      </c>
      <c r="W107" s="185">
        <v>0</v>
      </c>
      <c r="X107" s="185">
        <v>0</v>
      </c>
      <c r="Y107" s="185">
        <v>0</v>
      </c>
      <c r="Z107" s="185">
        <v>4224057.45</v>
      </c>
      <c r="AA107" s="185">
        <v>0</v>
      </c>
      <c r="AB107" s="185">
        <v>0</v>
      </c>
      <c r="AC107" s="185">
        <v>808528.21</v>
      </c>
      <c r="AD107" s="185">
        <v>294862.44</v>
      </c>
      <c r="AE107" s="185">
        <v>0</v>
      </c>
      <c r="AF107" s="185">
        <v>36902.019999999997</v>
      </c>
      <c r="AG107" s="185">
        <v>0</v>
      </c>
      <c r="AH107" s="185">
        <v>0</v>
      </c>
      <c r="AI107" s="185">
        <v>0</v>
      </c>
      <c r="AJ107" s="185">
        <v>0</v>
      </c>
      <c r="AK107" s="185">
        <v>40409.5</v>
      </c>
      <c r="AL107" s="185">
        <v>0</v>
      </c>
      <c r="AM107" s="185">
        <v>65233.23</v>
      </c>
      <c r="AN107" s="185">
        <v>0</v>
      </c>
      <c r="AO107" s="185">
        <v>0</v>
      </c>
      <c r="AP107" s="185">
        <v>0</v>
      </c>
      <c r="AQ107" s="185">
        <v>444360.77</v>
      </c>
      <c r="AR107" s="185">
        <v>0</v>
      </c>
      <c r="AS107" s="185">
        <v>0</v>
      </c>
      <c r="AT107" s="185">
        <v>0</v>
      </c>
      <c r="AU107" s="185">
        <v>0</v>
      </c>
      <c r="AV107" s="185">
        <v>0</v>
      </c>
      <c r="AW107" s="185">
        <v>0</v>
      </c>
      <c r="AX107" s="185">
        <v>0</v>
      </c>
      <c r="AY107" s="185">
        <v>0</v>
      </c>
      <c r="AZ107" s="185">
        <v>0</v>
      </c>
      <c r="BA107" s="185">
        <v>0</v>
      </c>
      <c r="BB107" s="185">
        <v>2983875.73</v>
      </c>
      <c r="BC107" s="185">
        <v>0</v>
      </c>
      <c r="BD107" s="185">
        <v>0</v>
      </c>
      <c r="BE107" s="185">
        <v>103469.4</v>
      </c>
      <c r="BF107" s="185">
        <v>0</v>
      </c>
      <c r="BG107" s="185">
        <v>0</v>
      </c>
      <c r="BH107" s="185"/>
      <c r="BI107" s="185">
        <v>43159.15</v>
      </c>
      <c r="BJ107" s="185"/>
      <c r="BK107" s="185">
        <v>0</v>
      </c>
      <c r="BL107" s="185">
        <v>0</v>
      </c>
      <c r="BM107" s="185">
        <v>17148230.75</v>
      </c>
      <c r="BN107" s="185">
        <v>0</v>
      </c>
      <c r="BO107" s="185">
        <v>157171.12</v>
      </c>
      <c r="BP107" s="185"/>
      <c r="BQ107" s="185">
        <v>0</v>
      </c>
      <c r="BR107" s="185">
        <v>311369.77</v>
      </c>
      <c r="BS107" s="185">
        <v>0</v>
      </c>
      <c r="BT107" s="185">
        <v>1029096.05</v>
      </c>
      <c r="BU107" s="185">
        <v>0</v>
      </c>
      <c r="BV107" s="185">
        <v>307028.24</v>
      </c>
      <c r="BW107" s="185">
        <v>0</v>
      </c>
      <c r="BX107" s="185">
        <v>0</v>
      </c>
      <c r="BY107" s="185">
        <v>109230.55</v>
      </c>
      <c r="BZ107" s="185">
        <v>14841.13</v>
      </c>
      <c r="CA107" s="185">
        <v>5000</v>
      </c>
      <c r="CB107" s="185">
        <v>22493.51</v>
      </c>
      <c r="CC107" s="216">
        <f t="shared" si="10"/>
        <v>30955246.580000002</v>
      </c>
    </row>
    <row r="108" spans="1:81" s="308" customFormat="1" ht="25.5" customHeight="1">
      <c r="A108" s="309" t="s">
        <v>1459</v>
      </c>
      <c r="B108" s="310" t="s">
        <v>20</v>
      </c>
      <c r="C108" s="311" t="s">
        <v>21</v>
      </c>
      <c r="D108" s="312"/>
      <c r="E108" s="311"/>
      <c r="F108" s="313" t="s">
        <v>520</v>
      </c>
      <c r="G108" s="314" t="s">
        <v>521</v>
      </c>
      <c r="H108" s="207">
        <v>6746200.2400000002</v>
      </c>
      <c r="I108" s="207">
        <v>1970405</v>
      </c>
      <c r="J108" s="207">
        <v>2690908</v>
      </c>
      <c r="K108" s="207">
        <v>770624</v>
      </c>
      <c r="L108" s="207">
        <v>197175</v>
      </c>
      <c r="M108" s="207">
        <v>124128</v>
      </c>
      <c r="N108" s="207">
        <v>8962692.5</v>
      </c>
      <c r="O108" s="207">
        <v>2017262.5</v>
      </c>
      <c r="P108" s="207">
        <v>434770</v>
      </c>
      <c r="Q108" s="207">
        <v>3712148.5</v>
      </c>
      <c r="R108" s="207">
        <v>325634</v>
      </c>
      <c r="S108" s="207">
        <v>1236877</v>
      </c>
      <c r="T108" s="207">
        <v>2403314.5</v>
      </c>
      <c r="U108" s="207">
        <v>1412516.95</v>
      </c>
      <c r="V108" s="207">
        <v>73816</v>
      </c>
      <c r="W108" s="207">
        <v>416030.9</v>
      </c>
      <c r="X108" s="207">
        <v>454412</v>
      </c>
      <c r="Y108" s="207">
        <v>387223</v>
      </c>
      <c r="Z108" s="207">
        <v>4272596.08</v>
      </c>
      <c r="AA108" s="207">
        <v>1147649.5</v>
      </c>
      <c r="AB108" s="207">
        <v>455412.13</v>
      </c>
      <c r="AC108" s="207">
        <v>1789985.6</v>
      </c>
      <c r="AD108" s="207">
        <v>380444</v>
      </c>
      <c r="AE108" s="207">
        <v>732943</v>
      </c>
      <c r="AF108" s="207">
        <v>1261263.75</v>
      </c>
      <c r="AG108" s="207">
        <v>159144</v>
      </c>
      <c r="AH108" s="207">
        <v>671291</v>
      </c>
      <c r="AI108" s="207">
        <v>6871190.2000000002</v>
      </c>
      <c r="AJ108" s="207">
        <v>382836</v>
      </c>
      <c r="AK108" s="207">
        <v>240390</v>
      </c>
      <c r="AL108" s="207">
        <v>199901</v>
      </c>
      <c r="AM108" s="207">
        <v>171746</v>
      </c>
      <c r="AN108" s="207">
        <v>308990</v>
      </c>
      <c r="AO108" s="207">
        <v>408836</v>
      </c>
      <c r="AP108" s="207">
        <v>449352</v>
      </c>
      <c r="AQ108" s="207">
        <v>481600</v>
      </c>
      <c r="AR108" s="207">
        <v>198717</v>
      </c>
      <c r="AS108" s="207">
        <v>172428</v>
      </c>
      <c r="AT108" s="207">
        <v>264829.75</v>
      </c>
      <c r="AU108" s="207">
        <v>1371854</v>
      </c>
      <c r="AV108" s="207">
        <v>586806</v>
      </c>
      <c r="AW108" s="207">
        <v>295522</v>
      </c>
      <c r="AX108" s="207">
        <v>363092</v>
      </c>
      <c r="AY108" s="207">
        <v>286662</v>
      </c>
      <c r="AZ108" s="207">
        <v>79341</v>
      </c>
      <c r="BA108" s="207">
        <v>217388</v>
      </c>
      <c r="BB108" s="207">
        <v>3827823</v>
      </c>
      <c r="BC108" s="207">
        <v>205243</v>
      </c>
      <c r="BD108" s="207">
        <v>679264</v>
      </c>
      <c r="BE108" s="207">
        <v>596721</v>
      </c>
      <c r="BF108" s="207">
        <v>1123049</v>
      </c>
      <c r="BG108" s="207">
        <v>679034</v>
      </c>
      <c r="BH108" s="207"/>
      <c r="BI108" s="207">
        <v>604418.5</v>
      </c>
      <c r="BJ108" s="207"/>
      <c r="BK108" s="207">
        <v>127464</v>
      </c>
      <c r="BL108" s="207">
        <v>82524.5</v>
      </c>
      <c r="BM108" s="207">
        <v>3224197.8</v>
      </c>
      <c r="BN108" s="207">
        <v>1962653.62</v>
      </c>
      <c r="BO108" s="207">
        <v>332912</v>
      </c>
      <c r="BP108" s="207"/>
      <c r="BQ108" s="207">
        <v>341241</v>
      </c>
      <c r="BR108" s="207">
        <v>572988</v>
      </c>
      <c r="BS108" s="207">
        <v>228593</v>
      </c>
      <c r="BT108" s="207">
        <v>1839465</v>
      </c>
      <c r="BU108" s="207">
        <v>187060.95</v>
      </c>
      <c r="BV108" s="207">
        <v>152527.5</v>
      </c>
      <c r="BW108" s="207">
        <v>548220.31000000006</v>
      </c>
      <c r="BX108" s="207">
        <v>538760.75</v>
      </c>
      <c r="BY108" s="207">
        <v>1454599.47</v>
      </c>
      <c r="BZ108" s="207">
        <v>174469.47</v>
      </c>
      <c r="CA108" s="207">
        <v>128462</v>
      </c>
      <c r="CB108" s="207">
        <v>183453</v>
      </c>
      <c r="CC108" s="216">
        <f t="shared" si="10"/>
        <v>78353492.970000014</v>
      </c>
    </row>
    <row r="109" spans="1:81" s="116" customFormat="1" ht="25.5" customHeight="1">
      <c r="A109" s="143" t="s">
        <v>1460</v>
      </c>
      <c r="B109" s="310" t="s">
        <v>20</v>
      </c>
      <c r="C109" s="311" t="s">
        <v>21</v>
      </c>
      <c r="D109" s="312">
        <v>41070</v>
      </c>
      <c r="E109" s="311" t="s">
        <v>519</v>
      </c>
      <c r="F109" s="313" t="s">
        <v>523</v>
      </c>
      <c r="G109" s="314" t="s">
        <v>524</v>
      </c>
      <c r="H109" s="207">
        <v>9942653.5999999996</v>
      </c>
      <c r="I109" s="185">
        <v>2235552.5</v>
      </c>
      <c r="J109" s="185">
        <v>3726201</v>
      </c>
      <c r="K109" s="185">
        <v>611080</v>
      </c>
      <c r="L109" s="185">
        <v>28801</v>
      </c>
      <c r="M109" s="185">
        <v>29102.79</v>
      </c>
      <c r="N109" s="185">
        <v>10881004</v>
      </c>
      <c r="O109" s="185">
        <v>2171172</v>
      </c>
      <c r="P109" s="185">
        <v>66456</v>
      </c>
      <c r="Q109" s="185">
        <v>4706818.5</v>
      </c>
      <c r="R109" s="185">
        <v>97904</v>
      </c>
      <c r="S109" s="185">
        <v>182160.5</v>
      </c>
      <c r="T109" s="185">
        <v>3802677</v>
      </c>
      <c r="U109" s="185">
        <v>1429647</v>
      </c>
      <c r="V109" s="185">
        <v>6355</v>
      </c>
      <c r="W109" s="185">
        <v>136153.70000000001</v>
      </c>
      <c r="X109" s="185">
        <v>136680</v>
      </c>
      <c r="Y109" s="185">
        <v>24857</v>
      </c>
      <c r="Z109" s="185">
        <v>6532262.3499999996</v>
      </c>
      <c r="AA109" s="185">
        <v>835784.5</v>
      </c>
      <c r="AB109" s="185">
        <v>109499.25</v>
      </c>
      <c r="AC109" s="185">
        <v>2435119</v>
      </c>
      <c r="AD109" s="185">
        <v>90632</v>
      </c>
      <c r="AE109" s="185">
        <v>183748.53</v>
      </c>
      <c r="AF109" s="185">
        <v>194773.25</v>
      </c>
      <c r="AG109" s="185">
        <v>32506</v>
      </c>
      <c r="AH109" s="185">
        <v>0</v>
      </c>
      <c r="AI109" s="185">
        <v>8947451.5</v>
      </c>
      <c r="AJ109" s="185">
        <v>190068</v>
      </c>
      <c r="AK109" s="185">
        <v>43548</v>
      </c>
      <c r="AL109" s="185">
        <v>79275</v>
      </c>
      <c r="AM109" s="185">
        <v>29830</v>
      </c>
      <c r="AN109" s="185">
        <v>103994</v>
      </c>
      <c r="AO109" s="185">
        <v>95783</v>
      </c>
      <c r="AP109" s="185">
        <v>100779</v>
      </c>
      <c r="AQ109" s="185">
        <v>359417</v>
      </c>
      <c r="AR109" s="185">
        <v>50298</v>
      </c>
      <c r="AS109" s="185">
        <v>86121.75</v>
      </c>
      <c r="AT109" s="185">
        <v>80106</v>
      </c>
      <c r="AU109" s="185">
        <v>5931574.7199999997</v>
      </c>
      <c r="AV109" s="185">
        <v>25925</v>
      </c>
      <c r="AW109" s="185">
        <v>17100</v>
      </c>
      <c r="AX109" s="185">
        <v>83833</v>
      </c>
      <c r="AY109" s="185">
        <v>8277</v>
      </c>
      <c r="AZ109" s="185">
        <v>0</v>
      </c>
      <c r="BA109" s="185">
        <v>133913</v>
      </c>
      <c r="BB109" s="185">
        <v>8454004</v>
      </c>
      <c r="BC109" s="185">
        <v>99441</v>
      </c>
      <c r="BD109" s="185">
        <v>194977</v>
      </c>
      <c r="BE109" s="185">
        <v>399184</v>
      </c>
      <c r="BF109" s="185">
        <v>729994</v>
      </c>
      <c r="BG109" s="185">
        <v>364377</v>
      </c>
      <c r="BH109" s="185"/>
      <c r="BI109" s="185">
        <v>793957.3</v>
      </c>
      <c r="BJ109" s="185"/>
      <c r="BK109" s="185">
        <v>0</v>
      </c>
      <c r="BL109" s="185">
        <v>2847</v>
      </c>
      <c r="BM109" s="185">
        <v>6578595.5999999996</v>
      </c>
      <c r="BN109" s="185">
        <v>129237</v>
      </c>
      <c r="BO109" s="185">
        <v>90673</v>
      </c>
      <c r="BP109" s="185"/>
      <c r="BQ109" s="185">
        <v>0</v>
      </c>
      <c r="BR109" s="185">
        <v>66237</v>
      </c>
      <c r="BS109" s="185">
        <v>38571</v>
      </c>
      <c r="BT109" s="185">
        <v>3727261</v>
      </c>
      <c r="BU109" s="185">
        <v>69384.45</v>
      </c>
      <c r="BV109" s="185">
        <v>110703</v>
      </c>
      <c r="BW109" s="185">
        <v>247854.75</v>
      </c>
      <c r="BX109" s="185">
        <v>154881.25</v>
      </c>
      <c r="BY109" s="185">
        <v>2151078.52</v>
      </c>
      <c r="BZ109" s="185">
        <v>39874</v>
      </c>
      <c r="CA109" s="185">
        <v>11663</v>
      </c>
      <c r="CB109" s="185">
        <v>14108</v>
      </c>
      <c r="CC109" s="216">
        <f t="shared" si="10"/>
        <v>91465797.309999987</v>
      </c>
    </row>
    <row r="110" spans="1:81" s="116" customFormat="1" ht="25.5" customHeight="1">
      <c r="A110" s="143" t="s">
        <v>1459</v>
      </c>
      <c r="B110" s="310" t="s">
        <v>20</v>
      </c>
      <c r="C110" s="311" t="s">
        <v>21</v>
      </c>
      <c r="D110" s="312">
        <v>42070</v>
      </c>
      <c r="E110" s="311" t="s">
        <v>522</v>
      </c>
      <c r="F110" s="313" t="s">
        <v>525</v>
      </c>
      <c r="G110" s="314" t="s">
        <v>526</v>
      </c>
      <c r="H110" s="207">
        <v>72006</v>
      </c>
      <c r="I110" s="185">
        <v>102627</v>
      </c>
      <c r="J110" s="185">
        <v>0</v>
      </c>
      <c r="K110" s="185">
        <v>0</v>
      </c>
      <c r="L110" s="185">
        <v>0</v>
      </c>
      <c r="M110" s="185">
        <v>0</v>
      </c>
      <c r="N110" s="185">
        <v>34905</v>
      </c>
      <c r="O110" s="185">
        <v>121410.5</v>
      </c>
      <c r="P110" s="185">
        <v>4341</v>
      </c>
      <c r="Q110" s="185">
        <v>389025</v>
      </c>
      <c r="R110" s="185">
        <v>4023</v>
      </c>
      <c r="S110" s="185">
        <v>52302</v>
      </c>
      <c r="T110" s="185">
        <v>27137</v>
      </c>
      <c r="U110" s="185">
        <v>41657</v>
      </c>
      <c r="V110" s="185">
        <v>4689</v>
      </c>
      <c r="W110" s="185">
        <v>0</v>
      </c>
      <c r="X110" s="185">
        <v>144777.5</v>
      </c>
      <c r="Y110" s="185">
        <v>44495</v>
      </c>
      <c r="Z110" s="185">
        <v>0</v>
      </c>
      <c r="AA110" s="185">
        <v>99368</v>
      </c>
      <c r="AB110" s="185">
        <v>27507.25</v>
      </c>
      <c r="AC110" s="185">
        <v>37952.83</v>
      </c>
      <c r="AD110" s="185">
        <v>136910.5</v>
      </c>
      <c r="AE110" s="185">
        <v>0</v>
      </c>
      <c r="AF110" s="185">
        <v>145.5</v>
      </c>
      <c r="AG110" s="185">
        <v>56458</v>
      </c>
      <c r="AH110" s="185">
        <v>3703</v>
      </c>
      <c r="AI110" s="185">
        <v>47275</v>
      </c>
      <c r="AJ110" s="185">
        <v>3072</v>
      </c>
      <c r="AK110" s="185">
        <v>6202</v>
      </c>
      <c r="AL110" s="185">
        <v>0</v>
      </c>
      <c r="AM110" s="185">
        <v>7740</v>
      </c>
      <c r="AN110" s="185">
        <v>54293</v>
      </c>
      <c r="AO110" s="185">
        <v>2402</v>
      </c>
      <c r="AP110" s="185">
        <v>0</v>
      </c>
      <c r="AQ110" s="185">
        <v>21921</v>
      </c>
      <c r="AR110" s="185">
        <v>47101</v>
      </c>
      <c r="AS110" s="185">
        <v>41533.5</v>
      </c>
      <c r="AT110" s="185">
        <v>8464</v>
      </c>
      <c r="AU110" s="185">
        <v>0</v>
      </c>
      <c r="AV110" s="185">
        <v>30004</v>
      </c>
      <c r="AW110" s="185">
        <v>27274</v>
      </c>
      <c r="AX110" s="185">
        <v>27665</v>
      </c>
      <c r="AY110" s="185">
        <v>41968</v>
      </c>
      <c r="AZ110" s="185">
        <v>0</v>
      </c>
      <c r="BA110" s="185">
        <v>6981</v>
      </c>
      <c r="BB110" s="185">
        <v>24567</v>
      </c>
      <c r="BC110" s="185">
        <v>26956</v>
      </c>
      <c r="BD110" s="185">
        <v>40170</v>
      </c>
      <c r="BE110" s="185">
        <v>38453</v>
      </c>
      <c r="BF110" s="185">
        <v>2632</v>
      </c>
      <c r="BG110" s="185">
        <v>19743</v>
      </c>
      <c r="BH110" s="185"/>
      <c r="BI110" s="185">
        <v>12226</v>
      </c>
      <c r="BJ110" s="185"/>
      <c r="BK110" s="185">
        <v>0</v>
      </c>
      <c r="BL110" s="185">
        <v>0</v>
      </c>
      <c r="BM110" s="185">
        <v>53516.7</v>
      </c>
      <c r="BN110" s="185">
        <v>0</v>
      </c>
      <c r="BO110" s="185">
        <v>8777</v>
      </c>
      <c r="BP110" s="185"/>
      <c r="BQ110" s="185">
        <v>49615</v>
      </c>
      <c r="BR110" s="185">
        <v>119381</v>
      </c>
      <c r="BS110" s="185">
        <v>5451</v>
      </c>
      <c r="BT110" s="185">
        <v>41839</v>
      </c>
      <c r="BU110" s="185">
        <v>13737</v>
      </c>
      <c r="BV110" s="185">
        <v>7459</v>
      </c>
      <c r="BW110" s="185">
        <v>73029</v>
      </c>
      <c r="BX110" s="185">
        <v>64812</v>
      </c>
      <c r="BY110" s="185">
        <v>852</v>
      </c>
      <c r="BZ110" s="185">
        <v>15114</v>
      </c>
      <c r="CA110" s="185">
        <v>17375</v>
      </c>
      <c r="CB110" s="185">
        <v>2885</v>
      </c>
      <c r="CC110" s="216">
        <f t="shared" si="10"/>
        <v>2417925.2800000003</v>
      </c>
    </row>
    <row r="111" spans="1:81" s="116" customFormat="1" ht="25.5" customHeight="1">
      <c r="A111" s="143" t="s">
        <v>1460</v>
      </c>
      <c r="B111" s="310" t="s">
        <v>20</v>
      </c>
      <c r="C111" s="311" t="s">
        <v>21</v>
      </c>
      <c r="D111" s="312">
        <v>41070</v>
      </c>
      <c r="E111" s="311" t="s">
        <v>519</v>
      </c>
      <c r="F111" s="313" t="s">
        <v>527</v>
      </c>
      <c r="G111" s="314" t="s">
        <v>528</v>
      </c>
      <c r="H111" s="207">
        <v>2459263</v>
      </c>
      <c r="I111" s="185">
        <v>421122</v>
      </c>
      <c r="J111" s="185">
        <v>189659</v>
      </c>
      <c r="K111" s="185">
        <v>2783</v>
      </c>
      <c r="L111" s="185">
        <v>0</v>
      </c>
      <c r="M111" s="185">
        <v>0</v>
      </c>
      <c r="N111" s="185">
        <v>2741779.86</v>
      </c>
      <c r="O111" s="185">
        <v>563869.25</v>
      </c>
      <c r="P111" s="185">
        <v>2915</v>
      </c>
      <c r="Q111" s="185">
        <v>1153819</v>
      </c>
      <c r="R111" s="185">
        <v>0</v>
      </c>
      <c r="S111" s="185">
        <v>59828</v>
      </c>
      <c r="T111" s="185">
        <v>1281904.06</v>
      </c>
      <c r="U111" s="185">
        <v>513762.5</v>
      </c>
      <c r="V111" s="185">
        <v>0</v>
      </c>
      <c r="W111" s="185">
        <v>0</v>
      </c>
      <c r="X111" s="185">
        <v>53911</v>
      </c>
      <c r="Y111" s="185">
        <v>38255</v>
      </c>
      <c r="Z111" s="185">
        <v>820857.25</v>
      </c>
      <c r="AA111" s="185">
        <v>444508</v>
      </c>
      <c r="AB111" s="185">
        <v>20463.919999999998</v>
      </c>
      <c r="AC111" s="185">
        <v>847995</v>
      </c>
      <c r="AD111" s="185">
        <v>27445</v>
      </c>
      <c r="AE111" s="185">
        <v>14831.25</v>
      </c>
      <c r="AF111" s="185">
        <v>0</v>
      </c>
      <c r="AG111" s="185">
        <v>3031</v>
      </c>
      <c r="AH111" s="185">
        <v>2153</v>
      </c>
      <c r="AI111" s="185">
        <v>2911286.5</v>
      </c>
      <c r="AJ111" s="185">
        <v>4288</v>
      </c>
      <c r="AK111" s="185">
        <v>5992</v>
      </c>
      <c r="AL111" s="185">
        <v>13291</v>
      </c>
      <c r="AM111" s="185">
        <v>9586.5</v>
      </c>
      <c r="AN111" s="185">
        <v>12513</v>
      </c>
      <c r="AO111" s="185">
        <v>5053</v>
      </c>
      <c r="AP111" s="185">
        <v>2918</v>
      </c>
      <c r="AQ111" s="185">
        <v>54223</v>
      </c>
      <c r="AR111" s="185">
        <v>10669</v>
      </c>
      <c r="AS111" s="185">
        <v>0</v>
      </c>
      <c r="AT111" s="185">
        <v>1240</v>
      </c>
      <c r="AU111" s="185">
        <v>991033</v>
      </c>
      <c r="AV111" s="185">
        <v>14987</v>
      </c>
      <c r="AW111" s="185">
        <v>11959</v>
      </c>
      <c r="AX111" s="185">
        <v>12249</v>
      </c>
      <c r="AY111" s="185">
        <v>21664</v>
      </c>
      <c r="AZ111" s="185">
        <v>0</v>
      </c>
      <c r="BA111" s="185">
        <v>15405</v>
      </c>
      <c r="BB111" s="185">
        <v>1812907</v>
      </c>
      <c r="BC111" s="185">
        <v>10770</v>
      </c>
      <c r="BD111" s="185">
        <v>20719</v>
      </c>
      <c r="BE111" s="185">
        <v>3248</v>
      </c>
      <c r="BF111" s="185">
        <v>4391</v>
      </c>
      <c r="BG111" s="185">
        <v>37200</v>
      </c>
      <c r="BH111" s="185"/>
      <c r="BI111" s="185">
        <v>179602</v>
      </c>
      <c r="BJ111" s="185"/>
      <c r="BK111" s="185">
        <v>0</v>
      </c>
      <c r="BL111" s="185">
        <v>0</v>
      </c>
      <c r="BM111" s="185">
        <v>1320697</v>
      </c>
      <c r="BN111" s="185">
        <v>729040.98</v>
      </c>
      <c r="BO111" s="185">
        <v>38179</v>
      </c>
      <c r="BP111" s="185"/>
      <c r="BQ111" s="185">
        <v>2170</v>
      </c>
      <c r="BR111" s="185">
        <v>7716</v>
      </c>
      <c r="BS111" s="185">
        <v>0</v>
      </c>
      <c r="BT111" s="185">
        <v>1187715</v>
      </c>
      <c r="BU111" s="185">
        <v>40773</v>
      </c>
      <c r="BV111" s="185">
        <v>25658</v>
      </c>
      <c r="BW111" s="185">
        <v>64784</v>
      </c>
      <c r="BX111" s="185">
        <v>91493.75</v>
      </c>
      <c r="BY111" s="185">
        <v>277743</v>
      </c>
      <c r="BZ111" s="185">
        <v>37690</v>
      </c>
      <c r="CA111" s="185">
        <v>13024</v>
      </c>
      <c r="CB111" s="185">
        <v>29267</v>
      </c>
      <c r="CC111" s="216">
        <f t="shared" si="10"/>
        <v>21697299.82</v>
      </c>
    </row>
    <row r="112" spans="1:81" s="116" customFormat="1" ht="25.5" customHeight="1">
      <c r="A112" s="143" t="s">
        <v>1459</v>
      </c>
      <c r="B112" s="310" t="s">
        <v>20</v>
      </c>
      <c r="C112" s="311" t="s">
        <v>21</v>
      </c>
      <c r="D112" s="312">
        <v>42070</v>
      </c>
      <c r="E112" s="311" t="s">
        <v>522</v>
      </c>
      <c r="F112" s="313" t="s">
        <v>529</v>
      </c>
      <c r="G112" s="314" t="s">
        <v>530</v>
      </c>
      <c r="H112" s="207">
        <v>3593</v>
      </c>
      <c r="I112" s="185">
        <v>0</v>
      </c>
      <c r="J112" s="185">
        <v>0</v>
      </c>
      <c r="K112" s="185">
        <v>0</v>
      </c>
      <c r="L112" s="185">
        <v>0</v>
      </c>
      <c r="M112" s="185">
        <v>0</v>
      </c>
      <c r="N112" s="185">
        <v>1500</v>
      </c>
      <c r="O112" s="185">
        <v>0</v>
      </c>
      <c r="P112" s="185">
        <v>0</v>
      </c>
      <c r="Q112" s="185">
        <v>204</v>
      </c>
      <c r="R112" s="185">
        <v>0</v>
      </c>
      <c r="S112" s="185">
        <v>0</v>
      </c>
      <c r="T112" s="185">
        <v>0</v>
      </c>
      <c r="U112" s="185">
        <v>0</v>
      </c>
      <c r="V112" s="185">
        <v>0</v>
      </c>
      <c r="W112" s="185">
        <v>0</v>
      </c>
      <c r="X112" s="185">
        <v>0</v>
      </c>
      <c r="Y112" s="185">
        <v>0</v>
      </c>
      <c r="Z112" s="185">
        <v>3698.75</v>
      </c>
      <c r="AA112" s="185">
        <v>0</v>
      </c>
      <c r="AB112" s="185">
        <v>0</v>
      </c>
      <c r="AC112" s="185">
        <v>0</v>
      </c>
      <c r="AD112" s="185">
        <v>0</v>
      </c>
      <c r="AE112" s="185">
        <v>0</v>
      </c>
      <c r="AF112" s="185">
        <v>0</v>
      </c>
      <c r="AG112" s="185">
        <v>0</v>
      </c>
      <c r="AH112" s="185">
        <v>0</v>
      </c>
      <c r="AI112" s="185">
        <v>15672</v>
      </c>
      <c r="AJ112" s="185">
        <v>0</v>
      </c>
      <c r="AK112" s="185">
        <v>0</v>
      </c>
      <c r="AL112" s="185">
        <v>0</v>
      </c>
      <c r="AM112" s="185">
        <v>0</v>
      </c>
      <c r="AN112" s="185">
        <v>0</v>
      </c>
      <c r="AO112" s="185">
        <v>0</v>
      </c>
      <c r="AP112" s="185">
        <v>0</v>
      </c>
      <c r="AQ112" s="185">
        <v>0</v>
      </c>
      <c r="AR112" s="185">
        <v>0</v>
      </c>
      <c r="AS112" s="185">
        <v>0</v>
      </c>
      <c r="AT112" s="185">
        <v>0</v>
      </c>
      <c r="AU112" s="185">
        <v>51074.75</v>
      </c>
      <c r="AV112" s="185">
        <v>8336</v>
      </c>
      <c r="AW112" s="185">
        <v>2748</v>
      </c>
      <c r="AX112" s="185">
        <v>9836</v>
      </c>
      <c r="AY112" s="185">
        <v>2335</v>
      </c>
      <c r="AZ112" s="185">
        <v>166</v>
      </c>
      <c r="BA112" s="185">
        <v>8823</v>
      </c>
      <c r="BB112" s="185">
        <v>0</v>
      </c>
      <c r="BC112" s="185">
        <v>0</v>
      </c>
      <c r="BD112" s="185">
        <v>0</v>
      </c>
      <c r="BE112" s="185">
        <v>0</v>
      </c>
      <c r="BF112" s="185">
        <v>0</v>
      </c>
      <c r="BG112" s="185">
        <v>0</v>
      </c>
      <c r="BH112" s="185"/>
      <c r="BI112" s="185">
        <v>0</v>
      </c>
      <c r="BJ112" s="185"/>
      <c r="BK112" s="185">
        <v>0</v>
      </c>
      <c r="BL112" s="185">
        <v>0</v>
      </c>
      <c r="BM112" s="185">
        <v>0</v>
      </c>
      <c r="BN112" s="185">
        <v>0</v>
      </c>
      <c r="BO112" s="185">
        <v>0</v>
      </c>
      <c r="BP112" s="185"/>
      <c r="BQ112" s="185">
        <v>0</v>
      </c>
      <c r="BR112" s="185">
        <v>0</v>
      </c>
      <c r="BS112" s="185">
        <v>0</v>
      </c>
      <c r="BT112" s="185">
        <v>2905</v>
      </c>
      <c r="BU112" s="185">
        <v>0</v>
      </c>
      <c r="BV112" s="185">
        <v>0</v>
      </c>
      <c r="BW112" s="185">
        <v>0</v>
      </c>
      <c r="BX112" s="185">
        <v>0</v>
      </c>
      <c r="BY112" s="185">
        <v>981</v>
      </c>
      <c r="BZ112" s="185">
        <v>0</v>
      </c>
      <c r="CA112" s="185">
        <v>0</v>
      </c>
      <c r="CB112" s="185">
        <v>0</v>
      </c>
      <c r="CC112" s="216">
        <f t="shared" si="10"/>
        <v>111872.5</v>
      </c>
    </row>
    <row r="113" spans="1:81" s="116" customFormat="1" ht="25.5" customHeight="1">
      <c r="A113" s="143" t="s">
        <v>1461</v>
      </c>
      <c r="B113" s="310" t="s">
        <v>20</v>
      </c>
      <c r="C113" s="311" t="s">
        <v>21</v>
      </c>
      <c r="D113" s="312">
        <v>41070</v>
      </c>
      <c r="E113" s="311" t="s">
        <v>519</v>
      </c>
      <c r="F113" s="313" t="s">
        <v>531</v>
      </c>
      <c r="G113" s="314" t="s">
        <v>532</v>
      </c>
      <c r="H113" s="207">
        <v>0</v>
      </c>
      <c r="I113" s="185">
        <v>23502</v>
      </c>
      <c r="J113" s="185">
        <v>0</v>
      </c>
      <c r="K113" s="185">
        <v>0</v>
      </c>
      <c r="L113" s="185">
        <v>0</v>
      </c>
      <c r="M113" s="185">
        <v>0</v>
      </c>
      <c r="N113" s="185">
        <v>0</v>
      </c>
      <c r="O113" s="185">
        <v>0</v>
      </c>
      <c r="P113" s="185">
        <v>0</v>
      </c>
      <c r="Q113" s="185">
        <v>170</v>
      </c>
      <c r="R113" s="185">
        <v>0</v>
      </c>
      <c r="S113" s="185">
        <v>0</v>
      </c>
      <c r="T113" s="185">
        <v>0</v>
      </c>
      <c r="U113" s="185">
        <v>0</v>
      </c>
      <c r="V113" s="185">
        <v>0</v>
      </c>
      <c r="W113" s="185">
        <v>0</v>
      </c>
      <c r="X113" s="185">
        <v>0</v>
      </c>
      <c r="Y113" s="185">
        <v>0</v>
      </c>
      <c r="Z113" s="185">
        <v>0</v>
      </c>
      <c r="AA113" s="185">
        <v>105</v>
      </c>
      <c r="AB113" s="185">
        <v>0</v>
      </c>
      <c r="AC113" s="185">
        <v>0</v>
      </c>
      <c r="AD113" s="185">
        <v>0</v>
      </c>
      <c r="AE113" s="185">
        <v>0</v>
      </c>
      <c r="AF113" s="185">
        <v>0</v>
      </c>
      <c r="AG113" s="185">
        <v>0</v>
      </c>
      <c r="AH113" s="185">
        <v>0</v>
      </c>
      <c r="AI113" s="185">
        <v>11000</v>
      </c>
      <c r="AJ113" s="185">
        <v>4287</v>
      </c>
      <c r="AK113" s="185">
        <v>0</v>
      </c>
      <c r="AL113" s="185">
        <v>0</v>
      </c>
      <c r="AM113" s="185">
        <v>0</v>
      </c>
      <c r="AN113" s="185">
        <v>0</v>
      </c>
      <c r="AO113" s="185">
        <v>0</v>
      </c>
      <c r="AP113" s="185">
        <v>0</v>
      </c>
      <c r="AQ113" s="185">
        <v>0</v>
      </c>
      <c r="AR113" s="185">
        <v>0</v>
      </c>
      <c r="AS113" s="185">
        <v>0</v>
      </c>
      <c r="AT113" s="185">
        <v>0</v>
      </c>
      <c r="AU113" s="185">
        <v>6848.17</v>
      </c>
      <c r="AV113" s="185">
        <v>65421.9</v>
      </c>
      <c r="AW113" s="185">
        <v>0</v>
      </c>
      <c r="AX113" s="185">
        <v>0</v>
      </c>
      <c r="AY113" s="185">
        <v>0</v>
      </c>
      <c r="AZ113" s="185">
        <v>0</v>
      </c>
      <c r="BA113" s="185">
        <v>0</v>
      </c>
      <c r="BB113" s="185">
        <v>0</v>
      </c>
      <c r="BC113" s="185">
        <v>0</v>
      </c>
      <c r="BD113" s="185">
        <v>0</v>
      </c>
      <c r="BE113" s="185">
        <v>0</v>
      </c>
      <c r="BF113" s="185">
        <v>9877</v>
      </c>
      <c r="BG113" s="185">
        <v>0</v>
      </c>
      <c r="BH113" s="185"/>
      <c r="BI113" s="185">
        <v>0</v>
      </c>
      <c r="BJ113" s="185"/>
      <c r="BK113" s="185">
        <v>0</v>
      </c>
      <c r="BL113" s="185">
        <v>0</v>
      </c>
      <c r="BM113" s="185">
        <v>0</v>
      </c>
      <c r="BN113" s="185">
        <v>0</v>
      </c>
      <c r="BO113" s="185">
        <v>0</v>
      </c>
      <c r="BP113" s="185"/>
      <c r="BQ113" s="185">
        <v>0</v>
      </c>
      <c r="BR113" s="185">
        <v>0</v>
      </c>
      <c r="BS113" s="185">
        <v>0</v>
      </c>
      <c r="BT113" s="185">
        <v>0</v>
      </c>
      <c r="BU113" s="185">
        <v>0</v>
      </c>
      <c r="BV113" s="185">
        <v>13670</v>
      </c>
      <c r="BW113" s="185">
        <v>0</v>
      </c>
      <c r="BX113" s="185">
        <v>0</v>
      </c>
      <c r="BY113" s="185">
        <v>0</v>
      </c>
      <c r="BZ113" s="185">
        <v>0</v>
      </c>
      <c r="CA113" s="185">
        <v>0</v>
      </c>
      <c r="CB113" s="185">
        <v>0</v>
      </c>
      <c r="CC113" s="216">
        <f t="shared" si="10"/>
        <v>134881.07</v>
      </c>
    </row>
    <row r="114" spans="1:81" s="116" customFormat="1" ht="25.5" customHeight="1">
      <c r="A114" s="143" t="s">
        <v>1461</v>
      </c>
      <c r="B114" s="310" t="s">
        <v>20</v>
      </c>
      <c r="C114" s="311" t="s">
        <v>21</v>
      </c>
      <c r="D114" s="312">
        <v>43050</v>
      </c>
      <c r="E114" s="311" t="s">
        <v>503</v>
      </c>
      <c r="F114" s="338" t="s">
        <v>533</v>
      </c>
      <c r="G114" s="339" t="s">
        <v>1574</v>
      </c>
      <c r="H114" s="207">
        <v>0</v>
      </c>
      <c r="I114" s="185">
        <v>0</v>
      </c>
      <c r="J114" s="185">
        <v>0</v>
      </c>
      <c r="K114" s="185">
        <v>0</v>
      </c>
      <c r="L114" s="185">
        <v>0</v>
      </c>
      <c r="M114" s="185">
        <v>0</v>
      </c>
      <c r="N114" s="185">
        <v>0</v>
      </c>
      <c r="O114" s="185">
        <v>0</v>
      </c>
      <c r="P114" s="185">
        <v>0</v>
      </c>
      <c r="Q114" s="185">
        <v>0</v>
      </c>
      <c r="R114" s="185">
        <v>0</v>
      </c>
      <c r="S114" s="185">
        <v>0</v>
      </c>
      <c r="T114" s="185">
        <v>0</v>
      </c>
      <c r="U114" s="185">
        <v>0</v>
      </c>
      <c r="V114" s="185">
        <v>0</v>
      </c>
      <c r="W114" s="185">
        <v>0</v>
      </c>
      <c r="X114" s="185">
        <v>0</v>
      </c>
      <c r="Y114" s="185">
        <v>0</v>
      </c>
      <c r="Z114" s="185">
        <v>-662.5</v>
      </c>
      <c r="AA114" s="185">
        <v>0</v>
      </c>
      <c r="AB114" s="185">
        <v>0</v>
      </c>
      <c r="AC114" s="185">
        <v>0</v>
      </c>
      <c r="AD114" s="185">
        <v>0</v>
      </c>
      <c r="AE114" s="185">
        <v>0</v>
      </c>
      <c r="AF114" s="185">
        <v>0</v>
      </c>
      <c r="AG114" s="185">
        <v>0</v>
      </c>
      <c r="AH114" s="185">
        <v>0</v>
      </c>
      <c r="AI114" s="185">
        <v>-38017</v>
      </c>
      <c r="AJ114" s="185">
        <v>0</v>
      </c>
      <c r="AK114" s="185">
        <v>0</v>
      </c>
      <c r="AL114" s="185">
        <v>0</v>
      </c>
      <c r="AM114" s="185">
        <v>0</v>
      </c>
      <c r="AN114" s="185">
        <v>0</v>
      </c>
      <c r="AO114" s="185">
        <v>0</v>
      </c>
      <c r="AP114" s="185">
        <v>0</v>
      </c>
      <c r="AQ114" s="185">
        <v>-187</v>
      </c>
      <c r="AR114" s="185">
        <v>0</v>
      </c>
      <c r="AS114" s="185">
        <v>0</v>
      </c>
      <c r="AT114" s="185">
        <v>0</v>
      </c>
      <c r="AU114" s="185">
        <v>-18583</v>
      </c>
      <c r="AV114" s="185">
        <v>0</v>
      </c>
      <c r="AW114" s="185">
        <v>0</v>
      </c>
      <c r="AX114" s="185">
        <v>0</v>
      </c>
      <c r="AY114" s="185">
        <v>0</v>
      </c>
      <c r="AZ114" s="185">
        <v>0</v>
      </c>
      <c r="BA114" s="185">
        <v>-4526</v>
      </c>
      <c r="BB114" s="185">
        <v>0</v>
      </c>
      <c r="BC114" s="185">
        <v>0</v>
      </c>
      <c r="BD114" s="185">
        <v>0</v>
      </c>
      <c r="BE114" s="185">
        <v>0</v>
      </c>
      <c r="BF114" s="185">
        <v>0</v>
      </c>
      <c r="BG114" s="185">
        <v>0</v>
      </c>
      <c r="BH114" s="185"/>
      <c r="BI114" s="185">
        <v>0</v>
      </c>
      <c r="BJ114" s="185"/>
      <c r="BK114" s="185">
        <v>0</v>
      </c>
      <c r="BL114" s="185">
        <v>0</v>
      </c>
      <c r="BM114" s="185">
        <v>0</v>
      </c>
      <c r="BN114" s="185">
        <v>0</v>
      </c>
      <c r="BO114" s="185">
        <v>0</v>
      </c>
      <c r="BP114" s="185"/>
      <c r="BQ114" s="185">
        <v>0</v>
      </c>
      <c r="BR114" s="185">
        <v>0</v>
      </c>
      <c r="BS114" s="185">
        <v>0</v>
      </c>
      <c r="BT114" s="185">
        <v>0</v>
      </c>
      <c r="BU114" s="185">
        <v>0</v>
      </c>
      <c r="BV114" s="185">
        <v>0</v>
      </c>
      <c r="BW114" s="185">
        <v>0</v>
      </c>
      <c r="BX114" s="185">
        <v>0</v>
      </c>
      <c r="BY114" s="185">
        <v>0</v>
      </c>
      <c r="BZ114" s="185">
        <v>0</v>
      </c>
      <c r="CA114" s="185">
        <v>0</v>
      </c>
      <c r="CB114" s="185">
        <v>0</v>
      </c>
      <c r="CC114" s="216">
        <f t="shared" si="10"/>
        <v>-61975.5</v>
      </c>
    </row>
    <row r="115" spans="1:81" s="116" customFormat="1" ht="25.5" customHeight="1">
      <c r="A115" s="143" t="s">
        <v>1461</v>
      </c>
      <c r="B115" s="310" t="s">
        <v>20</v>
      </c>
      <c r="C115" s="311" t="s">
        <v>21</v>
      </c>
      <c r="D115" s="312">
        <v>43050</v>
      </c>
      <c r="E115" s="311" t="s">
        <v>503</v>
      </c>
      <c r="F115" s="338" t="s">
        <v>534</v>
      </c>
      <c r="G115" s="339" t="s">
        <v>535</v>
      </c>
      <c r="H115" s="207">
        <v>0</v>
      </c>
      <c r="I115" s="207">
        <v>0</v>
      </c>
      <c r="J115" s="207">
        <v>0</v>
      </c>
      <c r="K115" s="207">
        <v>0</v>
      </c>
      <c r="L115" s="207">
        <v>0</v>
      </c>
      <c r="M115" s="207">
        <v>0</v>
      </c>
      <c r="N115" s="207">
        <v>0</v>
      </c>
      <c r="O115" s="207">
        <v>0</v>
      </c>
      <c r="P115" s="207">
        <v>0</v>
      </c>
      <c r="Q115" s="207">
        <v>0</v>
      </c>
      <c r="R115" s="207">
        <v>0</v>
      </c>
      <c r="S115" s="207">
        <v>0</v>
      </c>
      <c r="T115" s="207">
        <v>0</v>
      </c>
      <c r="U115" s="207">
        <v>0</v>
      </c>
      <c r="V115" s="207">
        <v>0</v>
      </c>
      <c r="W115" s="207">
        <v>0</v>
      </c>
      <c r="X115" s="207">
        <v>0</v>
      </c>
      <c r="Y115" s="207">
        <v>0</v>
      </c>
      <c r="Z115" s="207">
        <v>0</v>
      </c>
      <c r="AA115" s="207">
        <v>-22747.599999999999</v>
      </c>
      <c r="AB115" s="207">
        <v>0</v>
      </c>
      <c r="AC115" s="207">
        <v>0</v>
      </c>
      <c r="AD115" s="207">
        <v>0</v>
      </c>
      <c r="AE115" s="207">
        <v>0</v>
      </c>
      <c r="AF115" s="207">
        <v>0</v>
      </c>
      <c r="AG115" s="207">
        <v>0</v>
      </c>
      <c r="AH115" s="207">
        <v>0</v>
      </c>
      <c r="AI115" s="207">
        <v>0</v>
      </c>
      <c r="AJ115" s="207">
        <v>0</v>
      </c>
      <c r="AK115" s="207">
        <v>0</v>
      </c>
      <c r="AL115" s="207">
        <v>0</v>
      </c>
      <c r="AM115" s="207">
        <v>0</v>
      </c>
      <c r="AN115" s="207">
        <v>0</v>
      </c>
      <c r="AO115" s="207">
        <v>0</v>
      </c>
      <c r="AP115" s="207">
        <v>0</v>
      </c>
      <c r="AQ115" s="207">
        <v>0</v>
      </c>
      <c r="AR115" s="207">
        <v>0</v>
      </c>
      <c r="AS115" s="207">
        <v>0</v>
      </c>
      <c r="AT115" s="207">
        <v>0</v>
      </c>
      <c r="AU115" s="207">
        <v>0</v>
      </c>
      <c r="AV115" s="207">
        <v>-622</v>
      </c>
      <c r="AW115" s="207">
        <v>0</v>
      </c>
      <c r="AX115" s="207">
        <v>0</v>
      </c>
      <c r="AY115" s="207">
        <v>0</v>
      </c>
      <c r="AZ115" s="207">
        <v>0</v>
      </c>
      <c r="BA115" s="207">
        <v>0</v>
      </c>
      <c r="BB115" s="207">
        <v>0</v>
      </c>
      <c r="BC115" s="207">
        <v>0</v>
      </c>
      <c r="BD115" s="207">
        <v>0</v>
      </c>
      <c r="BE115" s="207">
        <v>0</v>
      </c>
      <c r="BF115" s="207">
        <v>0</v>
      </c>
      <c r="BG115" s="207">
        <v>0</v>
      </c>
      <c r="BH115" s="207"/>
      <c r="BI115" s="207">
        <v>0</v>
      </c>
      <c r="BJ115" s="207"/>
      <c r="BK115" s="207">
        <v>0</v>
      </c>
      <c r="BL115" s="207">
        <v>0</v>
      </c>
      <c r="BM115" s="207">
        <v>0</v>
      </c>
      <c r="BN115" s="207">
        <v>0</v>
      </c>
      <c r="BO115" s="207">
        <v>0</v>
      </c>
      <c r="BP115" s="207"/>
      <c r="BQ115" s="207">
        <v>0</v>
      </c>
      <c r="BR115" s="207">
        <v>0</v>
      </c>
      <c r="BS115" s="207">
        <v>0</v>
      </c>
      <c r="BT115" s="207">
        <v>0</v>
      </c>
      <c r="BU115" s="207">
        <v>0</v>
      </c>
      <c r="BV115" s="207">
        <v>0</v>
      </c>
      <c r="BW115" s="207">
        <v>0</v>
      </c>
      <c r="BX115" s="207">
        <v>0</v>
      </c>
      <c r="BY115" s="207">
        <v>0</v>
      </c>
      <c r="BZ115" s="207">
        <v>0</v>
      </c>
      <c r="CA115" s="207">
        <v>0</v>
      </c>
      <c r="CB115" s="207">
        <v>0</v>
      </c>
      <c r="CC115" s="216">
        <f t="shared" si="10"/>
        <v>-23369.599999999999</v>
      </c>
    </row>
    <row r="116" spans="1:81" s="116" customFormat="1" ht="25.5" customHeight="1">
      <c r="A116" s="143" t="s">
        <v>1461</v>
      </c>
      <c r="B116" s="310" t="s">
        <v>20</v>
      </c>
      <c r="C116" s="311" t="s">
        <v>21</v>
      </c>
      <c r="D116" s="312">
        <v>43050</v>
      </c>
      <c r="E116" s="311" t="s">
        <v>503</v>
      </c>
      <c r="F116" s="338" t="s">
        <v>536</v>
      </c>
      <c r="G116" s="339" t="s">
        <v>537</v>
      </c>
      <c r="H116" s="207">
        <v>0</v>
      </c>
      <c r="I116" s="207">
        <v>0</v>
      </c>
      <c r="J116" s="207">
        <v>0</v>
      </c>
      <c r="K116" s="207">
        <v>0</v>
      </c>
      <c r="L116" s="207">
        <v>0</v>
      </c>
      <c r="M116" s="207">
        <v>0</v>
      </c>
      <c r="N116" s="207">
        <v>0</v>
      </c>
      <c r="O116" s="207">
        <v>0</v>
      </c>
      <c r="P116" s="207">
        <v>0</v>
      </c>
      <c r="Q116" s="207">
        <v>45.91</v>
      </c>
      <c r="R116" s="207">
        <v>1711.08</v>
      </c>
      <c r="S116" s="207">
        <v>0</v>
      </c>
      <c r="T116" s="207">
        <v>0</v>
      </c>
      <c r="U116" s="207">
        <v>0</v>
      </c>
      <c r="V116" s="207">
        <v>0</v>
      </c>
      <c r="W116" s="207">
        <v>0</v>
      </c>
      <c r="X116" s="207">
        <v>0</v>
      </c>
      <c r="Y116" s="207">
        <v>0</v>
      </c>
      <c r="Z116" s="207">
        <v>0</v>
      </c>
      <c r="AA116" s="207">
        <v>1085</v>
      </c>
      <c r="AB116" s="207">
        <v>0</v>
      </c>
      <c r="AC116" s="207">
        <v>0</v>
      </c>
      <c r="AD116" s="207">
        <v>0</v>
      </c>
      <c r="AE116" s="207">
        <v>0</v>
      </c>
      <c r="AF116" s="207">
        <v>0</v>
      </c>
      <c r="AG116" s="207">
        <v>0</v>
      </c>
      <c r="AH116" s="207">
        <v>0</v>
      </c>
      <c r="AI116" s="207">
        <v>67510.06</v>
      </c>
      <c r="AJ116" s="207">
        <v>0</v>
      </c>
      <c r="AK116" s="207">
        <v>0</v>
      </c>
      <c r="AL116" s="207">
        <v>0</v>
      </c>
      <c r="AM116" s="207">
        <v>0</v>
      </c>
      <c r="AN116" s="207">
        <v>0</v>
      </c>
      <c r="AO116" s="207">
        <v>0</v>
      </c>
      <c r="AP116" s="207">
        <v>0</v>
      </c>
      <c r="AQ116" s="207">
        <v>0</v>
      </c>
      <c r="AR116" s="207">
        <v>0</v>
      </c>
      <c r="AS116" s="207">
        <v>0</v>
      </c>
      <c r="AT116" s="207">
        <v>0</v>
      </c>
      <c r="AU116" s="207">
        <v>0</v>
      </c>
      <c r="AV116" s="207">
        <v>0</v>
      </c>
      <c r="AW116" s="207">
        <v>0</v>
      </c>
      <c r="AX116" s="207">
        <v>1065</v>
      </c>
      <c r="AY116" s="207">
        <v>0</v>
      </c>
      <c r="AZ116" s="207">
        <v>0</v>
      </c>
      <c r="BA116" s="207">
        <v>0</v>
      </c>
      <c r="BB116" s="207">
        <v>0</v>
      </c>
      <c r="BC116" s="207">
        <v>0</v>
      </c>
      <c r="BD116" s="207">
        <v>0</v>
      </c>
      <c r="BE116" s="207">
        <v>0</v>
      </c>
      <c r="BF116" s="207">
        <v>0</v>
      </c>
      <c r="BG116" s="207">
        <v>0</v>
      </c>
      <c r="BH116" s="207"/>
      <c r="BI116" s="207">
        <v>0</v>
      </c>
      <c r="BJ116" s="207"/>
      <c r="BK116" s="207">
        <v>0</v>
      </c>
      <c r="BL116" s="207">
        <v>0</v>
      </c>
      <c r="BM116" s="207">
        <v>0</v>
      </c>
      <c r="BN116" s="207">
        <v>0</v>
      </c>
      <c r="BO116" s="207">
        <v>0</v>
      </c>
      <c r="BP116" s="207"/>
      <c r="BQ116" s="207">
        <v>0</v>
      </c>
      <c r="BR116" s="207">
        <v>0</v>
      </c>
      <c r="BS116" s="207">
        <v>0</v>
      </c>
      <c r="BT116" s="207">
        <v>0</v>
      </c>
      <c r="BU116" s="207">
        <v>0</v>
      </c>
      <c r="BV116" s="207">
        <v>0</v>
      </c>
      <c r="BW116" s="207">
        <v>0</v>
      </c>
      <c r="BX116" s="207">
        <v>0</v>
      </c>
      <c r="BY116" s="207">
        <v>0</v>
      </c>
      <c r="BZ116" s="207">
        <v>0</v>
      </c>
      <c r="CA116" s="207">
        <v>0</v>
      </c>
      <c r="CB116" s="207">
        <v>0</v>
      </c>
      <c r="CC116" s="216">
        <f t="shared" si="10"/>
        <v>71417.05</v>
      </c>
    </row>
    <row r="117" spans="1:81" s="116" customFormat="1" ht="25.5" customHeight="1">
      <c r="A117" s="143" t="s">
        <v>1459</v>
      </c>
      <c r="B117" s="310" t="s">
        <v>20</v>
      </c>
      <c r="C117" s="311" t="s">
        <v>21</v>
      </c>
      <c r="D117" s="312">
        <v>43050</v>
      </c>
      <c r="E117" s="311" t="s">
        <v>503</v>
      </c>
      <c r="F117" s="338" t="s">
        <v>538</v>
      </c>
      <c r="G117" s="339" t="s">
        <v>539</v>
      </c>
      <c r="H117" s="207">
        <v>63007</v>
      </c>
      <c r="I117" s="207">
        <v>1400</v>
      </c>
      <c r="J117" s="207">
        <v>10439</v>
      </c>
      <c r="K117" s="207">
        <v>0</v>
      </c>
      <c r="L117" s="207">
        <v>0</v>
      </c>
      <c r="M117" s="207">
        <v>0</v>
      </c>
      <c r="N117" s="207">
        <v>46766.5</v>
      </c>
      <c r="O117" s="207">
        <v>8630.5</v>
      </c>
      <c r="P117" s="207">
        <v>0</v>
      </c>
      <c r="Q117" s="207">
        <v>25785</v>
      </c>
      <c r="R117" s="207">
        <v>4548</v>
      </c>
      <c r="S117" s="207">
        <v>110</v>
      </c>
      <c r="T117" s="207">
        <v>8408</v>
      </c>
      <c r="U117" s="207">
        <v>0</v>
      </c>
      <c r="V117" s="207">
        <v>0</v>
      </c>
      <c r="W117" s="207">
        <v>0</v>
      </c>
      <c r="X117" s="207">
        <v>0</v>
      </c>
      <c r="Y117" s="207">
        <v>0</v>
      </c>
      <c r="Z117" s="207">
        <v>30526</v>
      </c>
      <c r="AA117" s="207">
        <v>8022</v>
      </c>
      <c r="AB117" s="207">
        <v>5476</v>
      </c>
      <c r="AC117" s="207">
        <v>8822.5</v>
      </c>
      <c r="AD117" s="207">
        <v>1943.5</v>
      </c>
      <c r="AE117" s="207">
        <v>2614.5</v>
      </c>
      <c r="AF117" s="207">
        <v>1164.5</v>
      </c>
      <c r="AG117" s="207">
        <v>0</v>
      </c>
      <c r="AH117" s="207">
        <v>158</v>
      </c>
      <c r="AI117" s="207">
        <v>25862.5</v>
      </c>
      <c r="AJ117" s="207">
        <v>0</v>
      </c>
      <c r="AK117" s="207">
        <v>0</v>
      </c>
      <c r="AL117" s="207">
        <v>0</v>
      </c>
      <c r="AM117" s="207">
        <v>0</v>
      </c>
      <c r="AN117" s="207">
        <v>2609</v>
      </c>
      <c r="AO117" s="207">
        <v>0</v>
      </c>
      <c r="AP117" s="207">
        <v>2122</v>
      </c>
      <c r="AQ117" s="207">
        <v>887</v>
      </c>
      <c r="AR117" s="207">
        <v>1591</v>
      </c>
      <c r="AS117" s="207">
        <v>1338</v>
      </c>
      <c r="AT117" s="207">
        <v>0</v>
      </c>
      <c r="AU117" s="207">
        <v>108264.5</v>
      </c>
      <c r="AV117" s="207">
        <v>205178</v>
      </c>
      <c r="AW117" s="207">
        <v>3673</v>
      </c>
      <c r="AX117" s="207">
        <v>50489</v>
      </c>
      <c r="AY117" s="207">
        <v>4057</v>
      </c>
      <c r="AZ117" s="207">
        <v>0</v>
      </c>
      <c r="BA117" s="207">
        <v>770</v>
      </c>
      <c r="BB117" s="207">
        <v>0</v>
      </c>
      <c r="BC117" s="207">
        <v>1185</v>
      </c>
      <c r="BD117" s="207">
        <v>3803</v>
      </c>
      <c r="BE117" s="207">
        <v>0</v>
      </c>
      <c r="BF117" s="207">
        <v>6201</v>
      </c>
      <c r="BG117" s="207">
        <v>1277</v>
      </c>
      <c r="BH117" s="207"/>
      <c r="BI117" s="207">
        <v>988</v>
      </c>
      <c r="BJ117" s="207"/>
      <c r="BK117" s="207">
        <v>0</v>
      </c>
      <c r="BL117" s="207">
        <v>0</v>
      </c>
      <c r="BM117" s="207">
        <v>7349.5</v>
      </c>
      <c r="BN117" s="207">
        <v>3846.72</v>
      </c>
      <c r="BO117" s="207">
        <v>0</v>
      </c>
      <c r="BP117" s="207"/>
      <c r="BQ117" s="207">
        <v>0</v>
      </c>
      <c r="BR117" s="207">
        <v>0</v>
      </c>
      <c r="BS117" s="207">
        <v>0</v>
      </c>
      <c r="BT117" s="207">
        <v>0</v>
      </c>
      <c r="BU117" s="207">
        <v>4430.25</v>
      </c>
      <c r="BV117" s="207">
        <v>0</v>
      </c>
      <c r="BW117" s="207">
        <v>2350.75</v>
      </c>
      <c r="BX117" s="207">
        <v>0</v>
      </c>
      <c r="BY117" s="207">
        <v>35135</v>
      </c>
      <c r="BZ117" s="207">
        <v>0</v>
      </c>
      <c r="CA117" s="207">
        <v>0</v>
      </c>
      <c r="CB117" s="207">
        <v>12601.5</v>
      </c>
      <c r="CC117" s="216">
        <f t="shared" si="10"/>
        <v>713829.72</v>
      </c>
    </row>
    <row r="118" spans="1:81" s="116" customFormat="1" ht="25.5" customHeight="1">
      <c r="A118" s="143" t="s">
        <v>1460</v>
      </c>
      <c r="B118" s="310" t="s">
        <v>20</v>
      </c>
      <c r="C118" s="311" t="s">
        <v>21</v>
      </c>
      <c r="D118" s="312"/>
      <c r="E118" s="311"/>
      <c r="F118" s="340" t="s">
        <v>540</v>
      </c>
      <c r="G118" s="341" t="s">
        <v>541</v>
      </c>
      <c r="H118" s="207">
        <v>320788</v>
      </c>
      <c r="I118" s="185">
        <v>0</v>
      </c>
      <c r="J118" s="185">
        <v>0</v>
      </c>
      <c r="K118" s="185">
        <v>0</v>
      </c>
      <c r="L118" s="185">
        <v>0</v>
      </c>
      <c r="M118" s="185">
        <v>0</v>
      </c>
      <c r="N118" s="185">
        <v>162840</v>
      </c>
      <c r="O118" s="185">
        <v>6740</v>
      </c>
      <c r="P118" s="185">
        <v>0</v>
      </c>
      <c r="Q118" s="185">
        <v>37755</v>
      </c>
      <c r="R118" s="185">
        <v>0</v>
      </c>
      <c r="S118" s="185">
        <v>0</v>
      </c>
      <c r="T118" s="185">
        <v>0</v>
      </c>
      <c r="U118" s="185">
        <v>0</v>
      </c>
      <c r="V118" s="185">
        <v>0</v>
      </c>
      <c r="W118" s="185">
        <v>0</v>
      </c>
      <c r="X118" s="185">
        <v>0</v>
      </c>
      <c r="Y118" s="185">
        <v>0</v>
      </c>
      <c r="Z118" s="185">
        <v>0</v>
      </c>
      <c r="AA118" s="185">
        <v>109679</v>
      </c>
      <c r="AB118" s="185">
        <v>0</v>
      </c>
      <c r="AC118" s="185">
        <v>0</v>
      </c>
      <c r="AD118" s="185">
        <v>0</v>
      </c>
      <c r="AE118" s="185">
        <v>0</v>
      </c>
      <c r="AF118" s="185">
        <v>0</v>
      </c>
      <c r="AG118" s="185">
        <v>0</v>
      </c>
      <c r="AH118" s="185">
        <v>0</v>
      </c>
      <c r="AI118" s="185">
        <v>36093.5</v>
      </c>
      <c r="AJ118" s="185">
        <v>14222</v>
      </c>
      <c r="AK118" s="185">
        <v>0</v>
      </c>
      <c r="AL118" s="185">
        <v>10602</v>
      </c>
      <c r="AM118" s="185">
        <v>0</v>
      </c>
      <c r="AN118" s="185">
        <v>0</v>
      </c>
      <c r="AO118" s="185">
        <v>0</v>
      </c>
      <c r="AP118" s="185">
        <v>0</v>
      </c>
      <c r="AQ118" s="185">
        <v>0</v>
      </c>
      <c r="AR118" s="185">
        <v>0</v>
      </c>
      <c r="AS118" s="185">
        <v>0</v>
      </c>
      <c r="AT118" s="185">
        <v>0</v>
      </c>
      <c r="AU118" s="185">
        <v>189393.7</v>
      </c>
      <c r="AV118" s="185">
        <v>66443.48</v>
      </c>
      <c r="AW118" s="185">
        <v>0</v>
      </c>
      <c r="AX118" s="185">
        <v>7818</v>
      </c>
      <c r="AY118" s="185">
        <v>11657</v>
      </c>
      <c r="AZ118" s="185">
        <v>0</v>
      </c>
      <c r="BA118" s="185">
        <v>23336.639999999999</v>
      </c>
      <c r="BB118" s="185">
        <v>0</v>
      </c>
      <c r="BC118" s="185">
        <v>0</v>
      </c>
      <c r="BD118" s="185">
        <v>0</v>
      </c>
      <c r="BE118" s="185">
        <v>0</v>
      </c>
      <c r="BF118" s="185">
        <v>0</v>
      </c>
      <c r="BG118" s="185">
        <v>0</v>
      </c>
      <c r="BH118" s="185"/>
      <c r="BI118" s="185">
        <v>0</v>
      </c>
      <c r="BJ118" s="185"/>
      <c r="BK118" s="185">
        <v>0</v>
      </c>
      <c r="BL118" s="185">
        <v>0</v>
      </c>
      <c r="BM118" s="185">
        <v>120735.25</v>
      </c>
      <c r="BN118" s="185">
        <v>0</v>
      </c>
      <c r="BO118" s="185">
        <v>0</v>
      </c>
      <c r="BP118" s="185"/>
      <c r="BQ118" s="185">
        <v>0</v>
      </c>
      <c r="BR118" s="185">
        <v>0</v>
      </c>
      <c r="BS118" s="185">
        <v>0</v>
      </c>
      <c r="BT118" s="185">
        <v>80994</v>
      </c>
      <c r="BU118" s="185">
        <v>0</v>
      </c>
      <c r="BV118" s="185">
        <v>4810</v>
      </c>
      <c r="BW118" s="185">
        <v>0</v>
      </c>
      <c r="BX118" s="185">
        <v>0</v>
      </c>
      <c r="BY118" s="185">
        <v>20694</v>
      </c>
      <c r="BZ118" s="185">
        <v>0</v>
      </c>
      <c r="CA118" s="185">
        <v>0</v>
      </c>
      <c r="CB118" s="185">
        <v>0</v>
      </c>
      <c r="CC118" s="216">
        <f t="shared" si="10"/>
        <v>1224601.5699999998</v>
      </c>
    </row>
    <row r="119" spans="1:81" s="116" customFormat="1" ht="25.5" customHeight="1">
      <c r="A119" s="143" t="s">
        <v>1461</v>
      </c>
      <c r="B119" s="310" t="s">
        <v>20</v>
      </c>
      <c r="C119" s="311" t="s">
        <v>21</v>
      </c>
      <c r="D119" s="312"/>
      <c r="E119" s="311"/>
      <c r="F119" s="340" t="s">
        <v>542</v>
      </c>
      <c r="G119" s="341" t="s">
        <v>543</v>
      </c>
      <c r="H119" s="207">
        <v>0</v>
      </c>
      <c r="I119" s="185">
        <v>0</v>
      </c>
      <c r="J119" s="185">
        <v>0</v>
      </c>
      <c r="K119" s="185">
        <v>0</v>
      </c>
      <c r="L119" s="185">
        <v>0</v>
      </c>
      <c r="M119" s="185">
        <v>0</v>
      </c>
      <c r="N119" s="185">
        <v>0</v>
      </c>
      <c r="O119" s="185">
        <v>0</v>
      </c>
      <c r="P119" s="185">
        <v>0</v>
      </c>
      <c r="Q119" s="185">
        <v>-25785</v>
      </c>
      <c r="R119" s="185">
        <v>-4548</v>
      </c>
      <c r="S119" s="185">
        <v>-110</v>
      </c>
      <c r="T119" s="185">
        <v>-8408</v>
      </c>
      <c r="U119" s="185">
        <v>0</v>
      </c>
      <c r="V119" s="185">
        <v>0</v>
      </c>
      <c r="W119" s="185">
        <v>0</v>
      </c>
      <c r="X119" s="185">
        <v>0</v>
      </c>
      <c r="Y119" s="185">
        <v>0</v>
      </c>
      <c r="Z119" s="185">
        <v>-30526</v>
      </c>
      <c r="AA119" s="185">
        <v>-8022</v>
      </c>
      <c r="AB119" s="185">
        <v>-5134.3</v>
      </c>
      <c r="AC119" s="185">
        <v>0</v>
      </c>
      <c r="AD119" s="185">
        <v>-1943.5</v>
      </c>
      <c r="AE119" s="185">
        <v>0</v>
      </c>
      <c r="AF119" s="185">
        <v>0</v>
      </c>
      <c r="AG119" s="185">
        <v>0</v>
      </c>
      <c r="AH119" s="185">
        <v>0</v>
      </c>
      <c r="AI119" s="185">
        <v>0</v>
      </c>
      <c r="AJ119" s="185">
        <v>0</v>
      </c>
      <c r="AK119" s="185">
        <v>0</v>
      </c>
      <c r="AL119" s="185">
        <v>0</v>
      </c>
      <c r="AM119" s="185">
        <v>0</v>
      </c>
      <c r="AN119" s="185">
        <v>-2609</v>
      </c>
      <c r="AO119" s="185">
        <v>0</v>
      </c>
      <c r="AP119" s="185">
        <v>-2122</v>
      </c>
      <c r="AQ119" s="185">
        <v>-700</v>
      </c>
      <c r="AR119" s="185">
        <v>-1591</v>
      </c>
      <c r="AS119" s="185">
        <v>-1338</v>
      </c>
      <c r="AT119" s="185">
        <v>0</v>
      </c>
      <c r="AU119" s="185">
        <v>-108264.5</v>
      </c>
      <c r="AV119" s="185">
        <v>-205178</v>
      </c>
      <c r="AW119" s="185">
        <v>-3673</v>
      </c>
      <c r="AX119" s="185">
        <v>-51471</v>
      </c>
      <c r="AY119" s="185">
        <v>0</v>
      </c>
      <c r="AZ119" s="185">
        <v>0</v>
      </c>
      <c r="BA119" s="185">
        <v>-770</v>
      </c>
      <c r="BB119" s="185">
        <v>0</v>
      </c>
      <c r="BC119" s="185">
        <v>0</v>
      </c>
      <c r="BD119" s="185">
        <v>-3803</v>
      </c>
      <c r="BE119" s="185">
        <v>0</v>
      </c>
      <c r="BF119" s="185">
        <v>0</v>
      </c>
      <c r="BG119" s="185">
        <v>0</v>
      </c>
      <c r="BH119" s="185"/>
      <c r="BI119" s="185">
        <v>-988</v>
      </c>
      <c r="BJ119" s="185"/>
      <c r="BK119" s="185">
        <v>0</v>
      </c>
      <c r="BL119" s="185">
        <v>0</v>
      </c>
      <c r="BM119" s="185">
        <v>-7349.5</v>
      </c>
      <c r="BN119" s="185">
        <v>0</v>
      </c>
      <c r="BO119" s="185">
        <v>0</v>
      </c>
      <c r="BP119" s="185"/>
      <c r="BQ119" s="185">
        <v>0</v>
      </c>
      <c r="BR119" s="185">
        <v>0</v>
      </c>
      <c r="BS119" s="185">
        <v>0</v>
      </c>
      <c r="BT119" s="185">
        <v>0</v>
      </c>
      <c r="BU119" s="185">
        <v>0</v>
      </c>
      <c r="BV119" s="185">
        <v>0</v>
      </c>
      <c r="BW119" s="185">
        <v>-2350.75</v>
      </c>
      <c r="BX119" s="185">
        <v>0</v>
      </c>
      <c r="BY119" s="185">
        <v>0</v>
      </c>
      <c r="BZ119" s="185">
        <v>0</v>
      </c>
      <c r="CA119" s="185">
        <v>0</v>
      </c>
      <c r="CB119" s="185">
        <v>0</v>
      </c>
      <c r="CC119" s="216">
        <f t="shared" si="10"/>
        <v>-476684.55</v>
      </c>
    </row>
    <row r="120" spans="1:81" s="116" customFormat="1" ht="25.5" customHeight="1">
      <c r="A120" s="143" t="s">
        <v>1461</v>
      </c>
      <c r="B120" s="310" t="s">
        <v>20</v>
      </c>
      <c r="C120" s="311" t="s">
        <v>21</v>
      </c>
      <c r="D120" s="312"/>
      <c r="E120" s="311"/>
      <c r="F120" s="334" t="s">
        <v>544</v>
      </c>
      <c r="G120" s="335" t="s">
        <v>545</v>
      </c>
      <c r="H120" s="207">
        <v>0</v>
      </c>
      <c r="I120" s="207">
        <v>0</v>
      </c>
      <c r="J120" s="207">
        <v>0</v>
      </c>
      <c r="K120" s="207">
        <v>0</v>
      </c>
      <c r="L120" s="207">
        <v>78350.48</v>
      </c>
      <c r="M120" s="207">
        <v>0</v>
      </c>
      <c r="N120" s="207">
        <v>0</v>
      </c>
      <c r="O120" s="207">
        <v>0</v>
      </c>
      <c r="P120" s="207">
        <v>0</v>
      </c>
      <c r="Q120" s="207">
        <v>0</v>
      </c>
      <c r="R120" s="207">
        <v>0</v>
      </c>
      <c r="S120" s="207">
        <v>0</v>
      </c>
      <c r="T120" s="207">
        <v>0</v>
      </c>
      <c r="U120" s="207">
        <v>0</v>
      </c>
      <c r="V120" s="207">
        <v>0</v>
      </c>
      <c r="W120" s="207">
        <v>0</v>
      </c>
      <c r="X120" s="207">
        <v>0</v>
      </c>
      <c r="Y120" s="207">
        <v>0</v>
      </c>
      <c r="Z120" s="207">
        <v>0</v>
      </c>
      <c r="AA120" s="207">
        <v>4403.12</v>
      </c>
      <c r="AB120" s="207">
        <v>0</v>
      </c>
      <c r="AC120" s="207">
        <v>0</v>
      </c>
      <c r="AD120" s="207">
        <v>0</v>
      </c>
      <c r="AE120" s="207">
        <v>0</v>
      </c>
      <c r="AF120" s="207">
        <v>0</v>
      </c>
      <c r="AG120" s="207">
        <v>0</v>
      </c>
      <c r="AH120" s="207">
        <v>0</v>
      </c>
      <c r="AI120" s="207">
        <v>0</v>
      </c>
      <c r="AJ120" s="207">
        <v>0</v>
      </c>
      <c r="AK120" s="207">
        <v>0</v>
      </c>
      <c r="AL120" s="207">
        <v>0</v>
      </c>
      <c r="AM120" s="207">
        <v>0</v>
      </c>
      <c r="AN120" s="207">
        <v>63350.17</v>
      </c>
      <c r="AO120" s="207">
        <v>0</v>
      </c>
      <c r="AP120" s="207">
        <v>0</v>
      </c>
      <c r="AQ120" s="207">
        <v>0</v>
      </c>
      <c r="AR120" s="207">
        <v>0</v>
      </c>
      <c r="AS120" s="207">
        <v>0</v>
      </c>
      <c r="AT120" s="207">
        <v>2148.39</v>
      </c>
      <c r="AU120" s="207">
        <v>0</v>
      </c>
      <c r="AV120" s="207">
        <v>0</v>
      </c>
      <c r="AW120" s="207">
        <v>0</v>
      </c>
      <c r="AX120" s="207">
        <v>0</v>
      </c>
      <c r="AY120" s="207">
        <v>0</v>
      </c>
      <c r="AZ120" s="207">
        <v>0</v>
      </c>
      <c r="BA120" s="207">
        <v>0</v>
      </c>
      <c r="BB120" s="207">
        <v>0</v>
      </c>
      <c r="BC120" s="207">
        <v>0</v>
      </c>
      <c r="BD120" s="207">
        <v>0</v>
      </c>
      <c r="BE120" s="207">
        <v>0</v>
      </c>
      <c r="BF120" s="207">
        <v>0</v>
      </c>
      <c r="BG120" s="207">
        <v>0</v>
      </c>
      <c r="BH120" s="207"/>
      <c r="BI120" s="207">
        <v>0</v>
      </c>
      <c r="BJ120" s="207"/>
      <c r="BK120" s="207">
        <v>0</v>
      </c>
      <c r="BL120" s="207">
        <v>0</v>
      </c>
      <c r="BM120" s="207">
        <v>0</v>
      </c>
      <c r="BN120" s="207">
        <v>0</v>
      </c>
      <c r="BO120" s="207">
        <v>0</v>
      </c>
      <c r="BP120" s="207"/>
      <c r="BQ120" s="207">
        <v>0</v>
      </c>
      <c r="BR120" s="207">
        <v>0</v>
      </c>
      <c r="BS120" s="207">
        <v>0</v>
      </c>
      <c r="BT120" s="207">
        <v>0</v>
      </c>
      <c r="BU120" s="207">
        <v>0</v>
      </c>
      <c r="BV120" s="207">
        <v>0</v>
      </c>
      <c r="BW120" s="207">
        <v>0</v>
      </c>
      <c r="BX120" s="207">
        <v>0</v>
      </c>
      <c r="BY120" s="207">
        <v>0</v>
      </c>
      <c r="BZ120" s="207">
        <v>0</v>
      </c>
      <c r="CA120" s="207">
        <v>0</v>
      </c>
      <c r="CB120" s="207">
        <v>0</v>
      </c>
      <c r="CC120" s="216">
        <f t="shared" si="10"/>
        <v>148252.16</v>
      </c>
    </row>
    <row r="121" spans="1:81" s="116" customFormat="1" ht="25.5" customHeight="1">
      <c r="A121" s="143" t="s">
        <v>1461</v>
      </c>
      <c r="B121" s="310" t="s">
        <v>20</v>
      </c>
      <c r="C121" s="311" t="s">
        <v>21</v>
      </c>
      <c r="D121" s="312"/>
      <c r="E121" s="311"/>
      <c r="F121" s="334" t="s">
        <v>546</v>
      </c>
      <c r="G121" s="335" t="s">
        <v>547</v>
      </c>
      <c r="H121" s="207">
        <v>0</v>
      </c>
      <c r="I121" s="207">
        <v>0</v>
      </c>
      <c r="J121" s="207">
        <v>0</v>
      </c>
      <c r="K121" s="207">
        <v>0</v>
      </c>
      <c r="L121" s="207">
        <v>0</v>
      </c>
      <c r="M121" s="207">
        <v>0</v>
      </c>
      <c r="N121" s="207">
        <v>0</v>
      </c>
      <c r="O121" s="207">
        <v>0</v>
      </c>
      <c r="P121" s="207">
        <v>0</v>
      </c>
      <c r="Q121" s="207">
        <v>0</v>
      </c>
      <c r="R121" s="207">
        <v>0</v>
      </c>
      <c r="S121" s="207">
        <v>0</v>
      </c>
      <c r="T121" s="207">
        <v>0</v>
      </c>
      <c r="U121" s="207">
        <v>0</v>
      </c>
      <c r="V121" s="207">
        <v>0</v>
      </c>
      <c r="W121" s="207">
        <v>0</v>
      </c>
      <c r="X121" s="207">
        <v>0</v>
      </c>
      <c r="Y121" s="207">
        <v>0</v>
      </c>
      <c r="Z121" s="207">
        <v>0</v>
      </c>
      <c r="AA121" s="207">
        <v>0</v>
      </c>
      <c r="AB121" s="207">
        <v>0</v>
      </c>
      <c r="AC121" s="207">
        <v>0</v>
      </c>
      <c r="AD121" s="207">
        <v>0</v>
      </c>
      <c r="AE121" s="207">
        <v>0</v>
      </c>
      <c r="AF121" s="207">
        <v>0</v>
      </c>
      <c r="AG121" s="207">
        <v>0</v>
      </c>
      <c r="AH121" s="207">
        <v>0</v>
      </c>
      <c r="AI121" s="207">
        <v>0</v>
      </c>
      <c r="AJ121" s="207">
        <v>0</v>
      </c>
      <c r="AK121" s="207">
        <v>0</v>
      </c>
      <c r="AL121" s="207">
        <v>0</v>
      </c>
      <c r="AM121" s="207">
        <v>0</v>
      </c>
      <c r="AN121" s="207">
        <v>0</v>
      </c>
      <c r="AO121" s="207">
        <v>0</v>
      </c>
      <c r="AP121" s="207">
        <v>0</v>
      </c>
      <c r="AQ121" s="207">
        <v>0</v>
      </c>
      <c r="AR121" s="207">
        <v>0</v>
      </c>
      <c r="AS121" s="207">
        <v>0</v>
      </c>
      <c r="AT121" s="207">
        <v>0</v>
      </c>
      <c r="AU121" s="207">
        <v>0</v>
      </c>
      <c r="AV121" s="207">
        <v>0</v>
      </c>
      <c r="AW121" s="207">
        <v>0</v>
      </c>
      <c r="AX121" s="207">
        <v>0</v>
      </c>
      <c r="AY121" s="207">
        <v>0</v>
      </c>
      <c r="AZ121" s="207">
        <v>0</v>
      </c>
      <c r="BA121" s="207">
        <v>0</v>
      </c>
      <c r="BB121" s="207">
        <v>0</v>
      </c>
      <c r="BC121" s="207">
        <v>0</v>
      </c>
      <c r="BD121" s="207">
        <v>0</v>
      </c>
      <c r="BE121" s="207">
        <v>0</v>
      </c>
      <c r="BF121" s="207">
        <v>0</v>
      </c>
      <c r="BG121" s="207">
        <v>0</v>
      </c>
      <c r="BH121" s="207"/>
      <c r="BI121" s="207">
        <v>0</v>
      </c>
      <c r="BJ121" s="207"/>
      <c r="BK121" s="207">
        <v>0</v>
      </c>
      <c r="BL121" s="207">
        <v>0</v>
      </c>
      <c r="BM121" s="207">
        <v>3250.18</v>
      </c>
      <c r="BN121" s="207">
        <v>0</v>
      </c>
      <c r="BO121" s="207">
        <v>0</v>
      </c>
      <c r="BP121" s="207"/>
      <c r="BQ121" s="207">
        <v>0</v>
      </c>
      <c r="BR121" s="207">
        <v>0</v>
      </c>
      <c r="BS121" s="207">
        <v>0</v>
      </c>
      <c r="BT121" s="207">
        <v>90809.4</v>
      </c>
      <c r="BU121" s="207">
        <v>0</v>
      </c>
      <c r="BV121" s="207">
        <v>0</v>
      </c>
      <c r="BW121" s="207">
        <v>0</v>
      </c>
      <c r="BX121" s="207">
        <v>0</v>
      </c>
      <c r="BY121" s="207">
        <v>0</v>
      </c>
      <c r="BZ121" s="207">
        <v>0</v>
      </c>
      <c r="CA121" s="207">
        <v>0</v>
      </c>
      <c r="CB121" s="207">
        <v>0</v>
      </c>
      <c r="CC121" s="216">
        <f t="shared" si="10"/>
        <v>94059.579999999987</v>
      </c>
    </row>
    <row r="122" spans="1:81" s="116" customFormat="1" ht="25.5" customHeight="1">
      <c r="A122" s="143" t="s">
        <v>1461</v>
      </c>
      <c r="B122" s="310" t="s">
        <v>20</v>
      </c>
      <c r="C122" s="311" t="s">
        <v>21</v>
      </c>
      <c r="D122" s="312">
        <v>43050</v>
      </c>
      <c r="E122" s="311" t="s">
        <v>503</v>
      </c>
      <c r="F122" s="313" t="s">
        <v>548</v>
      </c>
      <c r="G122" s="314" t="s">
        <v>549</v>
      </c>
      <c r="H122" s="207">
        <v>0</v>
      </c>
      <c r="I122" s="185">
        <v>0</v>
      </c>
      <c r="J122" s="185">
        <v>0</v>
      </c>
      <c r="K122" s="185">
        <v>0</v>
      </c>
      <c r="L122" s="185">
        <v>0</v>
      </c>
      <c r="M122" s="185">
        <v>0</v>
      </c>
      <c r="N122" s="185">
        <v>0</v>
      </c>
      <c r="O122" s="185">
        <v>0</v>
      </c>
      <c r="P122" s="185">
        <v>0</v>
      </c>
      <c r="Q122" s="185">
        <v>0</v>
      </c>
      <c r="R122" s="185">
        <v>0</v>
      </c>
      <c r="S122" s="185">
        <v>0</v>
      </c>
      <c r="T122" s="185">
        <v>1000</v>
      </c>
      <c r="U122" s="185">
        <v>0</v>
      </c>
      <c r="V122" s="185">
        <v>0</v>
      </c>
      <c r="W122" s="185">
        <v>0</v>
      </c>
      <c r="X122" s="185">
        <v>0</v>
      </c>
      <c r="Y122" s="185">
        <v>0</v>
      </c>
      <c r="Z122" s="185">
        <v>0</v>
      </c>
      <c r="AA122" s="185">
        <v>0</v>
      </c>
      <c r="AB122" s="185">
        <v>0</v>
      </c>
      <c r="AC122" s="185">
        <v>0</v>
      </c>
      <c r="AD122" s="185">
        <v>0</v>
      </c>
      <c r="AE122" s="185">
        <v>0</v>
      </c>
      <c r="AF122" s="185">
        <v>0</v>
      </c>
      <c r="AG122" s="185">
        <v>0</v>
      </c>
      <c r="AH122" s="185">
        <v>0</v>
      </c>
      <c r="AI122" s="185">
        <v>0</v>
      </c>
      <c r="AJ122" s="185">
        <v>0</v>
      </c>
      <c r="AK122" s="185">
        <v>0</v>
      </c>
      <c r="AL122" s="185">
        <v>0</v>
      </c>
      <c r="AM122" s="185">
        <v>0</v>
      </c>
      <c r="AN122" s="185">
        <v>0</v>
      </c>
      <c r="AO122" s="185">
        <v>0</v>
      </c>
      <c r="AP122" s="185">
        <v>0</v>
      </c>
      <c r="AQ122" s="185">
        <v>0</v>
      </c>
      <c r="AR122" s="185">
        <v>0</v>
      </c>
      <c r="AS122" s="185">
        <v>0</v>
      </c>
      <c r="AT122" s="185">
        <v>0</v>
      </c>
      <c r="AU122" s="185">
        <v>0</v>
      </c>
      <c r="AV122" s="185">
        <v>0</v>
      </c>
      <c r="AW122" s="185">
        <v>0</v>
      </c>
      <c r="AX122" s="185">
        <v>0</v>
      </c>
      <c r="AY122" s="185">
        <v>0</v>
      </c>
      <c r="AZ122" s="185">
        <v>0</v>
      </c>
      <c r="BA122" s="185">
        <v>0</v>
      </c>
      <c r="BB122" s="185">
        <v>0</v>
      </c>
      <c r="BC122" s="185">
        <v>0</v>
      </c>
      <c r="BD122" s="185">
        <v>0</v>
      </c>
      <c r="BE122" s="185">
        <v>0</v>
      </c>
      <c r="BF122" s="185">
        <v>0</v>
      </c>
      <c r="BG122" s="185">
        <v>0</v>
      </c>
      <c r="BH122" s="185"/>
      <c r="BI122" s="185">
        <v>0</v>
      </c>
      <c r="BJ122" s="185"/>
      <c r="BK122" s="185">
        <v>0</v>
      </c>
      <c r="BL122" s="185">
        <v>0</v>
      </c>
      <c r="BM122" s="185">
        <v>0</v>
      </c>
      <c r="BN122" s="185">
        <v>0</v>
      </c>
      <c r="BO122" s="185">
        <v>0</v>
      </c>
      <c r="BP122" s="185"/>
      <c r="BQ122" s="185">
        <v>0</v>
      </c>
      <c r="BR122" s="185">
        <v>0</v>
      </c>
      <c r="BS122" s="185">
        <v>0</v>
      </c>
      <c r="BT122" s="185">
        <v>0</v>
      </c>
      <c r="BU122" s="185">
        <v>0</v>
      </c>
      <c r="BV122" s="185">
        <v>0</v>
      </c>
      <c r="BW122" s="185">
        <v>0</v>
      </c>
      <c r="BX122" s="185">
        <v>0</v>
      </c>
      <c r="BY122" s="185">
        <v>0</v>
      </c>
      <c r="BZ122" s="185">
        <v>0</v>
      </c>
      <c r="CA122" s="185">
        <v>0</v>
      </c>
      <c r="CB122" s="185">
        <v>0</v>
      </c>
      <c r="CC122" s="216">
        <f t="shared" si="10"/>
        <v>1000</v>
      </c>
    </row>
    <row r="123" spans="1:81" s="329" customFormat="1" ht="25.5" customHeight="1">
      <c r="A123" s="328"/>
      <c r="B123" s="477" t="s">
        <v>550</v>
      </c>
      <c r="C123" s="478"/>
      <c r="D123" s="478"/>
      <c r="E123" s="478"/>
      <c r="F123" s="478"/>
      <c r="G123" s="479"/>
      <c r="H123" s="209">
        <f>SUM(H100:H122)</f>
        <v>19941990.84</v>
      </c>
      <c r="I123" s="209">
        <f t="shared" ref="I123:BT123" si="17">SUM(I100:I122)</f>
        <v>4873408.5</v>
      </c>
      <c r="J123" s="209">
        <f t="shared" si="17"/>
        <v>7314288.71</v>
      </c>
      <c r="K123" s="209">
        <f t="shared" si="17"/>
        <v>1402127</v>
      </c>
      <c r="L123" s="209">
        <f t="shared" si="17"/>
        <v>304326.48</v>
      </c>
      <c r="M123" s="209">
        <f t="shared" si="17"/>
        <v>153230.79</v>
      </c>
      <c r="N123" s="209">
        <f t="shared" si="17"/>
        <v>23034247.859999999</v>
      </c>
      <c r="O123" s="209">
        <f t="shared" si="17"/>
        <v>5699733.6099999994</v>
      </c>
      <c r="P123" s="209">
        <f t="shared" si="17"/>
        <v>602881.25</v>
      </c>
      <c r="Q123" s="209">
        <f t="shared" si="17"/>
        <v>10156021.060000001</v>
      </c>
      <c r="R123" s="209">
        <f t="shared" si="17"/>
        <v>437432.08</v>
      </c>
      <c r="S123" s="209">
        <f t="shared" si="17"/>
        <v>1679121.74</v>
      </c>
      <c r="T123" s="209">
        <f t="shared" si="17"/>
        <v>7552912.5600000005</v>
      </c>
      <c r="U123" s="209">
        <f t="shared" si="17"/>
        <v>6138346.7999999998</v>
      </c>
      <c r="V123" s="209">
        <f t="shared" si="17"/>
        <v>84860</v>
      </c>
      <c r="W123" s="209">
        <f t="shared" si="17"/>
        <v>552184.60000000009</v>
      </c>
      <c r="X123" s="209">
        <f t="shared" si="17"/>
        <v>789780.5</v>
      </c>
      <c r="Y123" s="209">
        <f t="shared" si="17"/>
        <v>494830</v>
      </c>
      <c r="Z123" s="209">
        <f t="shared" si="17"/>
        <v>18228659.380000003</v>
      </c>
      <c r="AA123" s="209">
        <f t="shared" si="17"/>
        <v>2737424.52</v>
      </c>
      <c r="AB123" s="209">
        <f t="shared" si="17"/>
        <v>723474.25</v>
      </c>
      <c r="AC123" s="209">
        <f t="shared" si="17"/>
        <v>5928403.1400000006</v>
      </c>
      <c r="AD123" s="209">
        <f t="shared" si="17"/>
        <v>930293.94</v>
      </c>
      <c r="AE123" s="209">
        <f t="shared" si="17"/>
        <v>934137.28</v>
      </c>
      <c r="AF123" s="209">
        <f t="shared" si="17"/>
        <v>1494249.02</v>
      </c>
      <c r="AG123" s="209">
        <f t="shared" si="17"/>
        <v>251139</v>
      </c>
      <c r="AH123" s="209">
        <f t="shared" si="17"/>
        <v>694455</v>
      </c>
      <c r="AI123" s="209">
        <f t="shared" si="17"/>
        <v>18895324.259999998</v>
      </c>
      <c r="AJ123" s="209">
        <f t="shared" si="17"/>
        <v>598773</v>
      </c>
      <c r="AK123" s="209">
        <f t="shared" si="17"/>
        <v>336541.5</v>
      </c>
      <c r="AL123" s="209">
        <f t="shared" si="17"/>
        <v>303069</v>
      </c>
      <c r="AM123" s="209">
        <f t="shared" si="17"/>
        <v>284135.73</v>
      </c>
      <c r="AN123" s="209">
        <f t="shared" si="17"/>
        <v>543140.17000000004</v>
      </c>
      <c r="AO123" s="209">
        <f t="shared" si="17"/>
        <v>514723</v>
      </c>
      <c r="AP123" s="209">
        <f t="shared" si="17"/>
        <v>553049</v>
      </c>
      <c r="AQ123" s="209">
        <f t="shared" si="17"/>
        <v>1361521.77</v>
      </c>
      <c r="AR123" s="209">
        <f t="shared" si="17"/>
        <v>306785</v>
      </c>
      <c r="AS123" s="209">
        <f t="shared" si="17"/>
        <v>300083.25</v>
      </c>
      <c r="AT123" s="209">
        <f t="shared" si="17"/>
        <v>395188.14</v>
      </c>
      <c r="AU123" s="209">
        <f t="shared" si="17"/>
        <v>8605165.339999998</v>
      </c>
      <c r="AV123" s="209">
        <f t="shared" si="17"/>
        <v>797301.38</v>
      </c>
      <c r="AW123" s="209">
        <f t="shared" si="17"/>
        <v>361713</v>
      </c>
      <c r="AX123" s="209">
        <f t="shared" si="17"/>
        <v>504576</v>
      </c>
      <c r="AY123" s="209">
        <f t="shared" si="17"/>
        <v>376620</v>
      </c>
      <c r="AZ123" s="209">
        <f t="shared" si="17"/>
        <v>79507</v>
      </c>
      <c r="BA123" s="209">
        <f t="shared" si="17"/>
        <v>401320.64</v>
      </c>
      <c r="BB123" s="209">
        <f t="shared" si="17"/>
        <v>17732116.73</v>
      </c>
      <c r="BC123" s="209">
        <f t="shared" si="17"/>
        <v>343595</v>
      </c>
      <c r="BD123" s="209">
        <f t="shared" si="17"/>
        <v>935130</v>
      </c>
      <c r="BE123" s="209">
        <f t="shared" si="17"/>
        <v>1141075.3999999999</v>
      </c>
      <c r="BF123" s="209">
        <f t="shared" si="17"/>
        <v>1897554</v>
      </c>
      <c r="BG123" s="209">
        <f t="shared" si="17"/>
        <v>1114586</v>
      </c>
      <c r="BH123" s="209">
        <f t="shared" si="17"/>
        <v>0</v>
      </c>
      <c r="BI123" s="209">
        <f t="shared" si="17"/>
        <v>1633362.9500000002</v>
      </c>
      <c r="BJ123" s="209">
        <f t="shared" si="17"/>
        <v>0</v>
      </c>
      <c r="BK123" s="209">
        <f t="shared" si="17"/>
        <v>127464</v>
      </c>
      <c r="BL123" s="209">
        <f t="shared" si="17"/>
        <v>85371.5</v>
      </c>
      <c r="BM123" s="209">
        <f t="shared" si="17"/>
        <v>28546843.279999997</v>
      </c>
      <c r="BN123" s="209">
        <f t="shared" si="17"/>
        <v>2824778.3200000003</v>
      </c>
      <c r="BO123" s="209">
        <f t="shared" si="17"/>
        <v>659572.12</v>
      </c>
      <c r="BP123" s="209">
        <f t="shared" si="17"/>
        <v>0</v>
      </c>
      <c r="BQ123" s="209">
        <f t="shared" si="17"/>
        <v>393026</v>
      </c>
      <c r="BR123" s="209">
        <f t="shared" si="17"/>
        <v>1113691.77</v>
      </c>
      <c r="BS123" s="209">
        <f t="shared" si="17"/>
        <v>272615</v>
      </c>
      <c r="BT123" s="209">
        <f t="shared" si="17"/>
        <v>8147364.4500000002</v>
      </c>
      <c r="BU123" s="209">
        <f t="shared" ref="BU123:CB123" si="18">SUM(BU100:BU122)</f>
        <v>315385.65000000002</v>
      </c>
      <c r="BV123" s="209">
        <f t="shared" si="18"/>
        <v>621855.74</v>
      </c>
      <c r="BW123" s="209">
        <f t="shared" si="18"/>
        <v>1004828.06</v>
      </c>
      <c r="BX123" s="209">
        <f t="shared" si="18"/>
        <v>849947.75</v>
      </c>
      <c r="BY123" s="209">
        <f t="shared" si="18"/>
        <v>4050313.54</v>
      </c>
      <c r="BZ123" s="209">
        <f t="shared" si="18"/>
        <v>281988.59999999998</v>
      </c>
      <c r="CA123" s="209">
        <f t="shared" si="18"/>
        <v>175524</v>
      </c>
      <c r="CB123" s="209">
        <f t="shared" si="18"/>
        <v>264808.01</v>
      </c>
      <c r="CC123" s="209">
        <f>SUM(CC100:CC122)</f>
        <v>233185294.96000001</v>
      </c>
    </row>
    <row r="124" spans="1:81" s="116" customFormat="1" ht="25.5" customHeight="1">
      <c r="A124" s="143" t="s">
        <v>1461</v>
      </c>
      <c r="B124" s="310" t="s">
        <v>22</v>
      </c>
      <c r="C124" s="311" t="s">
        <v>23</v>
      </c>
      <c r="D124" s="312">
        <v>45100</v>
      </c>
      <c r="E124" s="311" t="s">
        <v>23</v>
      </c>
      <c r="F124" s="313" t="s">
        <v>551</v>
      </c>
      <c r="G124" s="314" t="s">
        <v>552</v>
      </c>
      <c r="H124" s="207">
        <v>30490356.780000001</v>
      </c>
      <c r="I124" s="185">
        <v>8286914</v>
      </c>
      <c r="J124" s="185">
        <v>9636903.4399999995</v>
      </c>
      <c r="K124" s="185">
        <v>5197936.7699999996</v>
      </c>
      <c r="L124" s="185">
        <v>3780890</v>
      </c>
      <c r="M124" s="185">
        <v>1495890</v>
      </c>
      <c r="N124" s="185">
        <v>51339440</v>
      </c>
      <c r="O124" s="185">
        <v>7927847</v>
      </c>
      <c r="P124" s="185">
        <v>3045310</v>
      </c>
      <c r="Q124" s="185">
        <v>16224680.449999999</v>
      </c>
      <c r="R124" s="185">
        <v>3075908</v>
      </c>
      <c r="S124" s="185">
        <v>6258298.71</v>
      </c>
      <c r="T124" s="185">
        <v>12202249.99</v>
      </c>
      <c r="U124" s="185">
        <v>10793079.390000001</v>
      </c>
      <c r="V124" s="185">
        <v>1331240</v>
      </c>
      <c r="W124" s="185">
        <v>5417291.9400000004</v>
      </c>
      <c r="X124" s="185">
        <v>4216350.97</v>
      </c>
      <c r="Y124" s="185">
        <v>1538740</v>
      </c>
      <c r="Z124" s="185">
        <v>35361028.859999999</v>
      </c>
      <c r="AA124" s="185">
        <v>10583605</v>
      </c>
      <c r="AB124" s="185">
        <v>4851158.0599999996</v>
      </c>
      <c r="AC124" s="185">
        <v>204110</v>
      </c>
      <c r="AD124" s="185">
        <v>3252258.71</v>
      </c>
      <c r="AE124" s="185">
        <v>7357843.4900000002</v>
      </c>
      <c r="AF124" s="185">
        <v>3406000</v>
      </c>
      <c r="AG124" s="185">
        <v>1706026</v>
      </c>
      <c r="AH124" s="185">
        <v>1360865</v>
      </c>
      <c r="AI124" s="185">
        <v>46427650.32</v>
      </c>
      <c r="AJ124" s="185">
        <v>3889565.79</v>
      </c>
      <c r="AK124" s="185">
        <v>2339671.94</v>
      </c>
      <c r="AL124" s="185">
        <v>2476889.36</v>
      </c>
      <c r="AM124" s="185">
        <v>2302839.6800000002</v>
      </c>
      <c r="AN124" s="185">
        <v>3523350</v>
      </c>
      <c r="AO124" s="185">
        <v>2694454.84</v>
      </c>
      <c r="AP124" s="185">
        <v>2569530.65</v>
      </c>
      <c r="AQ124" s="185">
        <v>3966600</v>
      </c>
      <c r="AR124" s="185">
        <v>2111733.87</v>
      </c>
      <c r="AS124" s="185">
        <v>2469721.94</v>
      </c>
      <c r="AT124" s="185">
        <v>2476841.94</v>
      </c>
      <c r="AU124" s="185">
        <v>20843596.449999999</v>
      </c>
      <c r="AV124" s="185">
        <v>3037461.61</v>
      </c>
      <c r="AW124" s="185">
        <v>2835419.03</v>
      </c>
      <c r="AX124" s="185">
        <v>2714150.32</v>
      </c>
      <c r="AY124" s="185">
        <v>2701796</v>
      </c>
      <c r="AZ124" s="185">
        <v>832382.26</v>
      </c>
      <c r="BA124" s="185">
        <v>1449731.61</v>
      </c>
      <c r="BB124" s="185">
        <v>34777517.100000001</v>
      </c>
      <c r="BC124" s="185">
        <v>2685490.97</v>
      </c>
      <c r="BD124" s="185">
        <v>3728007.74</v>
      </c>
      <c r="BE124" s="185">
        <v>5336380.6500000004</v>
      </c>
      <c r="BF124" s="185">
        <v>6203493.4299999997</v>
      </c>
      <c r="BG124" s="185">
        <v>4391779.76</v>
      </c>
      <c r="BH124" s="185"/>
      <c r="BI124" s="185">
        <v>6206946.1299999999</v>
      </c>
      <c r="BJ124" s="185"/>
      <c r="BK124" s="185">
        <v>1601875.5</v>
      </c>
      <c r="BL124" s="185">
        <v>1010774.84</v>
      </c>
      <c r="BM124" s="185">
        <v>30840964.609999999</v>
      </c>
      <c r="BN124" s="185">
        <v>284480</v>
      </c>
      <c r="BO124" s="185">
        <v>3299893.23</v>
      </c>
      <c r="BP124" s="185"/>
      <c r="BQ124" s="185">
        <v>3572964.52</v>
      </c>
      <c r="BR124" s="185">
        <v>4516639.3499999996</v>
      </c>
      <c r="BS124" s="185">
        <v>0</v>
      </c>
      <c r="BT124" s="185">
        <v>18640838.870000001</v>
      </c>
      <c r="BU124" s="185">
        <v>2524100.9700000002</v>
      </c>
      <c r="BV124" s="185">
        <v>2576439.6800000002</v>
      </c>
      <c r="BW124" s="185">
        <v>4243852.57</v>
      </c>
      <c r="BX124" s="185">
        <v>4516787.42</v>
      </c>
      <c r="BY124" s="185">
        <v>8101402.2599999998</v>
      </c>
      <c r="BZ124" s="185">
        <v>2814410</v>
      </c>
      <c r="CA124" s="185">
        <v>1084400</v>
      </c>
      <c r="CB124" s="185">
        <v>1201800</v>
      </c>
      <c r="CC124" s="216">
        <f t="shared" si="10"/>
        <v>516166849.7700001</v>
      </c>
    </row>
    <row r="125" spans="1:81" s="329" customFormat="1" ht="25.5" customHeight="1">
      <c r="A125" s="328"/>
      <c r="B125" s="477" t="s">
        <v>553</v>
      </c>
      <c r="C125" s="478"/>
      <c r="D125" s="478"/>
      <c r="E125" s="478"/>
      <c r="F125" s="478"/>
      <c r="G125" s="479"/>
      <c r="H125" s="209">
        <f>SUM(H124)</f>
        <v>30490356.780000001</v>
      </c>
      <c r="I125" s="209">
        <f t="shared" ref="I125:BT125" si="19">SUM(I124)</f>
        <v>8286914</v>
      </c>
      <c r="J125" s="209">
        <f t="shared" si="19"/>
        <v>9636903.4399999995</v>
      </c>
      <c r="K125" s="209">
        <f t="shared" si="19"/>
        <v>5197936.7699999996</v>
      </c>
      <c r="L125" s="209">
        <f t="shared" si="19"/>
        <v>3780890</v>
      </c>
      <c r="M125" s="209">
        <f t="shared" si="19"/>
        <v>1495890</v>
      </c>
      <c r="N125" s="209">
        <f t="shared" si="19"/>
        <v>51339440</v>
      </c>
      <c r="O125" s="209">
        <f t="shared" si="19"/>
        <v>7927847</v>
      </c>
      <c r="P125" s="209">
        <f t="shared" si="19"/>
        <v>3045310</v>
      </c>
      <c r="Q125" s="209">
        <f t="shared" si="19"/>
        <v>16224680.449999999</v>
      </c>
      <c r="R125" s="209">
        <f t="shared" si="19"/>
        <v>3075908</v>
      </c>
      <c r="S125" s="209">
        <f t="shared" si="19"/>
        <v>6258298.71</v>
      </c>
      <c r="T125" s="209">
        <f t="shared" si="19"/>
        <v>12202249.99</v>
      </c>
      <c r="U125" s="209">
        <f t="shared" si="19"/>
        <v>10793079.390000001</v>
      </c>
      <c r="V125" s="209">
        <f t="shared" si="19"/>
        <v>1331240</v>
      </c>
      <c r="W125" s="209">
        <f t="shared" si="19"/>
        <v>5417291.9400000004</v>
      </c>
      <c r="X125" s="209">
        <f t="shared" si="19"/>
        <v>4216350.97</v>
      </c>
      <c r="Y125" s="209">
        <f t="shared" si="19"/>
        <v>1538740</v>
      </c>
      <c r="Z125" s="209">
        <f t="shared" si="19"/>
        <v>35361028.859999999</v>
      </c>
      <c r="AA125" s="209">
        <f t="shared" si="19"/>
        <v>10583605</v>
      </c>
      <c r="AB125" s="209">
        <f t="shared" si="19"/>
        <v>4851158.0599999996</v>
      </c>
      <c r="AC125" s="209">
        <f t="shared" si="19"/>
        <v>204110</v>
      </c>
      <c r="AD125" s="209">
        <f t="shared" si="19"/>
        <v>3252258.71</v>
      </c>
      <c r="AE125" s="209">
        <f t="shared" si="19"/>
        <v>7357843.4900000002</v>
      </c>
      <c r="AF125" s="209">
        <f t="shared" si="19"/>
        <v>3406000</v>
      </c>
      <c r="AG125" s="209">
        <f t="shared" si="19"/>
        <v>1706026</v>
      </c>
      <c r="AH125" s="209">
        <f t="shared" si="19"/>
        <v>1360865</v>
      </c>
      <c r="AI125" s="209">
        <f t="shared" si="19"/>
        <v>46427650.32</v>
      </c>
      <c r="AJ125" s="209">
        <f t="shared" si="19"/>
        <v>3889565.79</v>
      </c>
      <c r="AK125" s="209">
        <f t="shared" si="19"/>
        <v>2339671.94</v>
      </c>
      <c r="AL125" s="209">
        <f t="shared" si="19"/>
        <v>2476889.36</v>
      </c>
      <c r="AM125" s="209">
        <f t="shared" si="19"/>
        <v>2302839.6800000002</v>
      </c>
      <c r="AN125" s="209">
        <f t="shared" si="19"/>
        <v>3523350</v>
      </c>
      <c r="AO125" s="209">
        <f t="shared" si="19"/>
        <v>2694454.84</v>
      </c>
      <c r="AP125" s="209">
        <f t="shared" si="19"/>
        <v>2569530.65</v>
      </c>
      <c r="AQ125" s="209">
        <f t="shared" si="19"/>
        <v>3966600</v>
      </c>
      <c r="AR125" s="209">
        <f t="shared" si="19"/>
        <v>2111733.87</v>
      </c>
      <c r="AS125" s="209">
        <f t="shared" si="19"/>
        <v>2469721.94</v>
      </c>
      <c r="AT125" s="209">
        <f t="shared" si="19"/>
        <v>2476841.94</v>
      </c>
      <c r="AU125" s="209">
        <f t="shared" si="19"/>
        <v>20843596.449999999</v>
      </c>
      <c r="AV125" s="209">
        <f t="shared" si="19"/>
        <v>3037461.61</v>
      </c>
      <c r="AW125" s="209">
        <f t="shared" si="19"/>
        <v>2835419.03</v>
      </c>
      <c r="AX125" s="209">
        <f t="shared" si="19"/>
        <v>2714150.32</v>
      </c>
      <c r="AY125" s="209">
        <f t="shared" si="19"/>
        <v>2701796</v>
      </c>
      <c r="AZ125" s="209">
        <f t="shared" si="19"/>
        <v>832382.26</v>
      </c>
      <c r="BA125" s="209">
        <f t="shared" si="19"/>
        <v>1449731.61</v>
      </c>
      <c r="BB125" s="209">
        <f t="shared" si="19"/>
        <v>34777517.100000001</v>
      </c>
      <c r="BC125" s="209">
        <f t="shared" si="19"/>
        <v>2685490.97</v>
      </c>
      <c r="BD125" s="209">
        <f t="shared" si="19"/>
        <v>3728007.74</v>
      </c>
      <c r="BE125" s="209">
        <f t="shared" si="19"/>
        <v>5336380.6500000004</v>
      </c>
      <c r="BF125" s="209">
        <f t="shared" si="19"/>
        <v>6203493.4299999997</v>
      </c>
      <c r="BG125" s="209">
        <f t="shared" si="19"/>
        <v>4391779.76</v>
      </c>
      <c r="BH125" s="209">
        <f t="shared" si="19"/>
        <v>0</v>
      </c>
      <c r="BI125" s="209">
        <f t="shared" si="19"/>
        <v>6206946.1299999999</v>
      </c>
      <c r="BJ125" s="209">
        <f t="shared" si="19"/>
        <v>0</v>
      </c>
      <c r="BK125" s="209">
        <f t="shared" si="19"/>
        <v>1601875.5</v>
      </c>
      <c r="BL125" s="209">
        <f t="shared" si="19"/>
        <v>1010774.84</v>
      </c>
      <c r="BM125" s="209">
        <f t="shared" si="19"/>
        <v>30840964.609999999</v>
      </c>
      <c r="BN125" s="209">
        <f t="shared" si="19"/>
        <v>284480</v>
      </c>
      <c r="BO125" s="209">
        <f t="shared" si="19"/>
        <v>3299893.23</v>
      </c>
      <c r="BP125" s="209">
        <f t="shared" si="19"/>
        <v>0</v>
      </c>
      <c r="BQ125" s="209">
        <f t="shared" si="19"/>
        <v>3572964.52</v>
      </c>
      <c r="BR125" s="209">
        <f t="shared" si="19"/>
        <v>4516639.3499999996</v>
      </c>
      <c r="BS125" s="209">
        <f t="shared" si="19"/>
        <v>0</v>
      </c>
      <c r="BT125" s="209">
        <f t="shared" si="19"/>
        <v>18640838.870000001</v>
      </c>
      <c r="BU125" s="209">
        <f t="shared" ref="BU125:CB125" si="20">SUM(BU124)</f>
        <v>2524100.9700000002</v>
      </c>
      <c r="BV125" s="209">
        <f t="shared" si="20"/>
        <v>2576439.6800000002</v>
      </c>
      <c r="BW125" s="209">
        <f t="shared" si="20"/>
        <v>4243852.57</v>
      </c>
      <c r="BX125" s="209">
        <f t="shared" si="20"/>
        <v>4516787.42</v>
      </c>
      <c r="BY125" s="209">
        <f t="shared" si="20"/>
        <v>8101402.2599999998</v>
      </c>
      <c r="BZ125" s="209">
        <f t="shared" si="20"/>
        <v>2814410</v>
      </c>
      <c r="CA125" s="209">
        <f t="shared" si="20"/>
        <v>1084400</v>
      </c>
      <c r="CB125" s="209">
        <f t="shared" si="20"/>
        <v>1201800</v>
      </c>
      <c r="CC125" s="209">
        <f>SUM(CC124)</f>
        <v>516166849.7700001</v>
      </c>
    </row>
    <row r="126" spans="1:81" s="116" customFormat="1" ht="25.5" customHeight="1">
      <c r="A126" s="143" t="s">
        <v>1461</v>
      </c>
      <c r="B126" s="310" t="s">
        <v>24</v>
      </c>
      <c r="C126" s="311" t="s">
        <v>25</v>
      </c>
      <c r="D126" s="312">
        <v>45110</v>
      </c>
      <c r="E126" s="311" t="s">
        <v>25</v>
      </c>
      <c r="F126" s="313" t="s">
        <v>554</v>
      </c>
      <c r="G126" s="314" t="s">
        <v>555</v>
      </c>
      <c r="H126" s="207">
        <v>0</v>
      </c>
      <c r="I126" s="207">
        <v>0</v>
      </c>
      <c r="J126" s="207">
        <v>0</v>
      </c>
      <c r="K126" s="207">
        <v>0</v>
      </c>
      <c r="L126" s="207">
        <v>0</v>
      </c>
      <c r="M126" s="207">
        <v>0</v>
      </c>
      <c r="N126" s="207">
        <v>0</v>
      </c>
      <c r="O126" s="207">
        <v>0</v>
      </c>
      <c r="P126" s="207">
        <v>0</v>
      </c>
      <c r="Q126" s="207">
        <v>0</v>
      </c>
      <c r="R126" s="207">
        <v>0</v>
      </c>
      <c r="S126" s="207">
        <v>0</v>
      </c>
      <c r="T126" s="207">
        <v>0</v>
      </c>
      <c r="U126" s="207">
        <v>0</v>
      </c>
      <c r="V126" s="207">
        <v>0</v>
      </c>
      <c r="W126" s="207">
        <v>0</v>
      </c>
      <c r="X126" s="207">
        <v>0</v>
      </c>
      <c r="Y126" s="207">
        <v>0</v>
      </c>
      <c r="Z126" s="207">
        <v>0</v>
      </c>
      <c r="AA126" s="207">
        <v>0</v>
      </c>
      <c r="AB126" s="207">
        <v>0</v>
      </c>
      <c r="AC126" s="207">
        <v>0</v>
      </c>
      <c r="AD126" s="207">
        <v>0</v>
      </c>
      <c r="AE126" s="207">
        <v>0</v>
      </c>
      <c r="AF126" s="207">
        <v>0</v>
      </c>
      <c r="AG126" s="207">
        <v>0</v>
      </c>
      <c r="AH126" s="207">
        <v>0</v>
      </c>
      <c r="AI126" s="207">
        <v>0</v>
      </c>
      <c r="AJ126" s="207">
        <v>0</v>
      </c>
      <c r="AK126" s="207">
        <v>0</v>
      </c>
      <c r="AL126" s="207">
        <v>0</v>
      </c>
      <c r="AM126" s="207">
        <v>0</v>
      </c>
      <c r="AN126" s="207">
        <v>0</v>
      </c>
      <c r="AO126" s="207">
        <v>0</v>
      </c>
      <c r="AP126" s="207">
        <v>0</v>
      </c>
      <c r="AQ126" s="207">
        <v>0</v>
      </c>
      <c r="AR126" s="207">
        <v>0</v>
      </c>
      <c r="AS126" s="207">
        <v>0</v>
      </c>
      <c r="AT126" s="207">
        <v>0</v>
      </c>
      <c r="AU126" s="207">
        <v>0</v>
      </c>
      <c r="AV126" s="207">
        <v>0</v>
      </c>
      <c r="AW126" s="207">
        <v>0</v>
      </c>
      <c r="AX126" s="207">
        <v>0</v>
      </c>
      <c r="AY126" s="207">
        <v>0</v>
      </c>
      <c r="AZ126" s="207">
        <v>0</v>
      </c>
      <c r="BA126" s="207">
        <v>0</v>
      </c>
      <c r="BB126" s="207">
        <v>0</v>
      </c>
      <c r="BC126" s="207">
        <v>0</v>
      </c>
      <c r="BD126" s="207">
        <v>0</v>
      </c>
      <c r="BE126" s="207">
        <v>0</v>
      </c>
      <c r="BF126" s="207">
        <v>0</v>
      </c>
      <c r="BG126" s="207">
        <v>0</v>
      </c>
      <c r="BH126" s="207">
        <v>0</v>
      </c>
      <c r="BI126" s="207">
        <v>0</v>
      </c>
      <c r="BJ126" s="207">
        <v>0</v>
      </c>
      <c r="BK126" s="207">
        <v>0</v>
      </c>
      <c r="BL126" s="207">
        <v>0</v>
      </c>
      <c r="BM126" s="207">
        <v>0</v>
      </c>
      <c r="BN126" s="207">
        <v>0</v>
      </c>
      <c r="BO126" s="207">
        <v>0</v>
      </c>
      <c r="BP126" s="207">
        <v>0</v>
      </c>
      <c r="BQ126" s="207">
        <v>0</v>
      </c>
      <c r="BR126" s="207">
        <v>0</v>
      </c>
      <c r="BS126" s="207">
        <v>0</v>
      </c>
      <c r="BT126" s="207">
        <v>0</v>
      </c>
      <c r="BU126" s="207">
        <v>0</v>
      </c>
      <c r="BV126" s="207">
        <v>0</v>
      </c>
      <c r="BW126" s="207">
        <v>0</v>
      </c>
      <c r="BX126" s="207">
        <v>0</v>
      </c>
      <c r="BY126" s="207">
        <v>0</v>
      </c>
      <c r="BZ126" s="207">
        <v>0</v>
      </c>
      <c r="CA126" s="207">
        <v>0</v>
      </c>
      <c r="CB126" s="207">
        <v>0</v>
      </c>
      <c r="CC126" s="216">
        <f t="shared" si="10"/>
        <v>0</v>
      </c>
    </row>
    <row r="127" spans="1:81" s="116" customFormat="1" ht="25.5" customHeight="1">
      <c r="A127" s="143" t="s">
        <v>1461</v>
      </c>
      <c r="B127" s="310" t="s">
        <v>24</v>
      </c>
      <c r="C127" s="311" t="s">
        <v>25</v>
      </c>
      <c r="D127" s="312">
        <v>45110</v>
      </c>
      <c r="E127" s="311" t="s">
        <v>25</v>
      </c>
      <c r="F127" s="313" t="s">
        <v>556</v>
      </c>
      <c r="G127" s="314" t="s">
        <v>557</v>
      </c>
      <c r="H127" s="207">
        <v>0</v>
      </c>
      <c r="I127" s="207">
        <v>0</v>
      </c>
      <c r="J127" s="207">
        <v>0</v>
      </c>
      <c r="K127" s="207">
        <v>0</v>
      </c>
      <c r="L127" s="207">
        <v>0</v>
      </c>
      <c r="M127" s="207">
        <v>0</v>
      </c>
      <c r="N127" s="207">
        <v>0</v>
      </c>
      <c r="O127" s="207">
        <v>0</v>
      </c>
      <c r="P127" s="207">
        <v>0</v>
      </c>
      <c r="Q127" s="207">
        <v>0</v>
      </c>
      <c r="R127" s="207">
        <v>0</v>
      </c>
      <c r="S127" s="207">
        <v>0</v>
      </c>
      <c r="T127" s="207">
        <v>0</v>
      </c>
      <c r="U127" s="207">
        <v>0</v>
      </c>
      <c r="V127" s="207">
        <v>0</v>
      </c>
      <c r="W127" s="207">
        <v>0</v>
      </c>
      <c r="X127" s="207">
        <v>0</v>
      </c>
      <c r="Y127" s="207">
        <v>0</v>
      </c>
      <c r="Z127" s="207">
        <v>0</v>
      </c>
      <c r="AA127" s="207">
        <v>0</v>
      </c>
      <c r="AB127" s="207">
        <v>0</v>
      </c>
      <c r="AC127" s="207">
        <v>0</v>
      </c>
      <c r="AD127" s="207">
        <v>0</v>
      </c>
      <c r="AE127" s="207">
        <v>0</v>
      </c>
      <c r="AF127" s="207">
        <v>0</v>
      </c>
      <c r="AG127" s="207">
        <v>0</v>
      </c>
      <c r="AH127" s="207">
        <v>0</v>
      </c>
      <c r="AI127" s="207">
        <v>0</v>
      </c>
      <c r="AJ127" s="207">
        <v>0</v>
      </c>
      <c r="AK127" s="207">
        <v>0</v>
      </c>
      <c r="AL127" s="207">
        <v>0</v>
      </c>
      <c r="AM127" s="207">
        <v>0</v>
      </c>
      <c r="AN127" s="207">
        <v>0</v>
      </c>
      <c r="AO127" s="207">
        <v>0</v>
      </c>
      <c r="AP127" s="207">
        <v>0</v>
      </c>
      <c r="AQ127" s="207">
        <v>0</v>
      </c>
      <c r="AR127" s="207">
        <v>0</v>
      </c>
      <c r="AS127" s="207">
        <v>0</v>
      </c>
      <c r="AT127" s="207">
        <v>0</v>
      </c>
      <c r="AU127" s="207">
        <v>0</v>
      </c>
      <c r="AV127" s="207">
        <v>0</v>
      </c>
      <c r="AW127" s="207">
        <v>0</v>
      </c>
      <c r="AX127" s="207">
        <v>0</v>
      </c>
      <c r="AY127" s="207">
        <v>0</v>
      </c>
      <c r="AZ127" s="207">
        <v>0</v>
      </c>
      <c r="BA127" s="207">
        <v>0</v>
      </c>
      <c r="BB127" s="207">
        <v>0</v>
      </c>
      <c r="BC127" s="207">
        <v>0</v>
      </c>
      <c r="BD127" s="207">
        <v>0</v>
      </c>
      <c r="BE127" s="207">
        <v>0</v>
      </c>
      <c r="BF127" s="207">
        <v>0</v>
      </c>
      <c r="BG127" s="207">
        <v>0</v>
      </c>
      <c r="BH127" s="207">
        <v>0</v>
      </c>
      <c r="BI127" s="207">
        <v>0</v>
      </c>
      <c r="BJ127" s="207">
        <v>0</v>
      </c>
      <c r="BK127" s="207">
        <v>0</v>
      </c>
      <c r="BL127" s="207">
        <v>0</v>
      </c>
      <c r="BM127" s="207">
        <v>0</v>
      </c>
      <c r="BN127" s="207">
        <v>0</v>
      </c>
      <c r="BO127" s="207">
        <v>0</v>
      </c>
      <c r="BP127" s="207">
        <v>0</v>
      </c>
      <c r="BQ127" s="207">
        <v>0</v>
      </c>
      <c r="BR127" s="207">
        <v>0</v>
      </c>
      <c r="BS127" s="207">
        <v>0</v>
      </c>
      <c r="BT127" s="207">
        <v>0</v>
      </c>
      <c r="BU127" s="207">
        <v>0</v>
      </c>
      <c r="BV127" s="207">
        <v>0</v>
      </c>
      <c r="BW127" s="207">
        <v>0</v>
      </c>
      <c r="BX127" s="207">
        <v>0</v>
      </c>
      <c r="BY127" s="207">
        <v>0</v>
      </c>
      <c r="BZ127" s="207">
        <v>0</v>
      </c>
      <c r="CA127" s="207">
        <v>0</v>
      </c>
      <c r="CB127" s="207">
        <v>0</v>
      </c>
      <c r="CC127" s="216">
        <f t="shared" ref="CC127:CC183" si="21">SUM(H127:CB127)</f>
        <v>0</v>
      </c>
    </row>
    <row r="128" spans="1:81" s="116" customFormat="1" ht="25.5" customHeight="1">
      <c r="A128" s="143" t="s">
        <v>1461</v>
      </c>
      <c r="B128" s="310" t="s">
        <v>24</v>
      </c>
      <c r="C128" s="311" t="s">
        <v>25</v>
      </c>
      <c r="D128" s="312">
        <v>45110</v>
      </c>
      <c r="E128" s="311" t="s">
        <v>25</v>
      </c>
      <c r="F128" s="313" t="s">
        <v>558</v>
      </c>
      <c r="G128" s="314" t="s">
        <v>559</v>
      </c>
      <c r="H128" s="207">
        <v>0</v>
      </c>
      <c r="I128" s="207">
        <v>0</v>
      </c>
      <c r="J128" s="207">
        <v>0</v>
      </c>
      <c r="K128" s="207">
        <v>0</v>
      </c>
      <c r="L128" s="207">
        <v>0</v>
      </c>
      <c r="M128" s="207">
        <v>0</v>
      </c>
      <c r="N128" s="207">
        <v>0</v>
      </c>
      <c r="O128" s="207">
        <v>0</v>
      </c>
      <c r="P128" s="207">
        <v>0</v>
      </c>
      <c r="Q128" s="207">
        <v>0</v>
      </c>
      <c r="R128" s="207">
        <v>0</v>
      </c>
      <c r="S128" s="207">
        <v>0</v>
      </c>
      <c r="T128" s="207">
        <v>0</v>
      </c>
      <c r="U128" s="207">
        <v>0</v>
      </c>
      <c r="V128" s="207">
        <v>0</v>
      </c>
      <c r="W128" s="207">
        <v>0</v>
      </c>
      <c r="X128" s="207">
        <v>0</v>
      </c>
      <c r="Y128" s="207">
        <v>0</v>
      </c>
      <c r="Z128" s="207">
        <v>0</v>
      </c>
      <c r="AA128" s="207">
        <v>0</v>
      </c>
      <c r="AB128" s="207">
        <v>0</v>
      </c>
      <c r="AC128" s="207">
        <v>0</v>
      </c>
      <c r="AD128" s="207">
        <v>0</v>
      </c>
      <c r="AE128" s="207">
        <v>0</v>
      </c>
      <c r="AF128" s="207">
        <v>0</v>
      </c>
      <c r="AG128" s="207">
        <v>0</v>
      </c>
      <c r="AH128" s="207">
        <v>0</v>
      </c>
      <c r="AI128" s="207">
        <v>200</v>
      </c>
      <c r="AJ128" s="207">
        <v>0</v>
      </c>
      <c r="AK128" s="207">
        <v>0</v>
      </c>
      <c r="AL128" s="207">
        <v>0</v>
      </c>
      <c r="AM128" s="207">
        <v>0</v>
      </c>
      <c r="AN128" s="207">
        <v>0</v>
      </c>
      <c r="AO128" s="207">
        <v>0</v>
      </c>
      <c r="AP128" s="207">
        <v>0</v>
      </c>
      <c r="AQ128" s="207">
        <v>0</v>
      </c>
      <c r="AR128" s="207">
        <v>0</v>
      </c>
      <c r="AS128" s="207">
        <v>0</v>
      </c>
      <c r="AT128" s="207">
        <v>0</v>
      </c>
      <c r="AU128" s="207">
        <v>0</v>
      </c>
      <c r="AV128" s="207">
        <v>0</v>
      </c>
      <c r="AW128" s="207">
        <v>0</v>
      </c>
      <c r="AX128" s="207">
        <v>0</v>
      </c>
      <c r="AY128" s="207">
        <v>0</v>
      </c>
      <c r="AZ128" s="207">
        <v>0</v>
      </c>
      <c r="BA128" s="207">
        <v>0</v>
      </c>
      <c r="BB128" s="207">
        <v>300</v>
      </c>
      <c r="BC128" s="207">
        <v>0</v>
      </c>
      <c r="BD128" s="207">
        <v>0</v>
      </c>
      <c r="BE128" s="207">
        <v>0</v>
      </c>
      <c r="BF128" s="207">
        <v>0</v>
      </c>
      <c r="BG128" s="207">
        <v>0</v>
      </c>
      <c r="BH128" s="207"/>
      <c r="BI128" s="207">
        <v>0</v>
      </c>
      <c r="BJ128" s="207"/>
      <c r="BK128" s="207">
        <v>0</v>
      </c>
      <c r="BL128" s="207">
        <v>0</v>
      </c>
      <c r="BM128" s="207">
        <v>1000</v>
      </c>
      <c r="BN128" s="207">
        <v>0</v>
      </c>
      <c r="BO128" s="207">
        <v>0</v>
      </c>
      <c r="BP128" s="207"/>
      <c r="BQ128" s="207">
        <v>0</v>
      </c>
      <c r="BR128" s="207">
        <v>0</v>
      </c>
      <c r="BS128" s="207">
        <v>0</v>
      </c>
      <c r="BT128" s="207">
        <v>0</v>
      </c>
      <c r="BU128" s="207">
        <v>0</v>
      </c>
      <c r="BV128" s="207">
        <v>0</v>
      </c>
      <c r="BW128" s="207">
        <v>0</v>
      </c>
      <c r="BX128" s="207">
        <v>0</v>
      </c>
      <c r="BY128" s="207">
        <v>0</v>
      </c>
      <c r="BZ128" s="207">
        <v>0</v>
      </c>
      <c r="CA128" s="207">
        <v>0</v>
      </c>
      <c r="CB128" s="207">
        <v>0</v>
      </c>
      <c r="CC128" s="216">
        <f t="shared" si="21"/>
        <v>1500</v>
      </c>
    </row>
    <row r="129" spans="1:81" s="116" customFormat="1" ht="25.5" customHeight="1">
      <c r="A129" s="143" t="s">
        <v>1461</v>
      </c>
      <c r="B129" s="310" t="s">
        <v>24</v>
      </c>
      <c r="C129" s="311" t="s">
        <v>25</v>
      </c>
      <c r="D129" s="312">
        <v>45110</v>
      </c>
      <c r="E129" s="311" t="s">
        <v>25</v>
      </c>
      <c r="F129" s="313" t="s">
        <v>560</v>
      </c>
      <c r="G129" s="314" t="s">
        <v>1575</v>
      </c>
      <c r="H129" s="207">
        <v>0</v>
      </c>
      <c r="I129" s="207">
        <v>0</v>
      </c>
      <c r="J129" s="207">
        <v>0</v>
      </c>
      <c r="K129" s="207">
        <v>0</v>
      </c>
      <c r="L129" s="207">
        <v>0</v>
      </c>
      <c r="M129" s="207">
        <v>0</v>
      </c>
      <c r="N129" s="207">
        <v>0</v>
      </c>
      <c r="O129" s="207">
        <v>0</v>
      </c>
      <c r="P129" s="207">
        <v>0</v>
      </c>
      <c r="Q129" s="207">
        <v>0</v>
      </c>
      <c r="R129" s="207">
        <v>0</v>
      </c>
      <c r="S129" s="207">
        <v>0</v>
      </c>
      <c r="T129" s="207">
        <v>0</v>
      </c>
      <c r="U129" s="207">
        <v>0</v>
      </c>
      <c r="V129" s="207">
        <v>0</v>
      </c>
      <c r="W129" s="207">
        <v>0</v>
      </c>
      <c r="X129" s="207">
        <v>0</v>
      </c>
      <c r="Y129" s="207">
        <v>0</v>
      </c>
      <c r="Z129" s="207">
        <v>0</v>
      </c>
      <c r="AA129" s="207">
        <v>0</v>
      </c>
      <c r="AB129" s="207">
        <v>0</v>
      </c>
      <c r="AC129" s="207">
        <v>0</v>
      </c>
      <c r="AD129" s="207">
        <v>0</v>
      </c>
      <c r="AE129" s="207">
        <v>0</v>
      </c>
      <c r="AF129" s="207">
        <v>0</v>
      </c>
      <c r="AG129" s="207">
        <v>0</v>
      </c>
      <c r="AH129" s="207">
        <v>0</v>
      </c>
      <c r="AI129" s="207">
        <v>0</v>
      </c>
      <c r="AJ129" s="207">
        <v>0</v>
      </c>
      <c r="AK129" s="207">
        <v>0</v>
      </c>
      <c r="AL129" s="207">
        <v>0</v>
      </c>
      <c r="AM129" s="207">
        <v>0</v>
      </c>
      <c r="AN129" s="207">
        <v>0</v>
      </c>
      <c r="AO129" s="207">
        <v>0</v>
      </c>
      <c r="AP129" s="207">
        <v>0</v>
      </c>
      <c r="AQ129" s="207">
        <v>0</v>
      </c>
      <c r="AR129" s="207">
        <v>0</v>
      </c>
      <c r="AS129" s="207">
        <v>0</v>
      </c>
      <c r="AT129" s="207">
        <v>0</v>
      </c>
      <c r="AU129" s="207">
        <v>0</v>
      </c>
      <c r="AV129" s="207">
        <v>0</v>
      </c>
      <c r="AW129" s="207">
        <v>0</v>
      </c>
      <c r="AX129" s="207">
        <v>0</v>
      </c>
      <c r="AY129" s="207">
        <v>0</v>
      </c>
      <c r="AZ129" s="207">
        <v>0</v>
      </c>
      <c r="BA129" s="207">
        <v>0</v>
      </c>
      <c r="BB129" s="207">
        <v>0</v>
      </c>
      <c r="BC129" s="207">
        <v>0</v>
      </c>
      <c r="BD129" s="207">
        <v>0</v>
      </c>
      <c r="BE129" s="207">
        <v>0</v>
      </c>
      <c r="BF129" s="207">
        <v>0</v>
      </c>
      <c r="BG129" s="207">
        <v>0</v>
      </c>
      <c r="BH129" s="207"/>
      <c r="BI129" s="207">
        <v>0</v>
      </c>
      <c r="BJ129" s="207"/>
      <c r="BK129" s="207">
        <v>0</v>
      </c>
      <c r="BL129" s="207">
        <v>0</v>
      </c>
      <c r="BM129" s="207">
        <v>0</v>
      </c>
      <c r="BN129" s="207">
        <v>0</v>
      </c>
      <c r="BO129" s="207">
        <v>0</v>
      </c>
      <c r="BP129" s="207"/>
      <c r="BQ129" s="207">
        <v>0</v>
      </c>
      <c r="BR129" s="207">
        <v>0</v>
      </c>
      <c r="BS129" s="207">
        <v>0</v>
      </c>
      <c r="BT129" s="207">
        <v>0</v>
      </c>
      <c r="BU129" s="207">
        <v>0</v>
      </c>
      <c r="BV129" s="207">
        <v>0</v>
      </c>
      <c r="BW129" s="207">
        <v>0</v>
      </c>
      <c r="BX129" s="207">
        <v>0</v>
      </c>
      <c r="BY129" s="207">
        <v>0</v>
      </c>
      <c r="BZ129" s="207">
        <v>0</v>
      </c>
      <c r="CA129" s="207">
        <v>0</v>
      </c>
      <c r="CB129" s="207">
        <v>0</v>
      </c>
      <c r="CC129" s="216">
        <f t="shared" si="21"/>
        <v>0</v>
      </c>
    </row>
    <row r="130" spans="1:81" s="116" customFormat="1" ht="25.5" customHeight="1">
      <c r="A130" s="143" t="s">
        <v>1461</v>
      </c>
      <c r="B130" s="310" t="s">
        <v>24</v>
      </c>
      <c r="C130" s="311" t="s">
        <v>25</v>
      </c>
      <c r="D130" s="312">
        <v>45110</v>
      </c>
      <c r="E130" s="311" t="s">
        <v>25</v>
      </c>
      <c r="F130" s="313" t="s">
        <v>561</v>
      </c>
      <c r="G130" s="314" t="s">
        <v>562</v>
      </c>
      <c r="H130" s="207">
        <v>0</v>
      </c>
      <c r="I130" s="207">
        <v>0</v>
      </c>
      <c r="J130" s="207">
        <v>0</v>
      </c>
      <c r="K130" s="207">
        <v>0</v>
      </c>
      <c r="L130" s="207">
        <v>0</v>
      </c>
      <c r="M130" s="207">
        <v>0</v>
      </c>
      <c r="N130" s="207">
        <v>0</v>
      </c>
      <c r="O130" s="207">
        <v>0</v>
      </c>
      <c r="P130" s="207">
        <v>0</v>
      </c>
      <c r="Q130" s="207">
        <v>0</v>
      </c>
      <c r="R130" s="207">
        <v>0</v>
      </c>
      <c r="S130" s="207">
        <v>0</v>
      </c>
      <c r="T130" s="207">
        <v>0</v>
      </c>
      <c r="U130" s="207">
        <v>0</v>
      </c>
      <c r="V130" s="207">
        <v>0</v>
      </c>
      <c r="W130" s="207">
        <v>0</v>
      </c>
      <c r="X130" s="207">
        <v>0</v>
      </c>
      <c r="Y130" s="207">
        <v>0</v>
      </c>
      <c r="Z130" s="207">
        <v>0</v>
      </c>
      <c r="AA130" s="207">
        <v>0</v>
      </c>
      <c r="AB130" s="207">
        <v>0</v>
      </c>
      <c r="AC130" s="207">
        <v>0</v>
      </c>
      <c r="AD130" s="207">
        <v>0</v>
      </c>
      <c r="AE130" s="207">
        <v>0</v>
      </c>
      <c r="AF130" s="207">
        <v>0</v>
      </c>
      <c r="AG130" s="207">
        <v>0</v>
      </c>
      <c r="AH130" s="207">
        <v>0</v>
      </c>
      <c r="AI130" s="207">
        <v>0</v>
      </c>
      <c r="AJ130" s="207">
        <v>0</v>
      </c>
      <c r="AK130" s="207">
        <v>0</v>
      </c>
      <c r="AL130" s="207">
        <v>0</v>
      </c>
      <c r="AM130" s="207">
        <v>0</v>
      </c>
      <c r="AN130" s="207">
        <v>0</v>
      </c>
      <c r="AO130" s="207">
        <v>0</v>
      </c>
      <c r="AP130" s="207">
        <v>0</v>
      </c>
      <c r="AQ130" s="207">
        <v>0</v>
      </c>
      <c r="AR130" s="207">
        <v>0</v>
      </c>
      <c r="AS130" s="207">
        <v>0</v>
      </c>
      <c r="AT130" s="207">
        <v>0</v>
      </c>
      <c r="AU130" s="207">
        <v>0</v>
      </c>
      <c r="AV130" s="207">
        <v>0</v>
      </c>
      <c r="AW130" s="207">
        <v>0</v>
      </c>
      <c r="AX130" s="207">
        <v>0</v>
      </c>
      <c r="AY130" s="207">
        <v>0</v>
      </c>
      <c r="AZ130" s="207">
        <v>0</v>
      </c>
      <c r="BA130" s="207">
        <v>0</v>
      </c>
      <c r="BB130" s="207">
        <v>0</v>
      </c>
      <c r="BC130" s="207">
        <v>0</v>
      </c>
      <c r="BD130" s="207">
        <v>0</v>
      </c>
      <c r="BE130" s="207">
        <v>0</v>
      </c>
      <c r="BF130" s="207">
        <v>0</v>
      </c>
      <c r="BG130" s="207">
        <v>0</v>
      </c>
      <c r="BH130" s="207">
        <v>0</v>
      </c>
      <c r="BI130" s="207">
        <v>0</v>
      </c>
      <c r="BJ130" s="207">
        <v>0</v>
      </c>
      <c r="BK130" s="207">
        <v>0</v>
      </c>
      <c r="BL130" s="207">
        <v>0</v>
      </c>
      <c r="BM130" s="207">
        <v>0</v>
      </c>
      <c r="BN130" s="207">
        <v>0</v>
      </c>
      <c r="BO130" s="207">
        <v>0</v>
      </c>
      <c r="BP130" s="207">
        <v>0</v>
      </c>
      <c r="BQ130" s="207">
        <v>0</v>
      </c>
      <c r="BR130" s="207">
        <v>0</v>
      </c>
      <c r="BS130" s="207">
        <v>0</v>
      </c>
      <c r="BT130" s="207">
        <v>0</v>
      </c>
      <c r="BU130" s="207">
        <v>0</v>
      </c>
      <c r="BV130" s="207">
        <v>0</v>
      </c>
      <c r="BW130" s="207">
        <v>0</v>
      </c>
      <c r="BX130" s="207">
        <v>0</v>
      </c>
      <c r="BY130" s="207">
        <v>0</v>
      </c>
      <c r="BZ130" s="207">
        <v>0</v>
      </c>
      <c r="CA130" s="207">
        <v>0</v>
      </c>
      <c r="CB130" s="207">
        <v>0</v>
      </c>
      <c r="CC130" s="216">
        <f t="shared" si="21"/>
        <v>0</v>
      </c>
    </row>
    <row r="131" spans="1:81" s="116" customFormat="1" ht="25.5" customHeight="1">
      <c r="A131" s="143" t="s">
        <v>1461</v>
      </c>
      <c r="B131" s="310" t="s">
        <v>24</v>
      </c>
      <c r="C131" s="311" t="s">
        <v>25</v>
      </c>
      <c r="D131" s="312">
        <v>45110</v>
      </c>
      <c r="E131" s="311" t="s">
        <v>25</v>
      </c>
      <c r="F131" s="313" t="s">
        <v>563</v>
      </c>
      <c r="G131" s="314" t="s">
        <v>564</v>
      </c>
      <c r="H131" s="207">
        <v>0</v>
      </c>
      <c r="I131" s="207">
        <v>3155.71</v>
      </c>
      <c r="J131" s="207">
        <v>0</v>
      </c>
      <c r="K131" s="207">
        <v>0</v>
      </c>
      <c r="L131" s="207">
        <v>0</v>
      </c>
      <c r="M131" s="207">
        <v>0</v>
      </c>
      <c r="N131" s="207">
        <v>0</v>
      </c>
      <c r="O131" s="207">
        <v>0</v>
      </c>
      <c r="P131" s="207">
        <v>0</v>
      </c>
      <c r="Q131" s="207">
        <v>0</v>
      </c>
      <c r="R131" s="207">
        <v>0</v>
      </c>
      <c r="S131" s="207">
        <v>0</v>
      </c>
      <c r="T131" s="207">
        <v>0</v>
      </c>
      <c r="U131" s="207">
        <v>0</v>
      </c>
      <c r="V131" s="207">
        <v>0</v>
      </c>
      <c r="W131" s="207">
        <v>0</v>
      </c>
      <c r="X131" s="207">
        <v>0</v>
      </c>
      <c r="Y131" s="207">
        <v>0</v>
      </c>
      <c r="Z131" s="207">
        <v>0</v>
      </c>
      <c r="AA131" s="207">
        <v>0</v>
      </c>
      <c r="AB131" s="207">
        <v>0</v>
      </c>
      <c r="AC131" s="207">
        <v>0</v>
      </c>
      <c r="AD131" s="207">
        <v>0</v>
      </c>
      <c r="AE131" s="207">
        <v>0</v>
      </c>
      <c r="AF131" s="207">
        <v>0</v>
      </c>
      <c r="AG131" s="207">
        <v>0</v>
      </c>
      <c r="AH131" s="207">
        <v>0</v>
      </c>
      <c r="AI131" s="207">
        <v>0</v>
      </c>
      <c r="AJ131" s="207">
        <v>0</v>
      </c>
      <c r="AK131" s="207">
        <v>0</v>
      </c>
      <c r="AL131" s="207">
        <v>0</v>
      </c>
      <c r="AM131" s="207">
        <v>0</v>
      </c>
      <c r="AN131" s="207">
        <v>0</v>
      </c>
      <c r="AO131" s="207">
        <v>0</v>
      </c>
      <c r="AP131" s="207">
        <v>0</v>
      </c>
      <c r="AQ131" s="207">
        <v>0</v>
      </c>
      <c r="AR131" s="207">
        <v>0</v>
      </c>
      <c r="AS131" s="207">
        <v>0</v>
      </c>
      <c r="AT131" s="207">
        <v>0</v>
      </c>
      <c r="AU131" s="207">
        <v>0</v>
      </c>
      <c r="AV131" s="207">
        <v>0</v>
      </c>
      <c r="AW131" s="207">
        <v>0</v>
      </c>
      <c r="AX131" s="207">
        <v>0</v>
      </c>
      <c r="AY131" s="207">
        <v>0</v>
      </c>
      <c r="AZ131" s="207">
        <v>0</v>
      </c>
      <c r="BA131" s="207">
        <v>0</v>
      </c>
      <c r="BB131" s="207">
        <v>0</v>
      </c>
      <c r="BC131" s="207">
        <v>0</v>
      </c>
      <c r="BD131" s="207">
        <v>0</v>
      </c>
      <c r="BE131" s="207">
        <v>0</v>
      </c>
      <c r="BF131" s="207">
        <v>0</v>
      </c>
      <c r="BG131" s="207">
        <v>0</v>
      </c>
      <c r="BH131" s="207"/>
      <c r="BI131" s="207">
        <v>0</v>
      </c>
      <c r="BJ131" s="207"/>
      <c r="BK131" s="207">
        <v>0</v>
      </c>
      <c r="BL131" s="207">
        <v>0</v>
      </c>
      <c r="BM131" s="207">
        <v>0</v>
      </c>
      <c r="BN131" s="207">
        <v>0</v>
      </c>
      <c r="BO131" s="207">
        <v>0</v>
      </c>
      <c r="BP131" s="207"/>
      <c r="BQ131" s="207">
        <v>0</v>
      </c>
      <c r="BR131" s="207">
        <v>0</v>
      </c>
      <c r="BS131" s="207">
        <v>0</v>
      </c>
      <c r="BT131" s="207">
        <v>0</v>
      </c>
      <c r="BU131" s="207">
        <v>0</v>
      </c>
      <c r="BV131" s="207">
        <v>0</v>
      </c>
      <c r="BW131" s="207">
        <v>0</v>
      </c>
      <c r="BX131" s="207">
        <v>0</v>
      </c>
      <c r="BY131" s="207">
        <v>0</v>
      </c>
      <c r="BZ131" s="207">
        <v>0</v>
      </c>
      <c r="CA131" s="207">
        <v>0</v>
      </c>
      <c r="CB131" s="207">
        <v>0</v>
      </c>
      <c r="CC131" s="216">
        <f t="shared" si="21"/>
        <v>3155.71</v>
      </c>
    </row>
    <row r="132" spans="1:81" s="116" customFormat="1" ht="25.5" customHeight="1">
      <c r="A132" s="143" t="s">
        <v>1461</v>
      </c>
      <c r="B132" s="310" t="s">
        <v>24</v>
      </c>
      <c r="C132" s="311" t="s">
        <v>25</v>
      </c>
      <c r="D132" s="312">
        <v>45110</v>
      </c>
      <c r="E132" s="311" t="s">
        <v>25</v>
      </c>
      <c r="F132" s="313" t="s">
        <v>565</v>
      </c>
      <c r="G132" s="314" t="s">
        <v>566</v>
      </c>
      <c r="H132" s="207">
        <v>0</v>
      </c>
      <c r="I132" s="207">
        <v>0</v>
      </c>
      <c r="J132" s="207">
        <v>0</v>
      </c>
      <c r="K132" s="207">
        <v>0</v>
      </c>
      <c r="L132" s="207">
        <v>0</v>
      </c>
      <c r="M132" s="207">
        <v>0</v>
      </c>
      <c r="N132" s="207">
        <v>0</v>
      </c>
      <c r="O132" s="207">
        <v>0</v>
      </c>
      <c r="P132" s="207">
        <v>0</v>
      </c>
      <c r="Q132" s="207">
        <v>0</v>
      </c>
      <c r="R132" s="207">
        <v>0</v>
      </c>
      <c r="S132" s="207">
        <v>0</v>
      </c>
      <c r="T132" s="207">
        <v>0</v>
      </c>
      <c r="U132" s="207">
        <v>0</v>
      </c>
      <c r="V132" s="207">
        <v>0</v>
      </c>
      <c r="W132" s="207">
        <v>0</v>
      </c>
      <c r="X132" s="207">
        <v>0</v>
      </c>
      <c r="Y132" s="207">
        <v>0</v>
      </c>
      <c r="Z132" s="207">
        <v>0</v>
      </c>
      <c r="AA132" s="207">
        <v>0</v>
      </c>
      <c r="AB132" s="207">
        <v>0</v>
      </c>
      <c r="AC132" s="207">
        <v>0</v>
      </c>
      <c r="AD132" s="207">
        <v>0</v>
      </c>
      <c r="AE132" s="207">
        <v>0</v>
      </c>
      <c r="AF132" s="207">
        <v>0</v>
      </c>
      <c r="AG132" s="207">
        <v>0</v>
      </c>
      <c r="AH132" s="207">
        <v>0</v>
      </c>
      <c r="AI132" s="207">
        <v>0</v>
      </c>
      <c r="AJ132" s="207">
        <v>0</v>
      </c>
      <c r="AK132" s="207">
        <v>0</v>
      </c>
      <c r="AL132" s="207">
        <v>0</v>
      </c>
      <c r="AM132" s="207">
        <v>0</v>
      </c>
      <c r="AN132" s="207">
        <v>0</v>
      </c>
      <c r="AO132" s="207">
        <v>0</v>
      </c>
      <c r="AP132" s="207">
        <v>0</v>
      </c>
      <c r="AQ132" s="207">
        <v>0</v>
      </c>
      <c r="AR132" s="207">
        <v>0</v>
      </c>
      <c r="AS132" s="207">
        <v>0</v>
      </c>
      <c r="AT132" s="207">
        <v>0</v>
      </c>
      <c r="AU132" s="207">
        <v>0</v>
      </c>
      <c r="AV132" s="207">
        <v>0</v>
      </c>
      <c r="AW132" s="207">
        <v>0</v>
      </c>
      <c r="AX132" s="207">
        <v>0</v>
      </c>
      <c r="AY132" s="207">
        <v>0</v>
      </c>
      <c r="AZ132" s="207">
        <v>0</v>
      </c>
      <c r="BA132" s="207">
        <v>0</v>
      </c>
      <c r="BB132" s="207">
        <v>0</v>
      </c>
      <c r="BC132" s="207">
        <v>0</v>
      </c>
      <c r="BD132" s="207">
        <v>0</v>
      </c>
      <c r="BE132" s="207">
        <v>0</v>
      </c>
      <c r="BF132" s="207">
        <v>0</v>
      </c>
      <c r="BG132" s="207">
        <v>0</v>
      </c>
      <c r="BH132" s="207">
        <v>0</v>
      </c>
      <c r="BI132" s="207">
        <v>0</v>
      </c>
      <c r="BJ132" s="207">
        <v>0</v>
      </c>
      <c r="BK132" s="207">
        <v>0</v>
      </c>
      <c r="BL132" s="207">
        <v>0</v>
      </c>
      <c r="BM132" s="207">
        <v>0</v>
      </c>
      <c r="BN132" s="207">
        <v>0</v>
      </c>
      <c r="BO132" s="207">
        <v>0</v>
      </c>
      <c r="BP132" s="207">
        <v>0</v>
      </c>
      <c r="BQ132" s="207">
        <v>0</v>
      </c>
      <c r="BR132" s="207">
        <v>0</v>
      </c>
      <c r="BS132" s="207">
        <v>0</v>
      </c>
      <c r="BT132" s="207">
        <v>0</v>
      </c>
      <c r="BU132" s="207">
        <v>0</v>
      </c>
      <c r="BV132" s="207">
        <v>0</v>
      </c>
      <c r="BW132" s="207">
        <v>0</v>
      </c>
      <c r="BX132" s="207">
        <v>0</v>
      </c>
      <c r="BY132" s="207">
        <v>0</v>
      </c>
      <c r="BZ132" s="207">
        <v>0</v>
      </c>
      <c r="CA132" s="207">
        <v>0</v>
      </c>
      <c r="CB132" s="207">
        <v>0</v>
      </c>
      <c r="CC132" s="216">
        <f t="shared" si="21"/>
        <v>0</v>
      </c>
    </row>
    <row r="133" spans="1:81" s="116" customFormat="1" ht="25.5" customHeight="1">
      <c r="A133" s="143" t="s">
        <v>1461</v>
      </c>
      <c r="B133" s="310" t="s">
        <v>24</v>
      </c>
      <c r="C133" s="311" t="s">
        <v>25</v>
      </c>
      <c r="D133" s="312">
        <v>45110</v>
      </c>
      <c r="E133" s="311" t="s">
        <v>25</v>
      </c>
      <c r="F133" s="313" t="s">
        <v>567</v>
      </c>
      <c r="G133" s="314" t="s">
        <v>568</v>
      </c>
      <c r="H133" s="207">
        <v>0</v>
      </c>
      <c r="I133" s="207">
        <v>0</v>
      </c>
      <c r="J133" s="207">
        <v>0</v>
      </c>
      <c r="K133" s="207">
        <v>0</v>
      </c>
      <c r="L133" s="207">
        <v>0</v>
      </c>
      <c r="M133" s="207">
        <v>0</v>
      </c>
      <c r="N133" s="207">
        <v>0</v>
      </c>
      <c r="O133" s="207">
        <v>0</v>
      </c>
      <c r="P133" s="207">
        <v>0</v>
      </c>
      <c r="Q133" s="207">
        <v>0</v>
      </c>
      <c r="R133" s="207">
        <v>0</v>
      </c>
      <c r="S133" s="207">
        <v>0</v>
      </c>
      <c r="T133" s="207">
        <v>0</v>
      </c>
      <c r="U133" s="207">
        <v>0</v>
      </c>
      <c r="V133" s="207">
        <v>0</v>
      </c>
      <c r="W133" s="207">
        <v>0</v>
      </c>
      <c r="X133" s="207">
        <v>0</v>
      </c>
      <c r="Y133" s="207">
        <v>0</v>
      </c>
      <c r="Z133" s="207">
        <v>0</v>
      </c>
      <c r="AA133" s="207">
        <v>0</v>
      </c>
      <c r="AB133" s="207">
        <v>0</v>
      </c>
      <c r="AC133" s="207">
        <v>0</v>
      </c>
      <c r="AD133" s="207">
        <v>0</v>
      </c>
      <c r="AE133" s="207">
        <v>0</v>
      </c>
      <c r="AF133" s="207">
        <v>0</v>
      </c>
      <c r="AG133" s="207">
        <v>0</v>
      </c>
      <c r="AH133" s="207">
        <v>0</v>
      </c>
      <c r="AI133" s="207">
        <v>0</v>
      </c>
      <c r="AJ133" s="207">
        <v>0</v>
      </c>
      <c r="AK133" s="207">
        <v>0</v>
      </c>
      <c r="AL133" s="207">
        <v>0</v>
      </c>
      <c r="AM133" s="207">
        <v>0</v>
      </c>
      <c r="AN133" s="207">
        <v>0</v>
      </c>
      <c r="AO133" s="207">
        <v>0</v>
      </c>
      <c r="AP133" s="207">
        <v>0</v>
      </c>
      <c r="AQ133" s="207">
        <v>0</v>
      </c>
      <c r="AR133" s="207">
        <v>0</v>
      </c>
      <c r="AS133" s="207">
        <v>0</v>
      </c>
      <c r="AT133" s="207">
        <v>0</v>
      </c>
      <c r="AU133" s="207">
        <v>10700</v>
      </c>
      <c r="AV133" s="207">
        <v>0</v>
      </c>
      <c r="AW133" s="207">
        <v>0</v>
      </c>
      <c r="AX133" s="207">
        <v>0</v>
      </c>
      <c r="AY133" s="207">
        <v>0</v>
      </c>
      <c r="AZ133" s="207">
        <v>0</v>
      </c>
      <c r="BA133" s="207">
        <v>0</v>
      </c>
      <c r="BB133" s="207">
        <v>0</v>
      </c>
      <c r="BC133" s="207">
        <v>0</v>
      </c>
      <c r="BD133" s="207">
        <v>0</v>
      </c>
      <c r="BE133" s="207">
        <v>0</v>
      </c>
      <c r="BF133" s="207">
        <v>0</v>
      </c>
      <c r="BG133" s="207">
        <v>0</v>
      </c>
      <c r="BH133" s="207"/>
      <c r="BI133" s="207">
        <v>0</v>
      </c>
      <c r="BJ133" s="207"/>
      <c r="BK133" s="207">
        <v>0</v>
      </c>
      <c r="BL133" s="207">
        <v>0</v>
      </c>
      <c r="BM133" s="207">
        <v>0</v>
      </c>
      <c r="BN133" s="207">
        <v>0</v>
      </c>
      <c r="BO133" s="207">
        <v>0</v>
      </c>
      <c r="BP133" s="207"/>
      <c r="BQ133" s="207">
        <v>0</v>
      </c>
      <c r="BR133" s="207">
        <v>0</v>
      </c>
      <c r="BS133" s="207">
        <v>0</v>
      </c>
      <c r="BT133" s="207">
        <v>0</v>
      </c>
      <c r="BU133" s="207">
        <v>0</v>
      </c>
      <c r="BV133" s="207">
        <v>0</v>
      </c>
      <c r="BW133" s="207">
        <v>0</v>
      </c>
      <c r="BX133" s="207">
        <v>0</v>
      </c>
      <c r="BY133" s="207">
        <v>0</v>
      </c>
      <c r="BZ133" s="207">
        <v>0</v>
      </c>
      <c r="CA133" s="207">
        <v>0</v>
      </c>
      <c r="CB133" s="207">
        <v>0</v>
      </c>
      <c r="CC133" s="216">
        <f t="shared" si="21"/>
        <v>10700</v>
      </c>
    </row>
    <row r="134" spans="1:81" s="116" customFormat="1" ht="25.5" customHeight="1">
      <c r="A134" s="143" t="s">
        <v>1461</v>
      </c>
      <c r="B134" s="310" t="s">
        <v>24</v>
      </c>
      <c r="C134" s="311" t="s">
        <v>25</v>
      </c>
      <c r="D134" s="312">
        <v>45110</v>
      </c>
      <c r="E134" s="311" t="s">
        <v>25</v>
      </c>
      <c r="F134" s="313" t="s">
        <v>569</v>
      </c>
      <c r="G134" s="314" t="s">
        <v>1576</v>
      </c>
      <c r="H134" s="207">
        <v>0</v>
      </c>
      <c r="I134" s="185">
        <v>0</v>
      </c>
      <c r="J134" s="185">
        <v>0</v>
      </c>
      <c r="K134" s="185">
        <v>0</v>
      </c>
      <c r="L134" s="185">
        <v>0</v>
      </c>
      <c r="M134" s="185">
        <v>0</v>
      </c>
      <c r="N134" s="185">
        <v>0</v>
      </c>
      <c r="O134" s="185">
        <v>0</v>
      </c>
      <c r="P134" s="185">
        <v>0</v>
      </c>
      <c r="Q134" s="185">
        <v>0</v>
      </c>
      <c r="R134" s="185">
        <v>0</v>
      </c>
      <c r="S134" s="185">
        <v>0</v>
      </c>
      <c r="T134" s="185">
        <v>0</v>
      </c>
      <c r="U134" s="185">
        <v>0</v>
      </c>
      <c r="V134" s="185">
        <v>0</v>
      </c>
      <c r="W134" s="185">
        <v>0</v>
      </c>
      <c r="X134" s="185">
        <v>0</v>
      </c>
      <c r="Y134" s="185">
        <v>0</v>
      </c>
      <c r="Z134" s="185">
        <v>0</v>
      </c>
      <c r="AA134" s="185">
        <v>0</v>
      </c>
      <c r="AB134" s="185">
        <v>0</v>
      </c>
      <c r="AC134" s="185">
        <v>0</v>
      </c>
      <c r="AD134" s="185">
        <v>0</v>
      </c>
      <c r="AE134" s="185">
        <v>0</v>
      </c>
      <c r="AF134" s="185">
        <v>0</v>
      </c>
      <c r="AG134" s="185">
        <v>0</v>
      </c>
      <c r="AH134" s="185">
        <v>0</v>
      </c>
      <c r="AI134" s="185">
        <v>156207.74</v>
      </c>
      <c r="AJ134" s="185">
        <v>0</v>
      </c>
      <c r="AK134" s="185">
        <v>0</v>
      </c>
      <c r="AL134" s="185">
        <v>0</v>
      </c>
      <c r="AM134" s="185">
        <v>0</v>
      </c>
      <c r="AN134" s="185">
        <v>0</v>
      </c>
      <c r="AO134" s="185">
        <v>0</v>
      </c>
      <c r="AP134" s="185">
        <v>0</v>
      </c>
      <c r="AQ134" s="185">
        <v>0</v>
      </c>
      <c r="AR134" s="185">
        <v>0</v>
      </c>
      <c r="AS134" s="185">
        <v>0</v>
      </c>
      <c r="AT134" s="185">
        <v>0</v>
      </c>
      <c r="AU134" s="185">
        <v>0</v>
      </c>
      <c r="AV134" s="185">
        <v>0</v>
      </c>
      <c r="AW134" s="185">
        <v>0</v>
      </c>
      <c r="AX134" s="185">
        <v>0</v>
      </c>
      <c r="AY134" s="185">
        <v>0</v>
      </c>
      <c r="AZ134" s="185">
        <v>0</v>
      </c>
      <c r="BA134" s="185">
        <v>0</v>
      </c>
      <c r="BB134" s="185">
        <v>69030.67</v>
      </c>
      <c r="BC134" s="185">
        <v>0</v>
      </c>
      <c r="BD134" s="185">
        <v>0</v>
      </c>
      <c r="BE134" s="185">
        <v>0</v>
      </c>
      <c r="BF134" s="185">
        <v>0</v>
      </c>
      <c r="BG134" s="185">
        <v>0</v>
      </c>
      <c r="BH134" s="185"/>
      <c r="BI134" s="185">
        <v>0</v>
      </c>
      <c r="BJ134" s="185"/>
      <c r="BK134" s="185">
        <v>0</v>
      </c>
      <c r="BL134" s="185">
        <v>0</v>
      </c>
      <c r="BM134" s="185">
        <v>0</v>
      </c>
      <c r="BN134" s="185">
        <v>0</v>
      </c>
      <c r="BO134" s="185">
        <v>0</v>
      </c>
      <c r="BP134" s="185"/>
      <c r="BQ134" s="185">
        <v>0</v>
      </c>
      <c r="BR134" s="185">
        <v>0</v>
      </c>
      <c r="BS134" s="185">
        <v>0</v>
      </c>
      <c r="BT134" s="185">
        <v>51754</v>
      </c>
      <c r="BU134" s="185">
        <v>0</v>
      </c>
      <c r="BV134" s="185">
        <v>0</v>
      </c>
      <c r="BW134" s="185">
        <v>0</v>
      </c>
      <c r="BX134" s="185">
        <v>0</v>
      </c>
      <c r="BY134" s="185">
        <v>0</v>
      </c>
      <c r="BZ134" s="185">
        <v>0</v>
      </c>
      <c r="CA134" s="185">
        <v>0</v>
      </c>
      <c r="CB134" s="185">
        <v>0</v>
      </c>
      <c r="CC134" s="216">
        <f t="shared" si="21"/>
        <v>276992.40999999997</v>
      </c>
    </row>
    <row r="135" spans="1:81" s="116" customFormat="1" ht="25.5" customHeight="1">
      <c r="A135" s="143" t="s">
        <v>1461</v>
      </c>
      <c r="B135" s="310" t="s">
        <v>24</v>
      </c>
      <c r="C135" s="311" t="s">
        <v>25</v>
      </c>
      <c r="D135" s="312"/>
      <c r="E135" s="311"/>
      <c r="F135" s="336" t="s">
        <v>1577</v>
      </c>
      <c r="G135" s="337" t="s">
        <v>1578</v>
      </c>
      <c r="H135" s="207">
        <v>0</v>
      </c>
      <c r="I135" s="185">
        <v>0</v>
      </c>
      <c r="J135" s="185">
        <v>0</v>
      </c>
      <c r="K135" s="185">
        <v>0</v>
      </c>
      <c r="L135" s="185">
        <v>0</v>
      </c>
      <c r="M135" s="185">
        <v>0</v>
      </c>
      <c r="N135" s="185">
        <v>0</v>
      </c>
      <c r="O135" s="185">
        <v>0</v>
      </c>
      <c r="P135" s="185">
        <v>0</v>
      </c>
      <c r="Q135" s="185">
        <v>0</v>
      </c>
      <c r="R135" s="185">
        <v>0</v>
      </c>
      <c r="S135" s="185">
        <v>0</v>
      </c>
      <c r="T135" s="185">
        <v>0</v>
      </c>
      <c r="U135" s="185">
        <v>0</v>
      </c>
      <c r="V135" s="185">
        <v>0</v>
      </c>
      <c r="W135" s="185">
        <v>0</v>
      </c>
      <c r="X135" s="185">
        <v>0</v>
      </c>
      <c r="Y135" s="185">
        <v>0</v>
      </c>
      <c r="Z135" s="185">
        <v>0</v>
      </c>
      <c r="AA135" s="185">
        <v>0</v>
      </c>
      <c r="AB135" s="185">
        <v>0</v>
      </c>
      <c r="AC135" s="185">
        <v>0</v>
      </c>
      <c r="AD135" s="185">
        <v>0</v>
      </c>
      <c r="AE135" s="185">
        <v>0</v>
      </c>
      <c r="AF135" s="185">
        <v>0</v>
      </c>
      <c r="AG135" s="185">
        <v>0</v>
      </c>
      <c r="AH135" s="185">
        <v>0</v>
      </c>
      <c r="AI135" s="185">
        <v>0</v>
      </c>
      <c r="AJ135" s="185">
        <v>0</v>
      </c>
      <c r="AK135" s="185">
        <v>0</v>
      </c>
      <c r="AL135" s="185">
        <v>0</v>
      </c>
      <c r="AM135" s="185">
        <v>0</v>
      </c>
      <c r="AN135" s="185">
        <v>0</v>
      </c>
      <c r="AO135" s="185">
        <v>0</v>
      </c>
      <c r="AP135" s="185">
        <v>0</v>
      </c>
      <c r="AQ135" s="185">
        <v>0</v>
      </c>
      <c r="AR135" s="185">
        <v>0</v>
      </c>
      <c r="AS135" s="185">
        <v>0</v>
      </c>
      <c r="AT135" s="185">
        <v>0</v>
      </c>
      <c r="AU135" s="185">
        <v>53063</v>
      </c>
      <c r="AV135" s="185">
        <v>0</v>
      </c>
      <c r="AW135" s="185">
        <v>0</v>
      </c>
      <c r="AX135" s="185">
        <v>0</v>
      </c>
      <c r="AY135" s="185">
        <v>0</v>
      </c>
      <c r="AZ135" s="185">
        <v>0</v>
      </c>
      <c r="BA135" s="185">
        <v>0</v>
      </c>
      <c r="BB135" s="185">
        <v>0</v>
      </c>
      <c r="BC135" s="185">
        <v>0</v>
      </c>
      <c r="BD135" s="185">
        <v>0</v>
      </c>
      <c r="BE135" s="185">
        <v>0</v>
      </c>
      <c r="BF135" s="185">
        <v>0</v>
      </c>
      <c r="BG135" s="185">
        <v>0</v>
      </c>
      <c r="BH135" s="185"/>
      <c r="BI135" s="185">
        <v>0</v>
      </c>
      <c r="BJ135" s="185"/>
      <c r="BK135" s="185">
        <v>0</v>
      </c>
      <c r="BL135" s="185">
        <v>0</v>
      </c>
      <c r="BM135" s="185">
        <v>0</v>
      </c>
      <c r="BN135" s="185">
        <v>0</v>
      </c>
      <c r="BO135" s="185">
        <v>0</v>
      </c>
      <c r="BP135" s="185"/>
      <c r="BQ135" s="185">
        <v>0</v>
      </c>
      <c r="BR135" s="185">
        <v>0</v>
      </c>
      <c r="BS135" s="185">
        <v>0</v>
      </c>
      <c r="BT135" s="185">
        <v>0</v>
      </c>
      <c r="BU135" s="185">
        <v>0</v>
      </c>
      <c r="BV135" s="185">
        <v>0</v>
      </c>
      <c r="BW135" s="185">
        <v>0</v>
      </c>
      <c r="BX135" s="185">
        <v>0</v>
      </c>
      <c r="BY135" s="185">
        <v>0</v>
      </c>
      <c r="BZ135" s="185">
        <v>0</v>
      </c>
      <c r="CA135" s="185">
        <v>0</v>
      </c>
      <c r="CB135" s="185">
        <v>0</v>
      </c>
      <c r="CC135" s="216">
        <f t="shared" si="21"/>
        <v>53063</v>
      </c>
    </row>
    <row r="136" spans="1:81" s="116" customFormat="1" ht="25.5" customHeight="1">
      <c r="A136" s="143" t="s">
        <v>1461</v>
      </c>
      <c r="B136" s="310" t="s">
        <v>24</v>
      </c>
      <c r="C136" s="311" t="s">
        <v>25</v>
      </c>
      <c r="D136" s="312">
        <v>45110</v>
      </c>
      <c r="E136" s="311" t="s">
        <v>25</v>
      </c>
      <c r="F136" s="313" t="s">
        <v>570</v>
      </c>
      <c r="G136" s="314" t="s">
        <v>571</v>
      </c>
      <c r="H136" s="207">
        <v>0</v>
      </c>
      <c r="I136" s="207">
        <v>0</v>
      </c>
      <c r="J136" s="207">
        <v>0</v>
      </c>
      <c r="K136" s="207">
        <v>0</v>
      </c>
      <c r="L136" s="207">
        <v>0</v>
      </c>
      <c r="M136" s="207">
        <v>0</v>
      </c>
      <c r="N136" s="207">
        <v>0</v>
      </c>
      <c r="O136" s="207">
        <v>0</v>
      </c>
      <c r="P136" s="207">
        <v>0</v>
      </c>
      <c r="Q136" s="207">
        <v>0</v>
      </c>
      <c r="R136" s="207">
        <v>0</v>
      </c>
      <c r="S136" s="207">
        <v>0</v>
      </c>
      <c r="T136" s="207">
        <v>0</v>
      </c>
      <c r="U136" s="207">
        <v>0</v>
      </c>
      <c r="V136" s="207">
        <v>0</v>
      </c>
      <c r="W136" s="207">
        <v>0</v>
      </c>
      <c r="X136" s="207">
        <v>0</v>
      </c>
      <c r="Y136" s="207">
        <v>0</v>
      </c>
      <c r="Z136" s="207">
        <v>0</v>
      </c>
      <c r="AA136" s="207">
        <v>0</v>
      </c>
      <c r="AB136" s="207">
        <v>0</v>
      </c>
      <c r="AC136" s="207">
        <v>0</v>
      </c>
      <c r="AD136" s="207">
        <v>0</v>
      </c>
      <c r="AE136" s="207">
        <v>0</v>
      </c>
      <c r="AF136" s="207">
        <v>0</v>
      </c>
      <c r="AG136" s="207">
        <v>0</v>
      </c>
      <c r="AH136" s="207">
        <v>0</v>
      </c>
      <c r="AI136" s="207">
        <v>0</v>
      </c>
      <c r="AJ136" s="207">
        <v>0</v>
      </c>
      <c r="AK136" s="207">
        <v>0</v>
      </c>
      <c r="AL136" s="207">
        <v>0</v>
      </c>
      <c r="AM136" s="207">
        <v>0</v>
      </c>
      <c r="AN136" s="207">
        <v>0</v>
      </c>
      <c r="AO136" s="207">
        <v>0</v>
      </c>
      <c r="AP136" s="207">
        <v>0</v>
      </c>
      <c r="AQ136" s="207">
        <v>0</v>
      </c>
      <c r="AR136" s="207">
        <v>0</v>
      </c>
      <c r="AS136" s="207">
        <v>0</v>
      </c>
      <c r="AT136" s="207">
        <v>0</v>
      </c>
      <c r="AU136" s="207">
        <v>0</v>
      </c>
      <c r="AV136" s="207">
        <v>0</v>
      </c>
      <c r="AW136" s="207">
        <v>0</v>
      </c>
      <c r="AX136" s="207">
        <v>0</v>
      </c>
      <c r="AY136" s="207">
        <v>0</v>
      </c>
      <c r="AZ136" s="207">
        <v>0</v>
      </c>
      <c r="BA136" s="207">
        <v>0</v>
      </c>
      <c r="BB136" s="207">
        <v>0</v>
      </c>
      <c r="BC136" s="207">
        <v>0</v>
      </c>
      <c r="BD136" s="207">
        <v>0</v>
      </c>
      <c r="BE136" s="207">
        <v>0</v>
      </c>
      <c r="BF136" s="207">
        <v>0</v>
      </c>
      <c r="BG136" s="207">
        <v>0</v>
      </c>
      <c r="BH136" s="207">
        <v>0</v>
      </c>
      <c r="BI136" s="207">
        <v>0</v>
      </c>
      <c r="BJ136" s="207">
        <v>0</v>
      </c>
      <c r="BK136" s="207">
        <v>0</v>
      </c>
      <c r="BL136" s="207">
        <v>0</v>
      </c>
      <c r="BM136" s="207">
        <v>0</v>
      </c>
      <c r="BN136" s="207">
        <v>0</v>
      </c>
      <c r="BO136" s="207">
        <v>0</v>
      </c>
      <c r="BP136" s="207">
        <v>0</v>
      </c>
      <c r="BQ136" s="207">
        <v>0</v>
      </c>
      <c r="BR136" s="207">
        <v>0</v>
      </c>
      <c r="BS136" s="207">
        <v>0</v>
      </c>
      <c r="BT136" s="207">
        <v>0</v>
      </c>
      <c r="BU136" s="207">
        <v>0</v>
      </c>
      <c r="BV136" s="207">
        <v>0</v>
      </c>
      <c r="BW136" s="207">
        <v>0</v>
      </c>
      <c r="BX136" s="207">
        <v>0</v>
      </c>
      <c r="BY136" s="207">
        <v>0</v>
      </c>
      <c r="BZ136" s="207">
        <v>0</v>
      </c>
      <c r="CA136" s="207">
        <v>0</v>
      </c>
      <c r="CB136" s="207">
        <v>0</v>
      </c>
      <c r="CC136" s="216">
        <f t="shared" si="21"/>
        <v>0</v>
      </c>
    </row>
    <row r="137" spans="1:81" s="116" customFormat="1" ht="25.5" customHeight="1">
      <c r="A137" s="143" t="s">
        <v>1461</v>
      </c>
      <c r="B137" s="310" t="s">
        <v>24</v>
      </c>
      <c r="C137" s="311" t="s">
        <v>25</v>
      </c>
      <c r="D137" s="312">
        <v>45110</v>
      </c>
      <c r="E137" s="311" t="s">
        <v>25</v>
      </c>
      <c r="F137" s="313" t="s">
        <v>572</v>
      </c>
      <c r="G137" s="314" t="s">
        <v>573</v>
      </c>
      <c r="H137" s="207">
        <v>0</v>
      </c>
      <c r="I137" s="207">
        <v>0</v>
      </c>
      <c r="J137" s="207">
        <v>0</v>
      </c>
      <c r="K137" s="207">
        <v>0</v>
      </c>
      <c r="L137" s="207">
        <v>0</v>
      </c>
      <c r="M137" s="207">
        <v>0</v>
      </c>
      <c r="N137" s="207">
        <v>0</v>
      </c>
      <c r="O137" s="207">
        <v>0</v>
      </c>
      <c r="P137" s="207">
        <v>0</v>
      </c>
      <c r="Q137" s="207">
        <v>0</v>
      </c>
      <c r="R137" s="207">
        <v>0</v>
      </c>
      <c r="S137" s="207">
        <v>0</v>
      </c>
      <c r="T137" s="207">
        <v>0</v>
      </c>
      <c r="U137" s="207">
        <v>0</v>
      </c>
      <c r="V137" s="207">
        <v>0</v>
      </c>
      <c r="W137" s="207">
        <v>0</v>
      </c>
      <c r="X137" s="207">
        <v>0</v>
      </c>
      <c r="Y137" s="207">
        <v>0</v>
      </c>
      <c r="Z137" s="207">
        <v>0</v>
      </c>
      <c r="AA137" s="207">
        <v>12000</v>
      </c>
      <c r="AB137" s="207">
        <v>0</v>
      </c>
      <c r="AC137" s="207">
        <v>0</v>
      </c>
      <c r="AD137" s="207">
        <v>0</v>
      </c>
      <c r="AE137" s="207">
        <v>0</v>
      </c>
      <c r="AF137" s="207">
        <v>0</v>
      </c>
      <c r="AG137" s="207">
        <v>0</v>
      </c>
      <c r="AH137" s="207">
        <v>0</v>
      </c>
      <c r="AI137" s="207">
        <v>0</v>
      </c>
      <c r="AJ137" s="207">
        <v>0</v>
      </c>
      <c r="AK137" s="207">
        <v>0</v>
      </c>
      <c r="AL137" s="207">
        <v>0</v>
      </c>
      <c r="AM137" s="207">
        <v>0</v>
      </c>
      <c r="AN137" s="207">
        <v>0</v>
      </c>
      <c r="AO137" s="207">
        <v>0</v>
      </c>
      <c r="AP137" s="207">
        <v>0</v>
      </c>
      <c r="AQ137" s="207">
        <v>0</v>
      </c>
      <c r="AR137" s="207">
        <v>0</v>
      </c>
      <c r="AS137" s="207">
        <v>0</v>
      </c>
      <c r="AT137" s="207">
        <v>0</v>
      </c>
      <c r="AU137" s="207">
        <v>0</v>
      </c>
      <c r="AV137" s="207">
        <v>0</v>
      </c>
      <c r="AW137" s="207">
        <v>0</v>
      </c>
      <c r="AX137" s="207">
        <v>0</v>
      </c>
      <c r="AY137" s="207">
        <v>0</v>
      </c>
      <c r="AZ137" s="207">
        <v>0</v>
      </c>
      <c r="BA137" s="207">
        <v>0</v>
      </c>
      <c r="BB137" s="207">
        <v>0</v>
      </c>
      <c r="BC137" s="207">
        <v>0</v>
      </c>
      <c r="BD137" s="207">
        <v>0</v>
      </c>
      <c r="BE137" s="207">
        <v>0</v>
      </c>
      <c r="BF137" s="207">
        <v>0</v>
      </c>
      <c r="BG137" s="207">
        <v>0</v>
      </c>
      <c r="BH137" s="207"/>
      <c r="BI137" s="207">
        <v>0</v>
      </c>
      <c r="BJ137" s="207"/>
      <c r="BK137" s="207">
        <v>0</v>
      </c>
      <c r="BL137" s="207">
        <v>0</v>
      </c>
      <c r="BM137" s="207">
        <v>0</v>
      </c>
      <c r="BN137" s="207">
        <v>0</v>
      </c>
      <c r="BO137" s="207">
        <v>0</v>
      </c>
      <c r="BP137" s="207"/>
      <c r="BQ137" s="207">
        <v>0</v>
      </c>
      <c r="BR137" s="207">
        <v>0</v>
      </c>
      <c r="BS137" s="207">
        <v>0</v>
      </c>
      <c r="BT137" s="207">
        <v>0</v>
      </c>
      <c r="BU137" s="207">
        <v>0</v>
      </c>
      <c r="BV137" s="207">
        <v>0</v>
      </c>
      <c r="BW137" s="207">
        <v>0</v>
      </c>
      <c r="BX137" s="207">
        <v>0</v>
      </c>
      <c r="BY137" s="207">
        <v>0</v>
      </c>
      <c r="BZ137" s="207">
        <v>0</v>
      </c>
      <c r="CA137" s="207">
        <v>0</v>
      </c>
      <c r="CB137" s="207">
        <v>0</v>
      </c>
      <c r="CC137" s="216">
        <f t="shared" si="21"/>
        <v>12000</v>
      </c>
    </row>
    <row r="138" spans="1:81" s="116" customFormat="1" ht="25.5" customHeight="1">
      <c r="A138" s="143" t="s">
        <v>1461</v>
      </c>
      <c r="B138" s="310" t="s">
        <v>24</v>
      </c>
      <c r="C138" s="311" t="s">
        <v>25</v>
      </c>
      <c r="D138" s="312">
        <v>45110</v>
      </c>
      <c r="E138" s="311" t="s">
        <v>25</v>
      </c>
      <c r="F138" s="313" t="s">
        <v>574</v>
      </c>
      <c r="G138" s="314" t="s">
        <v>575</v>
      </c>
      <c r="H138" s="207">
        <v>0</v>
      </c>
      <c r="I138" s="207">
        <v>0</v>
      </c>
      <c r="J138" s="207">
        <v>0</v>
      </c>
      <c r="K138" s="207">
        <v>0</v>
      </c>
      <c r="L138" s="207">
        <v>0</v>
      </c>
      <c r="M138" s="207">
        <v>0</v>
      </c>
      <c r="N138" s="207">
        <v>0</v>
      </c>
      <c r="O138" s="207">
        <v>0</v>
      </c>
      <c r="P138" s="207">
        <v>0</v>
      </c>
      <c r="Q138" s="207">
        <v>0</v>
      </c>
      <c r="R138" s="207">
        <v>0</v>
      </c>
      <c r="S138" s="207">
        <v>0</v>
      </c>
      <c r="T138" s="207">
        <v>0</v>
      </c>
      <c r="U138" s="207">
        <v>0</v>
      </c>
      <c r="V138" s="207">
        <v>0</v>
      </c>
      <c r="W138" s="207">
        <v>0</v>
      </c>
      <c r="X138" s="207">
        <v>0</v>
      </c>
      <c r="Y138" s="207">
        <v>0</v>
      </c>
      <c r="Z138" s="207">
        <v>0</v>
      </c>
      <c r="AA138" s="207">
        <v>0</v>
      </c>
      <c r="AB138" s="207">
        <v>0</v>
      </c>
      <c r="AC138" s="207">
        <v>0</v>
      </c>
      <c r="AD138" s="207">
        <v>0</v>
      </c>
      <c r="AE138" s="207">
        <v>0</v>
      </c>
      <c r="AF138" s="207">
        <v>0</v>
      </c>
      <c r="AG138" s="207">
        <v>0</v>
      </c>
      <c r="AH138" s="207">
        <v>0</v>
      </c>
      <c r="AI138" s="207">
        <v>0</v>
      </c>
      <c r="AJ138" s="207">
        <v>0</v>
      </c>
      <c r="AK138" s="207">
        <v>0</v>
      </c>
      <c r="AL138" s="207">
        <v>0</v>
      </c>
      <c r="AM138" s="207">
        <v>0</v>
      </c>
      <c r="AN138" s="207">
        <v>0</v>
      </c>
      <c r="AO138" s="207">
        <v>0</v>
      </c>
      <c r="AP138" s="207">
        <v>0</v>
      </c>
      <c r="AQ138" s="207">
        <v>0</v>
      </c>
      <c r="AR138" s="207">
        <v>0</v>
      </c>
      <c r="AS138" s="207">
        <v>0</v>
      </c>
      <c r="AT138" s="207">
        <v>0</v>
      </c>
      <c r="AU138" s="207">
        <v>0</v>
      </c>
      <c r="AV138" s="207">
        <v>0</v>
      </c>
      <c r="AW138" s="207">
        <v>0</v>
      </c>
      <c r="AX138" s="207">
        <v>0</v>
      </c>
      <c r="AY138" s="207">
        <v>0</v>
      </c>
      <c r="AZ138" s="207">
        <v>0</v>
      </c>
      <c r="BA138" s="207">
        <v>0</v>
      </c>
      <c r="BB138" s="207">
        <v>0</v>
      </c>
      <c r="BC138" s="207">
        <v>0</v>
      </c>
      <c r="BD138" s="207">
        <v>0</v>
      </c>
      <c r="BE138" s="207">
        <v>0</v>
      </c>
      <c r="BF138" s="207">
        <v>0</v>
      </c>
      <c r="BG138" s="207">
        <v>0</v>
      </c>
      <c r="BH138" s="207">
        <v>0</v>
      </c>
      <c r="BI138" s="207">
        <v>0</v>
      </c>
      <c r="BJ138" s="207">
        <v>0</v>
      </c>
      <c r="BK138" s="207">
        <v>0</v>
      </c>
      <c r="BL138" s="207">
        <v>0</v>
      </c>
      <c r="BM138" s="207">
        <v>0</v>
      </c>
      <c r="BN138" s="207">
        <v>0</v>
      </c>
      <c r="BO138" s="207">
        <v>0</v>
      </c>
      <c r="BP138" s="207">
        <v>0</v>
      </c>
      <c r="BQ138" s="207">
        <v>0</v>
      </c>
      <c r="BR138" s="207">
        <v>0</v>
      </c>
      <c r="BS138" s="207">
        <v>0</v>
      </c>
      <c r="BT138" s="207">
        <v>0</v>
      </c>
      <c r="BU138" s="207">
        <v>0</v>
      </c>
      <c r="BV138" s="207">
        <v>0</v>
      </c>
      <c r="BW138" s="207">
        <v>0</v>
      </c>
      <c r="BX138" s="207">
        <v>0</v>
      </c>
      <c r="BY138" s="207">
        <v>0</v>
      </c>
      <c r="BZ138" s="207">
        <v>0</v>
      </c>
      <c r="CA138" s="207">
        <v>0</v>
      </c>
      <c r="CB138" s="207">
        <v>0</v>
      </c>
      <c r="CC138" s="216">
        <f t="shared" si="21"/>
        <v>0</v>
      </c>
    </row>
    <row r="139" spans="1:81" s="116" customFormat="1" ht="25.5" customHeight="1">
      <c r="A139" s="143" t="s">
        <v>1461</v>
      </c>
      <c r="B139" s="310" t="s">
        <v>24</v>
      </c>
      <c r="C139" s="311" t="s">
        <v>25</v>
      </c>
      <c r="D139" s="312">
        <v>45110</v>
      </c>
      <c r="E139" s="311" t="s">
        <v>25</v>
      </c>
      <c r="F139" s="313" t="s">
        <v>576</v>
      </c>
      <c r="G139" s="314" t="s">
        <v>577</v>
      </c>
      <c r="H139" s="207">
        <v>0</v>
      </c>
      <c r="I139" s="207">
        <v>0</v>
      </c>
      <c r="J139" s="207">
        <v>0</v>
      </c>
      <c r="K139" s="207">
        <v>0</v>
      </c>
      <c r="L139" s="207">
        <v>0</v>
      </c>
      <c r="M139" s="207">
        <v>0</v>
      </c>
      <c r="N139" s="207">
        <v>0</v>
      </c>
      <c r="O139" s="207">
        <v>0</v>
      </c>
      <c r="P139" s="207">
        <v>0</v>
      </c>
      <c r="Q139" s="207">
        <v>0</v>
      </c>
      <c r="R139" s="207">
        <v>0</v>
      </c>
      <c r="S139" s="207">
        <v>0</v>
      </c>
      <c r="T139" s="207">
        <v>0</v>
      </c>
      <c r="U139" s="207">
        <v>0</v>
      </c>
      <c r="V139" s="207">
        <v>0</v>
      </c>
      <c r="W139" s="207">
        <v>0</v>
      </c>
      <c r="X139" s="207">
        <v>0</v>
      </c>
      <c r="Y139" s="207">
        <v>0</v>
      </c>
      <c r="Z139" s="207">
        <v>0</v>
      </c>
      <c r="AA139" s="207">
        <v>0</v>
      </c>
      <c r="AB139" s="207">
        <v>0</v>
      </c>
      <c r="AC139" s="207">
        <v>0</v>
      </c>
      <c r="AD139" s="207">
        <v>0</v>
      </c>
      <c r="AE139" s="207">
        <v>0</v>
      </c>
      <c r="AF139" s="207">
        <v>0</v>
      </c>
      <c r="AG139" s="207">
        <v>0</v>
      </c>
      <c r="AH139" s="207">
        <v>0</v>
      </c>
      <c r="AI139" s="207">
        <v>0</v>
      </c>
      <c r="AJ139" s="207">
        <v>0</v>
      </c>
      <c r="AK139" s="207">
        <v>0</v>
      </c>
      <c r="AL139" s="207">
        <v>0</v>
      </c>
      <c r="AM139" s="207">
        <v>0</v>
      </c>
      <c r="AN139" s="207">
        <v>0</v>
      </c>
      <c r="AO139" s="207">
        <v>0</v>
      </c>
      <c r="AP139" s="207">
        <v>0</v>
      </c>
      <c r="AQ139" s="207">
        <v>0</v>
      </c>
      <c r="AR139" s="207">
        <v>0</v>
      </c>
      <c r="AS139" s="207">
        <v>0</v>
      </c>
      <c r="AT139" s="207">
        <v>0</v>
      </c>
      <c r="AU139" s="207">
        <v>0</v>
      </c>
      <c r="AV139" s="207">
        <v>0</v>
      </c>
      <c r="AW139" s="207">
        <v>0</v>
      </c>
      <c r="AX139" s="207">
        <v>0</v>
      </c>
      <c r="AY139" s="207">
        <v>0</v>
      </c>
      <c r="AZ139" s="207">
        <v>0</v>
      </c>
      <c r="BA139" s="207">
        <v>0</v>
      </c>
      <c r="BB139" s="207">
        <v>0</v>
      </c>
      <c r="BC139" s="207">
        <v>0</v>
      </c>
      <c r="BD139" s="207">
        <v>0</v>
      </c>
      <c r="BE139" s="207">
        <v>0</v>
      </c>
      <c r="BF139" s="207">
        <v>0</v>
      </c>
      <c r="BG139" s="207">
        <v>0</v>
      </c>
      <c r="BH139" s="207">
        <v>0</v>
      </c>
      <c r="BI139" s="207">
        <v>0</v>
      </c>
      <c r="BJ139" s="207">
        <v>0</v>
      </c>
      <c r="BK139" s="207">
        <v>0</v>
      </c>
      <c r="BL139" s="207">
        <v>0</v>
      </c>
      <c r="BM139" s="207">
        <v>0</v>
      </c>
      <c r="BN139" s="207">
        <v>0</v>
      </c>
      <c r="BO139" s="207">
        <v>0</v>
      </c>
      <c r="BP139" s="207">
        <v>0</v>
      </c>
      <c r="BQ139" s="207">
        <v>0</v>
      </c>
      <c r="BR139" s="207">
        <v>0</v>
      </c>
      <c r="BS139" s="207">
        <v>0</v>
      </c>
      <c r="BT139" s="207">
        <v>0</v>
      </c>
      <c r="BU139" s="207">
        <v>0</v>
      </c>
      <c r="BV139" s="207">
        <v>0</v>
      </c>
      <c r="BW139" s="207">
        <v>0</v>
      </c>
      <c r="BX139" s="207">
        <v>0</v>
      </c>
      <c r="BY139" s="207">
        <v>0</v>
      </c>
      <c r="BZ139" s="207">
        <v>0</v>
      </c>
      <c r="CA139" s="207">
        <v>0</v>
      </c>
      <c r="CB139" s="207">
        <v>0</v>
      </c>
      <c r="CC139" s="216">
        <f t="shared" si="21"/>
        <v>0</v>
      </c>
    </row>
    <row r="140" spans="1:81" s="116" customFormat="1" ht="25.5" customHeight="1">
      <c r="A140" s="143" t="s">
        <v>1461</v>
      </c>
      <c r="B140" s="310" t="s">
        <v>24</v>
      </c>
      <c r="C140" s="311" t="s">
        <v>25</v>
      </c>
      <c r="D140" s="312">
        <v>45110</v>
      </c>
      <c r="E140" s="311" t="s">
        <v>25</v>
      </c>
      <c r="F140" s="313" t="s">
        <v>578</v>
      </c>
      <c r="G140" s="314" t="s">
        <v>579</v>
      </c>
      <c r="H140" s="207">
        <v>0</v>
      </c>
      <c r="I140" s="207">
        <v>0</v>
      </c>
      <c r="J140" s="207">
        <v>0</v>
      </c>
      <c r="K140" s="207">
        <v>829046.09</v>
      </c>
      <c r="L140" s="207">
        <v>0</v>
      </c>
      <c r="M140" s="207">
        <v>0</v>
      </c>
      <c r="N140" s="207">
        <v>0</v>
      </c>
      <c r="O140" s="207">
        <v>0</v>
      </c>
      <c r="P140" s="207">
        <v>0</v>
      </c>
      <c r="Q140" s="207">
        <v>0</v>
      </c>
      <c r="R140" s="207">
        <v>0</v>
      </c>
      <c r="S140" s="207">
        <v>0</v>
      </c>
      <c r="T140" s="207">
        <v>0</v>
      </c>
      <c r="U140" s="207">
        <v>0</v>
      </c>
      <c r="V140" s="207">
        <v>0</v>
      </c>
      <c r="W140" s="207">
        <v>0</v>
      </c>
      <c r="X140" s="207">
        <v>0</v>
      </c>
      <c r="Y140" s="207">
        <v>0</v>
      </c>
      <c r="Z140" s="207">
        <v>0</v>
      </c>
      <c r="AA140" s="207">
        <v>0</v>
      </c>
      <c r="AB140" s="207">
        <v>0</v>
      </c>
      <c r="AC140" s="207">
        <v>0</v>
      </c>
      <c r="AD140" s="207">
        <v>0</v>
      </c>
      <c r="AE140" s="207">
        <v>0</v>
      </c>
      <c r="AF140" s="207">
        <v>0</v>
      </c>
      <c r="AG140" s="207">
        <v>0</v>
      </c>
      <c r="AH140" s="207">
        <v>0</v>
      </c>
      <c r="AI140" s="207">
        <v>0</v>
      </c>
      <c r="AJ140" s="207">
        <v>0</v>
      </c>
      <c r="AK140" s="207">
        <v>182250</v>
      </c>
      <c r="AL140" s="207">
        <v>0</v>
      </c>
      <c r="AM140" s="207">
        <v>0</v>
      </c>
      <c r="AN140" s="207">
        <v>0</v>
      </c>
      <c r="AO140" s="207">
        <v>0</v>
      </c>
      <c r="AP140" s="207">
        <v>0</v>
      </c>
      <c r="AQ140" s="207">
        <v>0</v>
      </c>
      <c r="AR140" s="207">
        <v>0</v>
      </c>
      <c r="AS140" s="207">
        <v>0</v>
      </c>
      <c r="AT140" s="207">
        <v>0</v>
      </c>
      <c r="AU140" s="207">
        <v>0</v>
      </c>
      <c r="AV140" s="207">
        <v>0</v>
      </c>
      <c r="AW140" s="207">
        <v>0</v>
      </c>
      <c r="AX140" s="207">
        <v>0</v>
      </c>
      <c r="AY140" s="207">
        <v>0</v>
      </c>
      <c r="AZ140" s="207">
        <v>7200</v>
      </c>
      <c r="BA140" s="207">
        <v>23850</v>
      </c>
      <c r="BB140" s="207">
        <v>0</v>
      </c>
      <c r="BC140" s="207">
        <v>0</v>
      </c>
      <c r="BD140" s="207">
        <v>103300</v>
      </c>
      <c r="BE140" s="207">
        <v>0</v>
      </c>
      <c r="BF140" s="207">
        <v>0</v>
      </c>
      <c r="BG140" s="207">
        <v>0</v>
      </c>
      <c r="BH140" s="207"/>
      <c r="BI140" s="207">
        <v>0</v>
      </c>
      <c r="BJ140" s="207"/>
      <c r="BK140" s="207">
        <v>0</v>
      </c>
      <c r="BL140" s="207">
        <v>0</v>
      </c>
      <c r="BM140" s="207">
        <v>0</v>
      </c>
      <c r="BN140" s="207">
        <v>0</v>
      </c>
      <c r="BO140" s="207">
        <v>0</v>
      </c>
      <c r="BP140" s="207"/>
      <c r="BQ140" s="207">
        <v>16320</v>
      </c>
      <c r="BR140" s="207">
        <v>0</v>
      </c>
      <c r="BS140" s="207">
        <v>0</v>
      </c>
      <c r="BT140" s="207">
        <v>0</v>
      </c>
      <c r="BU140" s="207">
        <v>0</v>
      </c>
      <c r="BV140" s="207">
        <v>0</v>
      </c>
      <c r="BW140" s="207">
        <v>0</v>
      </c>
      <c r="BX140" s="207">
        <v>0</v>
      </c>
      <c r="BY140" s="207">
        <v>6000</v>
      </c>
      <c r="BZ140" s="207">
        <v>148510</v>
      </c>
      <c r="CA140" s="207">
        <v>0</v>
      </c>
      <c r="CB140" s="207">
        <v>0</v>
      </c>
      <c r="CC140" s="216">
        <f t="shared" si="21"/>
        <v>1316476.0899999999</v>
      </c>
    </row>
    <row r="141" spans="1:81" s="116" customFormat="1" ht="25.5" customHeight="1">
      <c r="A141" s="143" t="s">
        <v>1461</v>
      </c>
      <c r="B141" s="310" t="s">
        <v>24</v>
      </c>
      <c r="C141" s="311" t="s">
        <v>25</v>
      </c>
      <c r="D141" s="312">
        <v>45110</v>
      </c>
      <c r="E141" s="311" t="s">
        <v>25</v>
      </c>
      <c r="F141" s="313" t="s">
        <v>580</v>
      </c>
      <c r="G141" s="314" t="s">
        <v>581</v>
      </c>
      <c r="H141" s="207">
        <v>0</v>
      </c>
      <c r="I141" s="207">
        <v>0</v>
      </c>
      <c r="J141" s="207">
        <v>0</v>
      </c>
      <c r="K141" s="207">
        <v>0</v>
      </c>
      <c r="L141" s="207">
        <v>0</v>
      </c>
      <c r="M141" s="207">
        <v>0</v>
      </c>
      <c r="N141" s="207">
        <v>0</v>
      </c>
      <c r="O141" s="207">
        <v>0</v>
      </c>
      <c r="P141" s="207">
        <v>0</v>
      </c>
      <c r="Q141" s="207">
        <v>0</v>
      </c>
      <c r="R141" s="207">
        <v>0</v>
      </c>
      <c r="S141" s="207">
        <v>0</v>
      </c>
      <c r="T141" s="207">
        <v>0</v>
      </c>
      <c r="U141" s="207">
        <v>0</v>
      </c>
      <c r="V141" s="207">
        <v>0</v>
      </c>
      <c r="W141" s="207">
        <v>0</v>
      </c>
      <c r="X141" s="207">
        <v>0</v>
      </c>
      <c r="Y141" s="207">
        <v>0</v>
      </c>
      <c r="Z141" s="207">
        <v>0</v>
      </c>
      <c r="AA141" s="207">
        <v>0</v>
      </c>
      <c r="AB141" s="207">
        <v>2520</v>
      </c>
      <c r="AC141" s="207">
        <v>0</v>
      </c>
      <c r="AD141" s="207">
        <v>0</v>
      </c>
      <c r="AE141" s="207">
        <v>0</v>
      </c>
      <c r="AF141" s="207">
        <v>0</v>
      </c>
      <c r="AG141" s="207">
        <v>0</v>
      </c>
      <c r="AH141" s="207">
        <v>0</v>
      </c>
      <c r="AI141" s="207">
        <v>750000</v>
      </c>
      <c r="AJ141" s="207">
        <v>0</v>
      </c>
      <c r="AK141" s="207">
        <v>0</v>
      </c>
      <c r="AL141" s="207">
        <v>0</v>
      </c>
      <c r="AM141" s="207">
        <v>0</v>
      </c>
      <c r="AN141" s="207">
        <v>0</v>
      </c>
      <c r="AO141" s="207">
        <v>0</v>
      </c>
      <c r="AP141" s="207">
        <v>0</v>
      </c>
      <c r="AQ141" s="207">
        <v>0</v>
      </c>
      <c r="AR141" s="207">
        <v>0</v>
      </c>
      <c r="AS141" s="207">
        <v>936119.68</v>
      </c>
      <c r="AT141" s="207">
        <v>0</v>
      </c>
      <c r="AU141" s="207">
        <v>0</v>
      </c>
      <c r="AV141" s="207">
        <v>0</v>
      </c>
      <c r="AW141" s="207">
        <v>0</v>
      </c>
      <c r="AX141" s="207">
        <v>23334</v>
      </c>
      <c r="AY141" s="207">
        <v>0</v>
      </c>
      <c r="AZ141" s="207">
        <v>0</v>
      </c>
      <c r="BA141" s="207">
        <v>0</v>
      </c>
      <c r="BB141" s="207">
        <v>0</v>
      </c>
      <c r="BC141" s="207">
        <v>0</v>
      </c>
      <c r="BD141" s="207">
        <v>0</v>
      </c>
      <c r="BE141" s="207">
        <v>0</v>
      </c>
      <c r="BF141" s="207">
        <v>0</v>
      </c>
      <c r="BG141" s="207">
        <v>0</v>
      </c>
      <c r="BH141" s="207"/>
      <c r="BI141" s="207">
        <v>0</v>
      </c>
      <c r="BJ141" s="207"/>
      <c r="BK141" s="207">
        <v>0</v>
      </c>
      <c r="BL141" s="207">
        <v>0</v>
      </c>
      <c r="BM141" s="207">
        <v>0</v>
      </c>
      <c r="BN141" s="207">
        <v>0</v>
      </c>
      <c r="BO141" s="207">
        <v>0</v>
      </c>
      <c r="BP141" s="207"/>
      <c r="BQ141" s="207">
        <v>450000</v>
      </c>
      <c r="BR141" s="207">
        <v>0</v>
      </c>
      <c r="BS141" s="207">
        <v>0</v>
      </c>
      <c r="BT141" s="207">
        <v>20116</v>
      </c>
      <c r="BU141" s="207">
        <v>0</v>
      </c>
      <c r="BV141" s="207">
        <v>0</v>
      </c>
      <c r="BW141" s="207">
        <v>0</v>
      </c>
      <c r="BX141" s="207">
        <v>0</v>
      </c>
      <c r="BY141" s="207">
        <v>0</v>
      </c>
      <c r="BZ141" s="207">
        <v>0</v>
      </c>
      <c r="CA141" s="207">
        <v>0</v>
      </c>
      <c r="CB141" s="207">
        <v>0</v>
      </c>
      <c r="CC141" s="216">
        <f t="shared" si="21"/>
        <v>2182089.6800000002</v>
      </c>
    </row>
    <row r="142" spans="1:81" s="116" customFormat="1" ht="25.5" customHeight="1">
      <c r="A142" s="143" t="s">
        <v>1461</v>
      </c>
      <c r="B142" s="310" t="s">
        <v>24</v>
      </c>
      <c r="C142" s="311" t="s">
        <v>25</v>
      </c>
      <c r="D142" s="312">
        <v>45110</v>
      </c>
      <c r="E142" s="311" t="s">
        <v>25</v>
      </c>
      <c r="F142" s="313" t="s">
        <v>582</v>
      </c>
      <c r="G142" s="314" t="s">
        <v>583</v>
      </c>
      <c r="H142" s="207">
        <v>1058912</v>
      </c>
      <c r="I142" s="185">
        <v>531500</v>
      </c>
      <c r="J142" s="185">
        <v>2800</v>
      </c>
      <c r="K142" s="185">
        <v>10400</v>
      </c>
      <c r="L142" s="185">
        <v>57393</v>
      </c>
      <c r="M142" s="185">
        <v>202278.33</v>
      </c>
      <c r="N142" s="185">
        <v>16231858.859999999</v>
      </c>
      <c r="O142" s="185">
        <v>0</v>
      </c>
      <c r="P142" s="185">
        <v>32933.32</v>
      </c>
      <c r="Q142" s="185">
        <v>47474.25</v>
      </c>
      <c r="R142" s="185">
        <v>139710</v>
      </c>
      <c r="S142" s="185">
        <v>0</v>
      </c>
      <c r="T142" s="185">
        <v>196450</v>
      </c>
      <c r="U142" s="185">
        <v>1</v>
      </c>
      <c r="V142" s="185">
        <v>2800</v>
      </c>
      <c r="W142" s="185">
        <v>110199</v>
      </c>
      <c r="X142" s="185">
        <v>500</v>
      </c>
      <c r="Y142" s="185">
        <v>20500</v>
      </c>
      <c r="Z142" s="185">
        <v>656865.94999999995</v>
      </c>
      <c r="AA142" s="185">
        <v>52000</v>
      </c>
      <c r="AB142" s="185">
        <v>787222.8</v>
      </c>
      <c r="AC142" s="185">
        <v>0</v>
      </c>
      <c r="AD142" s="185">
        <v>592988.5</v>
      </c>
      <c r="AE142" s="185">
        <v>0</v>
      </c>
      <c r="AF142" s="185">
        <v>34000</v>
      </c>
      <c r="AG142" s="185">
        <v>66000</v>
      </c>
      <c r="AH142" s="185">
        <v>0</v>
      </c>
      <c r="AI142" s="185">
        <v>320000</v>
      </c>
      <c r="AJ142" s="185">
        <v>112000</v>
      </c>
      <c r="AK142" s="185">
        <v>25420</v>
      </c>
      <c r="AL142" s="185">
        <v>7980</v>
      </c>
      <c r="AM142" s="185">
        <v>65850</v>
      </c>
      <c r="AN142" s="185">
        <v>12861</v>
      </c>
      <c r="AO142" s="185">
        <v>975</v>
      </c>
      <c r="AP142" s="185">
        <v>1621</v>
      </c>
      <c r="AQ142" s="185">
        <v>1600</v>
      </c>
      <c r="AR142" s="185">
        <v>2000</v>
      </c>
      <c r="AS142" s="185">
        <v>37150.5</v>
      </c>
      <c r="AT142" s="185">
        <v>15000</v>
      </c>
      <c r="AU142" s="185">
        <v>164884</v>
      </c>
      <c r="AV142" s="185">
        <v>750</v>
      </c>
      <c r="AW142" s="185">
        <v>15729.6</v>
      </c>
      <c r="AX142" s="185">
        <v>13273</v>
      </c>
      <c r="AY142" s="185">
        <v>15450</v>
      </c>
      <c r="AZ142" s="185">
        <v>0</v>
      </c>
      <c r="BA142" s="185">
        <v>16990.689999999999</v>
      </c>
      <c r="BB142" s="185">
        <v>431314.88</v>
      </c>
      <c r="BC142" s="185">
        <v>120100</v>
      </c>
      <c r="BD142" s="185">
        <v>0</v>
      </c>
      <c r="BE142" s="185">
        <v>56400</v>
      </c>
      <c r="BF142" s="185">
        <v>89000</v>
      </c>
      <c r="BG142" s="185">
        <v>0</v>
      </c>
      <c r="BH142" s="185"/>
      <c r="BI142" s="185">
        <v>615199.98</v>
      </c>
      <c r="BJ142" s="185"/>
      <c r="BK142" s="185">
        <v>21000</v>
      </c>
      <c r="BL142" s="185">
        <v>0</v>
      </c>
      <c r="BM142" s="185">
        <v>3245837.46</v>
      </c>
      <c r="BN142" s="185">
        <v>2700</v>
      </c>
      <c r="BO142" s="185">
        <v>100</v>
      </c>
      <c r="BP142" s="185"/>
      <c r="BQ142" s="185">
        <v>0</v>
      </c>
      <c r="BR142" s="185">
        <v>27652</v>
      </c>
      <c r="BS142" s="185">
        <v>0</v>
      </c>
      <c r="BT142" s="185">
        <v>36217.980000000003</v>
      </c>
      <c r="BU142" s="185">
        <v>50006</v>
      </c>
      <c r="BV142" s="185">
        <v>2460</v>
      </c>
      <c r="BW142" s="185">
        <v>21800</v>
      </c>
      <c r="BX142" s="185">
        <v>1228</v>
      </c>
      <c r="BY142" s="185">
        <v>109456</v>
      </c>
      <c r="BZ142" s="185">
        <v>68806</v>
      </c>
      <c r="CA142" s="185">
        <v>270</v>
      </c>
      <c r="CB142" s="185">
        <v>0</v>
      </c>
      <c r="CC142" s="216">
        <f t="shared" si="21"/>
        <v>26563870.100000001</v>
      </c>
    </row>
    <row r="143" spans="1:81" s="116" customFormat="1" ht="25.5" customHeight="1">
      <c r="A143" s="143" t="s">
        <v>1461</v>
      </c>
      <c r="B143" s="310" t="s">
        <v>24</v>
      </c>
      <c r="C143" s="311" t="s">
        <v>25</v>
      </c>
      <c r="D143" s="312"/>
      <c r="E143" s="311"/>
      <c r="F143" s="313" t="s">
        <v>584</v>
      </c>
      <c r="G143" s="314" t="s">
        <v>585</v>
      </c>
      <c r="H143" s="207">
        <v>0</v>
      </c>
      <c r="I143" s="185">
        <v>0</v>
      </c>
      <c r="J143" s="185">
        <v>898712.8</v>
      </c>
      <c r="K143" s="185">
        <v>68561</v>
      </c>
      <c r="L143" s="185">
        <v>15243.77</v>
      </c>
      <c r="M143" s="185">
        <v>120566.67</v>
      </c>
      <c r="N143" s="185">
        <v>0</v>
      </c>
      <c r="O143" s="185">
        <v>84000</v>
      </c>
      <c r="P143" s="185">
        <v>0</v>
      </c>
      <c r="Q143" s="185">
        <v>359125.18</v>
      </c>
      <c r="R143" s="185">
        <v>0</v>
      </c>
      <c r="S143" s="185">
        <v>0</v>
      </c>
      <c r="T143" s="185">
        <v>763971.1</v>
      </c>
      <c r="U143" s="185">
        <v>183076.62</v>
      </c>
      <c r="V143" s="185">
        <v>0</v>
      </c>
      <c r="W143" s="185">
        <v>15100</v>
      </c>
      <c r="X143" s="185">
        <v>36216.67</v>
      </c>
      <c r="Y143" s="185">
        <v>0</v>
      </c>
      <c r="Z143" s="185">
        <v>468410.59</v>
      </c>
      <c r="AA143" s="185">
        <v>7896</v>
      </c>
      <c r="AB143" s="185">
        <v>0</v>
      </c>
      <c r="AC143" s="185">
        <v>7000</v>
      </c>
      <c r="AD143" s="185">
        <v>14950.79</v>
      </c>
      <c r="AE143" s="185">
        <v>0</v>
      </c>
      <c r="AF143" s="185">
        <v>0</v>
      </c>
      <c r="AG143" s="185">
        <v>0</v>
      </c>
      <c r="AH143" s="185">
        <v>0</v>
      </c>
      <c r="AI143" s="185">
        <v>4887712.9000000004</v>
      </c>
      <c r="AJ143" s="185">
        <v>42834.86</v>
      </c>
      <c r="AK143" s="185">
        <v>14687.77</v>
      </c>
      <c r="AL143" s="185">
        <v>0</v>
      </c>
      <c r="AM143" s="185">
        <v>122574.67</v>
      </c>
      <c r="AN143" s="185">
        <v>62471.4</v>
      </c>
      <c r="AO143" s="185">
        <v>79931</v>
      </c>
      <c r="AP143" s="185">
        <v>91475.39</v>
      </c>
      <c r="AQ143" s="185">
        <v>307212.23</v>
      </c>
      <c r="AR143" s="185">
        <v>69702.36</v>
      </c>
      <c r="AS143" s="185">
        <v>45477.84</v>
      </c>
      <c r="AT143" s="185">
        <v>0</v>
      </c>
      <c r="AU143" s="185">
        <v>620506.52</v>
      </c>
      <c r="AV143" s="185">
        <v>32004.66</v>
      </c>
      <c r="AW143" s="185">
        <v>0</v>
      </c>
      <c r="AX143" s="185">
        <v>24695.23</v>
      </c>
      <c r="AY143" s="185">
        <v>0</v>
      </c>
      <c r="AZ143" s="185">
        <v>2903.72</v>
      </c>
      <c r="BA143" s="185">
        <v>0</v>
      </c>
      <c r="BB143" s="185">
        <v>3574464.15</v>
      </c>
      <c r="BC143" s="185">
        <v>38500</v>
      </c>
      <c r="BD143" s="185">
        <v>0</v>
      </c>
      <c r="BE143" s="185">
        <v>0</v>
      </c>
      <c r="BF143" s="185">
        <v>0</v>
      </c>
      <c r="BG143" s="185">
        <v>207707</v>
      </c>
      <c r="BH143" s="185"/>
      <c r="BI143" s="185">
        <v>1500000</v>
      </c>
      <c r="BJ143" s="185"/>
      <c r="BK143" s="185">
        <v>0</v>
      </c>
      <c r="BL143" s="185">
        <v>0</v>
      </c>
      <c r="BM143" s="185">
        <v>0</v>
      </c>
      <c r="BN143" s="185">
        <v>0</v>
      </c>
      <c r="BO143" s="185">
        <v>0</v>
      </c>
      <c r="BP143" s="185"/>
      <c r="BQ143" s="185">
        <v>0</v>
      </c>
      <c r="BR143" s="185">
        <v>317362</v>
      </c>
      <c r="BS143" s="185">
        <v>0</v>
      </c>
      <c r="BT143" s="185">
        <v>0</v>
      </c>
      <c r="BU143" s="185">
        <v>0</v>
      </c>
      <c r="BV143" s="185">
        <v>2250</v>
      </c>
      <c r="BW143" s="185">
        <v>3910</v>
      </c>
      <c r="BX143" s="185">
        <v>0</v>
      </c>
      <c r="BY143" s="185">
        <v>0</v>
      </c>
      <c r="BZ143" s="185">
        <v>0</v>
      </c>
      <c r="CA143" s="185">
        <v>68164.28</v>
      </c>
      <c r="CB143" s="185">
        <v>0</v>
      </c>
      <c r="CC143" s="216">
        <f t="shared" si="21"/>
        <v>15159379.17</v>
      </c>
    </row>
    <row r="144" spans="1:81" s="116" customFormat="1" ht="25.5" customHeight="1">
      <c r="A144" s="143" t="s">
        <v>1461</v>
      </c>
      <c r="B144" s="310" t="s">
        <v>24</v>
      </c>
      <c r="C144" s="311" t="s">
        <v>25</v>
      </c>
      <c r="D144" s="312">
        <v>45110</v>
      </c>
      <c r="E144" s="311" t="s">
        <v>25</v>
      </c>
      <c r="F144" s="313" t="s">
        <v>588</v>
      </c>
      <c r="G144" s="314" t="s">
        <v>589</v>
      </c>
      <c r="H144" s="207">
        <v>0</v>
      </c>
      <c r="I144" s="185">
        <v>11133.29</v>
      </c>
      <c r="J144" s="185">
        <v>0</v>
      </c>
      <c r="K144" s="185">
        <v>0</v>
      </c>
      <c r="L144" s="185">
        <v>0</v>
      </c>
      <c r="M144" s="185">
        <v>0</v>
      </c>
      <c r="N144" s="185">
        <v>0</v>
      </c>
      <c r="O144" s="185">
        <v>0</v>
      </c>
      <c r="P144" s="185">
        <v>0</v>
      </c>
      <c r="Q144" s="185">
        <v>0</v>
      </c>
      <c r="R144" s="185">
        <v>0</v>
      </c>
      <c r="S144" s="185">
        <v>68860.77</v>
      </c>
      <c r="T144" s="185">
        <v>0</v>
      </c>
      <c r="U144" s="185">
        <v>0</v>
      </c>
      <c r="V144" s="185">
        <v>0</v>
      </c>
      <c r="W144" s="185">
        <v>0</v>
      </c>
      <c r="X144" s="185">
        <v>0</v>
      </c>
      <c r="Y144" s="185">
        <v>0</v>
      </c>
      <c r="Z144" s="185">
        <v>0</v>
      </c>
      <c r="AA144" s="185">
        <v>0</v>
      </c>
      <c r="AB144" s="185">
        <v>0</v>
      </c>
      <c r="AC144" s="185">
        <v>0</v>
      </c>
      <c r="AD144" s="185">
        <v>0</v>
      </c>
      <c r="AE144" s="185">
        <v>0</v>
      </c>
      <c r="AF144" s="185">
        <v>0</v>
      </c>
      <c r="AG144" s="185">
        <v>0</v>
      </c>
      <c r="AH144" s="185">
        <v>82651.69</v>
      </c>
      <c r="AI144" s="185">
        <v>0</v>
      </c>
      <c r="AJ144" s="185">
        <v>0</v>
      </c>
      <c r="AK144" s="185">
        <v>0</v>
      </c>
      <c r="AL144" s="185">
        <v>0</v>
      </c>
      <c r="AM144" s="185">
        <v>0</v>
      </c>
      <c r="AN144" s="185">
        <v>0</v>
      </c>
      <c r="AO144" s="185">
        <v>0</v>
      </c>
      <c r="AP144" s="185">
        <v>0</v>
      </c>
      <c r="AQ144" s="185">
        <v>0</v>
      </c>
      <c r="AR144" s="185">
        <v>0</v>
      </c>
      <c r="AS144" s="185">
        <v>0</v>
      </c>
      <c r="AT144" s="185">
        <v>0</v>
      </c>
      <c r="AU144" s="185">
        <v>0</v>
      </c>
      <c r="AV144" s="185">
        <v>13639.15</v>
      </c>
      <c r="AW144" s="185">
        <v>34972.76</v>
      </c>
      <c r="AX144" s="185">
        <v>25754.31</v>
      </c>
      <c r="AY144" s="185">
        <v>0</v>
      </c>
      <c r="AZ144" s="185">
        <v>0</v>
      </c>
      <c r="BA144" s="185">
        <v>0</v>
      </c>
      <c r="BB144" s="185">
        <v>0</v>
      </c>
      <c r="BC144" s="185">
        <v>0</v>
      </c>
      <c r="BD144" s="185">
        <v>0</v>
      </c>
      <c r="BE144" s="185">
        <v>0</v>
      </c>
      <c r="BF144" s="185">
        <v>55724.35</v>
      </c>
      <c r="BG144" s="185">
        <v>0</v>
      </c>
      <c r="BH144" s="185"/>
      <c r="BI144" s="185">
        <v>1.02</v>
      </c>
      <c r="BJ144" s="185"/>
      <c r="BK144" s="185">
        <v>0</v>
      </c>
      <c r="BL144" s="185">
        <v>0</v>
      </c>
      <c r="BM144" s="185">
        <v>0</v>
      </c>
      <c r="BN144" s="185">
        <v>236509.06</v>
      </c>
      <c r="BO144" s="185">
        <v>0</v>
      </c>
      <c r="BP144" s="185"/>
      <c r="BQ144" s="185">
        <v>0</v>
      </c>
      <c r="BR144" s="185">
        <v>0</v>
      </c>
      <c r="BS144" s="185">
        <v>0</v>
      </c>
      <c r="BT144" s="185">
        <v>0</v>
      </c>
      <c r="BU144" s="185">
        <v>0</v>
      </c>
      <c r="BV144" s="185">
        <v>0</v>
      </c>
      <c r="BW144" s="185">
        <v>0</v>
      </c>
      <c r="BX144" s="185">
        <v>0</v>
      </c>
      <c r="BY144" s="185">
        <v>0</v>
      </c>
      <c r="BZ144" s="185">
        <v>0</v>
      </c>
      <c r="CA144" s="185">
        <v>0</v>
      </c>
      <c r="CB144" s="185">
        <v>1746.96</v>
      </c>
      <c r="CC144" s="216">
        <f t="shared" si="21"/>
        <v>530993.36</v>
      </c>
    </row>
    <row r="145" spans="1:81" s="116" customFormat="1" ht="25.5" customHeight="1">
      <c r="A145" s="143" t="s">
        <v>1461</v>
      </c>
      <c r="B145" s="310" t="s">
        <v>24</v>
      </c>
      <c r="C145" s="311" t="s">
        <v>25</v>
      </c>
      <c r="D145" s="312">
        <v>45110</v>
      </c>
      <c r="E145" s="311" t="s">
        <v>25</v>
      </c>
      <c r="F145" s="313" t="s">
        <v>590</v>
      </c>
      <c r="G145" s="314" t="s">
        <v>566</v>
      </c>
      <c r="H145" s="207">
        <v>0</v>
      </c>
      <c r="I145" s="207">
        <v>0</v>
      </c>
      <c r="J145" s="207">
        <v>0</v>
      </c>
      <c r="K145" s="207">
        <v>0</v>
      </c>
      <c r="L145" s="207">
        <v>0</v>
      </c>
      <c r="M145" s="207">
        <v>0</v>
      </c>
      <c r="N145" s="207">
        <v>0</v>
      </c>
      <c r="O145" s="207">
        <v>0</v>
      </c>
      <c r="P145" s="207">
        <v>0</v>
      </c>
      <c r="Q145" s="207">
        <v>0</v>
      </c>
      <c r="R145" s="207">
        <v>0</v>
      </c>
      <c r="S145" s="207">
        <v>0</v>
      </c>
      <c r="T145" s="207">
        <v>0</v>
      </c>
      <c r="U145" s="207">
        <v>0</v>
      </c>
      <c r="V145" s="207">
        <v>0</v>
      </c>
      <c r="W145" s="207">
        <v>0</v>
      </c>
      <c r="X145" s="207">
        <v>0</v>
      </c>
      <c r="Y145" s="207">
        <v>0</v>
      </c>
      <c r="Z145" s="207">
        <v>0</v>
      </c>
      <c r="AA145" s="207">
        <v>0</v>
      </c>
      <c r="AB145" s="207">
        <v>0</v>
      </c>
      <c r="AC145" s="207">
        <v>0</v>
      </c>
      <c r="AD145" s="207">
        <v>0</v>
      </c>
      <c r="AE145" s="207">
        <v>0</v>
      </c>
      <c r="AF145" s="207">
        <v>0</v>
      </c>
      <c r="AG145" s="207">
        <v>0</v>
      </c>
      <c r="AH145" s="207">
        <v>0</v>
      </c>
      <c r="AI145" s="207">
        <v>0</v>
      </c>
      <c r="AJ145" s="207">
        <v>0</v>
      </c>
      <c r="AK145" s="207">
        <v>0</v>
      </c>
      <c r="AL145" s="207">
        <v>0</v>
      </c>
      <c r="AM145" s="207">
        <v>0</v>
      </c>
      <c r="AN145" s="207">
        <v>0</v>
      </c>
      <c r="AO145" s="207">
        <v>0</v>
      </c>
      <c r="AP145" s="207">
        <v>0</v>
      </c>
      <c r="AQ145" s="207">
        <v>0</v>
      </c>
      <c r="AR145" s="207">
        <v>0</v>
      </c>
      <c r="AS145" s="207">
        <v>0</v>
      </c>
      <c r="AT145" s="207">
        <v>0</v>
      </c>
      <c r="AU145" s="207">
        <v>0</v>
      </c>
      <c r="AV145" s="207">
        <v>0</v>
      </c>
      <c r="AW145" s="207">
        <v>0</v>
      </c>
      <c r="AX145" s="207">
        <v>0</v>
      </c>
      <c r="AY145" s="207">
        <v>0</v>
      </c>
      <c r="AZ145" s="207">
        <v>0</v>
      </c>
      <c r="BA145" s="207">
        <v>0</v>
      </c>
      <c r="BB145" s="207">
        <v>0</v>
      </c>
      <c r="BC145" s="207">
        <v>0</v>
      </c>
      <c r="BD145" s="207">
        <v>0</v>
      </c>
      <c r="BE145" s="207">
        <v>0</v>
      </c>
      <c r="BF145" s="207">
        <v>0</v>
      </c>
      <c r="BG145" s="207">
        <v>0</v>
      </c>
      <c r="BH145" s="207">
        <v>0</v>
      </c>
      <c r="BI145" s="207">
        <v>0</v>
      </c>
      <c r="BJ145" s="207">
        <v>0</v>
      </c>
      <c r="BK145" s="207">
        <v>0</v>
      </c>
      <c r="BL145" s="207">
        <v>0</v>
      </c>
      <c r="BM145" s="207">
        <v>0</v>
      </c>
      <c r="BN145" s="207">
        <v>0</v>
      </c>
      <c r="BO145" s="207">
        <v>0</v>
      </c>
      <c r="BP145" s="207">
        <v>0</v>
      </c>
      <c r="BQ145" s="207">
        <v>0</v>
      </c>
      <c r="BR145" s="207">
        <v>0</v>
      </c>
      <c r="BS145" s="207">
        <v>0</v>
      </c>
      <c r="BT145" s="207">
        <v>0</v>
      </c>
      <c r="BU145" s="207">
        <v>0</v>
      </c>
      <c r="BV145" s="207">
        <v>0</v>
      </c>
      <c r="BW145" s="207">
        <v>0</v>
      </c>
      <c r="BX145" s="207">
        <v>0</v>
      </c>
      <c r="BY145" s="207">
        <v>0</v>
      </c>
      <c r="BZ145" s="207">
        <v>0</v>
      </c>
      <c r="CA145" s="207">
        <v>0</v>
      </c>
      <c r="CB145" s="207">
        <v>0</v>
      </c>
      <c r="CC145" s="216">
        <f t="shared" si="21"/>
        <v>0</v>
      </c>
    </row>
    <row r="146" spans="1:81" s="116" customFormat="1" ht="25.5" customHeight="1">
      <c r="A146" s="143" t="s">
        <v>1461</v>
      </c>
      <c r="B146" s="310" t="s">
        <v>24</v>
      </c>
      <c r="C146" s="311" t="s">
        <v>25</v>
      </c>
      <c r="D146" s="312">
        <v>45110</v>
      </c>
      <c r="E146" s="311" t="s">
        <v>25</v>
      </c>
      <c r="F146" s="313" t="s">
        <v>591</v>
      </c>
      <c r="G146" s="314" t="s">
        <v>568</v>
      </c>
      <c r="H146" s="207">
        <v>0</v>
      </c>
      <c r="I146" s="207">
        <v>0</v>
      </c>
      <c r="J146" s="207">
        <v>0</v>
      </c>
      <c r="K146" s="207">
        <v>0</v>
      </c>
      <c r="L146" s="207">
        <v>0</v>
      </c>
      <c r="M146" s="207">
        <v>0</v>
      </c>
      <c r="N146" s="207">
        <v>0</v>
      </c>
      <c r="O146" s="207">
        <v>0</v>
      </c>
      <c r="P146" s="207">
        <v>0</v>
      </c>
      <c r="Q146" s="207">
        <v>0</v>
      </c>
      <c r="R146" s="207">
        <v>0</v>
      </c>
      <c r="S146" s="207">
        <v>0</v>
      </c>
      <c r="T146" s="207">
        <v>0</v>
      </c>
      <c r="U146" s="207">
        <v>0</v>
      </c>
      <c r="V146" s="207">
        <v>0</v>
      </c>
      <c r="W146" s="207">
        <v>0</v>
      </c>
      <c r="X146" s="207">
        <v>0</v>
      </c>
      <c r="Y146" s="207">
        <v>0</v>
      </c>
      <c r="Z146" s="207">
        <v>77250</v>
      </c>
      <c r="AA146" s="207">
        <v>0</v>
      </c>
      <c r="AB146" s="207">
        <v>0</v>
      </c>
      <c r="AC146" s="207">
        <v>0</v>
      </c>
      <c r="AD146" s="207">
        <v>0</v>
      </c>
      <c r="AE146" s="207">
        <v>0</v>
      </c>
      <c r="AF146" s="207">
        <v>0</v>
      </c>
      <c r="AG146" s="207">
        <v>0</v>
      </c>
      <c r="AH146" s="207">
        <v>0</v>
      </c>
      <c r="AI146" s="207">
        <v>0</v>
      </c>
      <c r="AJ146" s="207">
        <v>0</v>
      </c>
      <c r="AK146" s="207">
        <v>0</v>
      </c>
      <c r="AL146" s="207">
        <v>0</v>
      </c>
      <c r="AM146" s="207">
        <v>0</v>
      </c>
      <c r="AN146" s="207">
        <v>0</v>
      </c>
      <c r="AO146" s="207">
        <v>0</v>
      </c>
      <c r="AP146" s="207">
        <v>0</v>
      </c>
      <c r="AQ146" s="207">
        <v>0</v>
      </c>
      <c r="AR146" s="207">
        <v>0</v>
      </c>
      <c r="AS146" s="207">
        <v>0</v>
      </c>
      <c r="AT146" s="207">
        <v>0</v>
      </c>
      <c r="AU146" s="207">
        <v>0</v>
      </c>
      <c r="AV146" s="207">
        <v>0</v>
      </c>
      <c r="AW146" s="207">
        <v>0</v>
      </c>
      <c r="AX146" s="207">
        <v>0</v>
      </c>
      <c r="AY146" s="207">
        <v>0</v>
      </c>
      <c r="AZ146" s="207">
        <v>0</v>
      </c>
      <c r="BA146" s="207">
        <v>0</v>
      </c>
      <c r="BB146" s="207">
        <v>0</v>
      </c>
      <c r="BC146" s="207">
        <v>0</v>
      </c>
      <c r="BD146" s="207">
        <v>0</v>
      </c>
      <c r="BE146" s="207">
        <v>0</v>
      </c>
      <c r="BF146" s="207">
        <v>0</v>
      </c>
      <c r="BG146" s="207">
        <v>0</v>
      </c>
      <c r="BH146" s="207"/>
      <c r="BI146" s="207">
        <v>0</v>
      </c>
      <c r="BJ146" s="207"/>
      <c r="BK146" s="207">
        <v>0</v>
      </c>
      <c r="BL146" s="207">
        <v>0</v>
      </c>
      <c r="BM146" s="207">
        <v>0</v>
      </c>
      <c r="BN146" s="207">
        <v>0</v>
      </c>
      <c r="BO146" s="207">
        <v>0</v>
      </c>
      <c r="BP146" s="207"/>
      <c r="BQ146" s="207">
        <v>0</v>
      </c>
      <c r="BR146" s="207">
        <v>0</v>
      </c>
      <c r="BS146" s="207">
        <v>0</v>
      </c>
      <c r="BT146" s="207">
        <v>0</v>
      </c>
      <c r="BU146" s="207">
        <v>0</v>
      </c>
      <c r="BV146" s="207">
        <v>0</v>
      </c>
      <c r="BW146" s="207">
        <v>0</v>
      </c>
      <c r="BX146" s="207">
        <v>0</v>
      </c>
      <c r="BY146" s="207">
        <v>0</v>
      </c>
      <c r="BZ146" s="207">
        <v>0</v>
      </c>
      <c r="CA146" s="207">
        <v>0</v>
      </c>
      <c r="CB146" s="207">
        <v>570</v>
      </c>
      <c r="CC146" s="216">
        <f t="shared" si="21"/>
        <v>77820</v>
      </c>
    </row>
    <row r="147" spans="1:81" s="116" customFormat="1" ht="25.5" customHeight="1">
      <c r="A147" s="143" t="s">
        <v>1461</v>
      </c>
      <c r="B147" s="310" t="s">
        <v>24</v>
      </c>
      <c r="C147" s="311" t="s">
        <v>25</v>
      </c>
      <c r="D147" s="312"/>
      <c r="E147" s="311"/>
      <c r="F147" s="313" t="s">
        <v>592</v>
      </c>
      <c r="G147" s="314" t="s">
        <v>593</v>
      </c>
      <c r="H147" s="207">
        <v>0</v>
      </c>
      <c r="I147" s="207">
        <v>0</v>
      </c>
      <c r="J147" s="207">
        <v>0</v>
      </c>
      <c r="K147" s="207">
        <v>0</v>
      </c>
      <c r="L147" s="207">
        <v>0</v>
      </c>
      <c r="M147" s="207">
        <v>0</v>
      </c>
      <c r="N147" s="207">
        <v>0</v>
      </c>
      <c r="O147" s="207">
        <v>0</v>
      </c>
      <c r="P147" s="207">
        <v>0</v>
      </c>
      <c r="Q147" s="207">
        <v>0</v>
      </c>
      <c r="R147" s="207">
        <v>0</v>
      </c>
      <c r="S147" s="207">
        <v>0</v>
      </c>
      <c r="T147" s="207">
        <v>0</v>
      </c>
      <c r="U147" s="207">
        <v>0</v>
      </c>
      <c r="V147" s="207">
        <v>0</v>
      </c>
      <c r="W147" s="207">
        <v>0</v>
      </c>
      <c r="X147" s="207">
        <v>0</v>
      </c>
      <c r="Y147" s="207">
        <v>0</v>
      </c>
      <c r="Z147" s="207">
        <v>0</v>
      </c>
      <c r="AA147" s="207">
        <v>18371.5</v>
      </c>
      <c r="AB147" s="207">
        <v>0</v>
      </c>
      <c r="AC147" s="207">
        <v>0</v>
      </c>
      <c r="AD147" s="207">
        <v>0</v>
      </c>
      <c r="AE147" s="207">
        <v>0</v>
      </c>
      <c r="AF147" s="207">
        <v>347</v>
      </c>
      <c r="AG147" s="207">
        <v>0</v>
      </c>
      <c r="AH147" s="207">
        <v>0</v>
      </c>
      <c r="AI147" s="207">
        <v>0</v>
      </c>
      <c r="AJ147" s="207">
        <v>0</v>
      </c>
      <c r="AK147" s="207">
        <v>0</v>
      </c>
      <c r="AL147" s="207">
        <v>0</v>
      </c>
      <c r="AM147" s="207">
        <v>0</v>
      </c>
      <c r="AN147" s="207">
        <v>0</v>
      </c>
      <c r="AO147" s="207">
        <v>0</v>
      </c>
      <c r="AP147" s="207">
        <v>0</v>
      </c>
      <c r="AQ147" s="207">
        <v>0</v>
      </c>
      <c r="AR147" s="207">
        <v>0</v>
      </c>
      <c r="AS147" s="207">
        <v>0</v>
      </c>
      <c r="AT147" s="207">
        <v>0</v>
      </c>
      <c r="AU147" s="207">
        <v>0</v>
      </c>
      <c r="AV147" s="207">
        <v>0</v>
      </c>
      <c r="AW147" s="207">
        <v>0</v>
      </c>
      <c r="AX147" s="207">
        <v>0</v>
      </c>
      <c r="AY147" s="207">
        <v>0</v>
      </c>
      <c r="AZ147" s="207">
        <v>0</v>
      </c>
      <c r="BA147" s="207">
        <v>0</v>
      </c>
      <c r="BB147" s="207">
        <v>0</v>
      </c>
      <c r="BC147" s="207">
        <v>0</v>
      </c>
      <c r="BD147" s="207">
        <v>0</v>
      </c>
      <c r="BE147" s="207">
        <v>0</v>
      </c>
      <c r="BF147" s="207">
        <v>0</v>
      </c>
      <c r="BG147" s="207">
        <v>0</v>
      </c>
      <c r="BH147" s="207"/>
      <c r="BI147" s="207">
        <v>0</v>
      </c>
      <c r="BJ147" s="207"/>
      <c r="BK147" s="207">
        <v>0</v>
      </c>
      <c r="BL147" s="207">
        <v>0</v>
      </c>
      <c r="BM147" s="207">
        <v>0</v>
      </c>
      <c r="BN147" s="207">
        <v>0</v>
      </c>
      <c r="BO147" s="207">
        <v>0</v>
      </c>
      <c r="BP147" s="207"/>
      <c r="BQ147" s="207">
        <v>0</v>
      </c>
      <c r="BR147" s="207">
        <v>0</v>
      </c>
      <c r="BS147" s="207">
        <v>0</v>
      </c>
      <c r="BT147" s="207">
        <v>0</v>
      </c>
      <c r="BU147" s="207">
        <v>0</v>
      </c>
      <c r="BV147" s="207">
        <v>0</v>
      </c>
      <c r="BW147" s="207">
        <v>0</v>
      </c>
      <c r="BX147" s="207">
        <v>0</v>
      </c>
      <c r="BY147" s="207">
        <v>0</v>
      </c>
      <c r="BZ147" s="207">
        <v>0</v>
      </c>
      <c r="CA147" s="207">
        <v>0</v>
      </c>
      <c r="CB147" s="207">
        <v>0</v>
      </c>
      <c r="CC147" s="216">
        <f t="shared" si="21"/>
        <v>18718.5</v>
      </c>
    </row>
    <row r="148" spans="1:81" s="116" customFormat="1" ht="25.5" customHeight="1">
      <c r="A148" s="143" t="s">
        <v>1461</v>
      </c>
      <c r="B148" s="310" t="s">
        <v>24</v>
      </c>
      <c r="C148" s="311" t="s">
        <v>25</v>
      </c>
      <c r="D148" s="312">
        <v>45110</v>
      </c>
      <c r="E148" s="311" t="s">
        <v>25</v>
      </c>
      <c r="F148" s="313" t="s">
        <v>594</v>
      </c>
      <c r="G148" s="314" t="s">
        <v>595</v>
      </c>
      <c r="H148" s="207">
        <v>1041776.44</v>
      </c>
      <c r="I148" s="185">
        <v>0</v>
      </c>
      <c r="J148" s="185">
        <v>0</v>
      </c>
      <c r="K148" s="185">
        <v>0</v>
      </c>
      <c r="L148" s="185">
        <v>53400</v>
      </c>
      <c r="M148" s="185">
        <v>0</v>
      </c>
      <c r="N148" s="185">
        <v>70825.2</v>
      </c>
      <c r="O148" s="185">
        <v>60300</v>
      </c>
      <c r="P148" s="185">
        <v>0</v>
      </c>
      <c r="Q148" s="185">
        <v>287.16000000000003</v>
      </c>
      <c r="R148" s="185">
        <v>0</v>
      </c>
      <c r="S148" s="185">
        <v>12164.52</v>
      </c>
      <c r="T148" s="185">
        <v>0</v>
      </c>
      <c r="U148" s="185">
        <v>57689.7</v>
      </c>
      <c r="V148" s="185">
        <v>0</v>
      </c>
      <c r="W148" s="185">
        <v>0</v>
      </c>
      <c r="X148" s="185">
        <v>165215</v>
      </c>
      <c r="Y148" s="185">
        <v>0</v>
      </c>
      <c r="Z148" s="185">
        <v>0</v>
      </c>
      <c r="AA148" s="185">
        <v>0</v>
      </c>
      <c r="AB148" s="185">
        <v>0</v>
      </c>
      <c r="AC148" s="185">
        <v>0</v>
      </c>
      <c r="AD148" s="185">
        <v>0</v>
      </c>
      <c r="AE148" s="185">
        <v>0</v>
      </c>
      <c r="AF148" s="185">
        <v>0</v>
      </c>
      <c r="AG148" s="185">
        <v>0</v>
      </c>
      <c r="AH148" s="185">
        <v>0</v>
      </c>
      <c r="AI148" s="185">
        <v>0</v>
      </c>
      <c r="AJ148" s="185">
        <v>2753.35</v>
      </c>
      <c r="AK148" s="185">
        <v>0</v>
      </c>
      <c r="AL148" s="185">
        <v>0</v>
      </c>
      <c r="AM148" s="185">
        <v>0</v>
      </c>
      <c r="AN148" s="185">
        <v>0</v>
      </c>
      <c r="AO148" s="185">
        <v>0</v>
      </c>
      <c r="AP148" s="185">
        <v>0</v>
      </c>
      <c r="AQ148" s="185">
        <v>0</v>
      </c>
      <c r="AR148" s="185">
        <v>0</v>
      </c>
      <c r="AS148" s="185">
        <v>0</v>
      </c>
      <c r="AT148" s="185">
        <v>0</v>
      </c>
      <c r="AU148" s="185">
        <v>26473.9</v>
      </c>
      <c r="AV148" s="185">
        <v>0</v>
      </c>
      <c r="AW148" s="185">
        <v>0</v>
      </c>
      <c r="AX148" s="185">
        <v>0</v>
      </c>
      <c r="AY148" s="185">
        <v>0</v>
      </c>
      <c r="AZ148" s="185">
        <v>0</v>
      </c>
      <c r="BA148" s="185">
        <v>0</v>
      </c>
      <c r="BB148" s="185">
        <v>16291</v>
      </c>
      <c r="BC148" s="185">
        <v>0</v>
      </c>
      <c r="BD148" s="185">
        <v>0</v>
      </c>
      <c r="BE148" s="185">
        <v>92442.9</v>
      </c>
      <c r="BF148" s="185">
        <v>41700</v>
      </c>
      <c r="BG148" s="185">
        <v>0</v>
      </c>
      <c r="BH148" s="185"/>
      <c r="BI148" s="185">
        <v>0</v>
      </c>
      <c r="BJ148" s="185"/>
      <c r="BK148" s="185">
        <v>0</v>
      </c>
      <c r="BL148" s="185">
        <v>0</v>
      </c>
      <c r="BM148" s="185">
        <v>10483</v>
      </c>
      <c r="BN148" s="185">
        <v>1818953</v>
      </c>
      <c r="BO148" s="185">
        <v>0</v>
      </c>
      <c r="BP148" s="185"/>
      <c r="BQ148" s="185">
        <v>0</v>
      </c>
      <c r="BR148" s="185">
        <v>0</v>
      </c>
      <c r="BS148" s="185">
        <v>0</v>
      </c>
      <c r="BT148" s="185">
        <v>1017988</v>
      </c>
      <c r="BU148" s="185">
        <v>0</v>
      </c>
      <c r="BV148" s="185">
        <v>0</v>
      </c>
      <c r="BW148" s="185">
        <v>588.96</v>
      </c>
      <c r="BX148" s="185">
        <v>591.96</v>
      </c>
      <c r="BY148" s="185">
        <v>840.4</v>
      </c>
      <c r="BZ148" s="185">
        <v>0</v>
      </c>
      <c r="CA148" s="185">
        <v>0</v>
      </c>
      <c r="CB148" s="185">
        <v>0</v>
      </c>
      <c r="CC148" s="216">
        <f t="shared" si="21"/>
        <v>4490764.49</v>
      </c>
    </row>
    <row r="149" spans="1:81" s="116" customFormat="1" ht="25.5" customHeight="1">
      <c r="A149" s="143" t="s">
        <v>1461</v>
      </c>
      <c r="B149" s="310" t="s">
        <v>24</v>
      </c>
      <c r="C149" s="311" t="s">
        <v>25</v>
      </c>
      <c r="D149" s="312">
        <v>45110</v>
      </c>
      <c r="E149" s="311" t="s">
        <v>25</v>
      </c>
      <c r="F149" s="313" t="s">
        <v>596</v>
      </c>
      <c r="G149" s="314" t="s">
        <v>597</v>
      </c>
      <c r="H149" s="207">
        <v>0</v>
      </c>
      <c r="I149" s="207">
        <v>0</v>
      </c>
      <c r="J149" s="207">
        <v>0</v>
      </c>
      <c r="K149" s="207">
        <v>0</v>
      </c>
      <c r="L149" s="207">
        <v>0</v>
      </c>
      <c r="M149" s="207">
        <v>0</v>
      </c>
      <c r="N149" s="207">
        <v>0</v>
      </c>
      <c r="O149" s="207">
        <v>0</v>
      </c>
      <c r="P149" s="207">
        <v>0</v>
      </c>
      <c r="Q149" s="207">
        <v>0</v>
      </c>
      <c r="R149" s="207">
        <v>0</v>
      </c>
      <c r="S149" s="207">
        <v>0</v>
      </c>
      <c r="T149" s="207">
        <v>0</v>
      </c>
      <c r="U149" s="207">
        <v>0</v>
      </c>
      <c r="V149" s="207">
        <v>0</v>
      </c>
      <c r="W149" s="207">
        <v>0</v>
      </c>
      <c r="X149" s="207">
        <v>0</v>
      </c>
      <c r="Y149" s="207">
        <v>0</v>
      </c>
      <c r="Z149" s="207">
        <v>0</v>
      </c>
      <c r="AA149" s="207">
        <v>0</v>
      </c>
      <c r="AB149" s="207">
        <v>0</v>
      </c>
      <c r="AC149" s="207">
        <v>0</v>
      </c>
      <c r="AD149" s="207">
        <v>0</v>
      </c>
      <c r="AE149" s="207">
        <v>0</v>
      </c>
      <c r="AF149" s="207">
        <v>0</v>
      </c>
      <c r="AG149" s="207">
        <v>0</v>
      </c>
      <c r="AH149" s="207">
        <v>0</v>
      </c>
      <c r="AI149" s="207">
        <v>0</v>
      </c>
      <c r="AJ149" s="207">
        <v>0</v>
      </c>
      <c r="AK149" s="207">
        <v>0</v>
      </c>
      <c r="AL149" s="207">
        <v>0</v>
      </c>
      <c r="AM149" s="207">
        <v>0</v>
      </c>
      <c r="AN149" s="207">
        <v>0</v>
      </c>
      <c r="AO149" s="207">
        <v>0</v>
      </c>
      <c r="AP149" s="207">
        <v>0</v>
      </c>
      <c r="AQ149" s="207">
        <v>0</v>
      </c>
      <c r="AR149" s="207">
        <v>0</v>
      </c>
      <c r="AS149" s="207">
        <v>0</v>
      </c>
      <c r="AT149" s="207">
        <v>0</v>
      </c>
      <c r="AU149" s="207">
        <v>0</v>
      </c>
      <c r="AV149" s="207">
        <v>0</v>
      </c>
      <c r="AW149" s="207">
        <v>0</v>
      </c>
      <c r="AX149" s="207">
        <v>0</v>
      </c>
      <c r="AY149" s="207">
        <v>0</v>
      </c>
      <c r="AZ149" s="207">
        <v>0</v>
      </c>
      <c r="BA149" s="207">
        <v>0</v>
      </c>
      <c r="BB149" s="207">
        <v>0</v>
      </c>
      <c r="BC149" s="207">
        <v>0</v>
      </c>
      <c r="BD149" s="207">
        <v>0</v>
      </c>
      <c r="BE149" s="207">
        <v>0</v>
      </c>
      <c r="BF149" s="207">
        <v>0</v>
      </c>
      <c r="BG149" s="207">
        <v>0</v>
      </c>
      <c r="BH149" s="207"/>
      <c r="BI149" s="207">
        <v>0</v>
      </c>
      <c r="BJ149" s="207"/>
      <c r="BK149" s="207">
        <v>0</v>
      </c>
      <c r="BL149" s="207">
        <v>0</v>
      </c>
      <c r="BM149" s="207">
        <v>200000</v>
      </c>
      <c r="BN149" s="207">
        <v>0</v>
      </c>
      <c r="BO149" s="207">
        <v>0</v>
      </c>
      <c r="BP149" s="207"/>
      <c r="BQ149" s="207">
        <v>0</v>
      </c>
      <c r="BR149" s="207">
        <v>0</v>
      </c>
      <c r="BS149" s="207">
        <v>0</v>
      </c>
      <c r="BT149" s="207">
        <v>0</v>
      </c>
      <c r="BU149" s="207">
        <v>0</v>
      </c>
      <c r="BV149" s="207">
        <v>0</v>
      </c>
      <c r="BW149" s="207">
        <v>0</v>
      </c>
      <c r="BX149" s="207">
        <v>0</v>
      </c>
      <c r="BY149" s="207">
        <v>0</v>
      </c>
      <c r="BZ149" s="207">
        <v>0</v>
      </c>
      <c r="CA149" s="207">
        <v>0</v>
      </c>
      <c r="CB149" s="207">
        <v>0</v>
      </c>
      <c r="CC149" s="216">
        <f t="shared" si="21"/>
        <v>200000</v>
      </c>
    </row>
    <row r="150" spans="1:81" s="116" customFormat="1" ht="25.5" customHeight="1">
      <c r="A150" s="143" t="s">
        <v>1461</v>
      </c>
      <c r="B150" s="310" t="s">
        <v>24</v>
      </c>
      <c r="C150" s="311" t="s">
        <v>25</v>
      </c>
      <c r="D150" s="312">
        <v>45110</v>
      </c>
      <c r="E150" s="311" t="s">
        <v>25</v>
      </c>
      <c r="F150" s="313" t="s">
        <v>598</v>
      </c>
      <c r="G150" s="314" t="s">
        <v>599</v>
      </c>
      <c r="H150" s="207">
        <v>0</v>
      </c>
      <c r="I150" s="207">
        <v>0</v>
      </c>
      <c r="J150" s="207">
        <v>0</v>
      </c>
      <c r="K150" s="207">
        <v>0</v>
      </c>
      <c r="L150" s="207">
        <v>0</v>
      </c>
      <c r="M150" s="207">
        <v>0</v>
      </c>
      <c r="N150" s="207">
        <v>0</v>
      </c>
      <c r="O150" s="207">
        <v>0</v>
      </c>
      <c r="P150" s="207">
        <v>0</v>
      </c>
      <c r="Q150" s="207">
        <v>0</v>
      </c>
      <c r="R150" s="207">
        <v>0</v>
      </c>
      <c r="S150" s="207">
        <v>0</v>
      </c>
      <c r="T150" s="207">
        <v>0</v>
      </c>
      <c r="U150" s="207">
        <v>0</v>
      </c>
      <c r="V150" s="207">
        <v>0</v>
      </c>
      <c r="W150" s="207">
        <v>0</v>
      </c>
      <c r="X150" s="207">
        <v>0</v>
      </c>
      <c r="Y150" s="207">
        <v>0</v>
      </c>
      <c r="Z150" s="207">
        <v>0</v>
      </c>
      <c r="AA150" s="207">
        <v>0</v>
      </c>
      <c r="AB150" s="207">
        <v>0</v>
      </c>
      <c r="AC150" s="207">
        <v>0</v>
      </c>
      <c r="AD150" s="207">
        <v>0</v>
      </c>
      <c r="AE150" s="207">
        <v>0</v>
      </c>
      <c r="AF150" s="207">
        <v>0</v>
      </c>
      <c r="AG150" s="207">
        <v>0</v>
      </c>
      <c r="AH150" s="207">
        <v>0</v>
      </c>
      <c r="AI150" s="207">
        <v>0</v>
      </c>
      <c r="AJ150" s="207">
        <v>0</v>
      </c>
      <c r="AK150" s="207">
        <v>0</v>
      </c>
      <c r="AL150" s="207">
        <v>0</v>
      </c>
      <c r="AM150" s="207">
        <v>0</v>
      </c>
      <c r="AN150" s="207">
        <v>0</v>
      </c>
      <c r="AO150" s="207">
        <v>0</v>
      </c>
      <c r="AP150" s="207">
        <v>0</v>
      </c>
      <c r="AQ150" s="207">
        <v>0</v>
      </c>
      <c r="AR150" s="207">
        <v>0</v>
      </c>
      <c r="AS150" s="207">
        <v>0</v>
      </c>
      <c r="AT150" s="207">
        <v>0</v>
      </c>
      <c r="AU150" s="207">
        <v>0</v>
      </c>
      <c r="AV150" s="207">
        <v>0</v>
      </c>
      <c r="AW150" s="207">
        <v>0</v>
      </c>
      <c r="AX150" s="207">
        <v>0</v>
      </c>
      <c r="AY150" s="207">
        <v>0</v>
      </c>
      <c r="AZ150" s="207">
        <v>0</v>
      </c>
      <c r="BA150" s="207">
        <v>0</v>
      </c>
      <c r="BB150" s="207">
        <v>0</v>
      </c>
      <c r="BC150" s="207">
        <v>0</v>
      </c>
      <c r="BD150" s="207">
        <v>0</v>
      </c>
      <c r="BE150" s="207">
        <v>0</v>
      </c>
      <c r="BF150" s="207">
        <v>0</v>
      </c>
      <c r="BG150" s="207">
        <v>0</v>
      </c>
      <c r="BH150" s="207">
        <v>0</v>
      </c>
      <c r="BI150" s="207">
        <v>0</v>
      </c>
      <c r="BJ150" s="207">
        <v>0</v>
      </c>
      <c r="BK150" s="207">
        <v>0</v>
      </c>
      <c r="BL150" s="207">
        <v>0</v>
      </c>
      <c r="BM150" s="207">
        <v>0</v>
      </c>
      <c r="BN150" s="207">
        <v>0</v>
      </c>
      <c r="BO150" s="207">
        <v>0</v>
      </c>
      <c r="BP150" s="207">
        <v>0</v>
      </c>
      <c r="BQ150" s="207">
        <v>0</v>
      </c>
      <c r="BR150" s="207">
        <v>0</v>
      </c>
      <c r="BS150" s="207">
        <v>0</v>
      </c>
      <c r="BT150" s="207">
        <v>0</v>
      </c>
      <c r="BU150" s="207">
        <v>0</v>
      </c>
      <c r="BV150" s="207">
        <v>0</v>
      </c>
      <c r="BW150" s="207">
        <v>0</v>
      </c>
      <c r="BX150" s="207">
        <v>0</v>
      </c>
      <c r="BY150" s="207">
        <v>0</v>
      </c>
      <c r="BZ150" s="207">
        <v>0</v>
      </c>
      <c r="CA150" s="207">
        <v>0</v>
      </c>
      <c r="CB150" s="207">
        <v>0</v>
      </c>
      <c r="CC150" s="216">
        <f t="shared" si="21"/>
        <v>0</v>
      </c>
    </row>
    <row r="151" spans="1:81" s="116" customFormat="1" ht="25.5" customHeight="1">
      <c r="A151" s="143" t="s">
        <v>1461</v>
      </c>
      <c r="B151" s="310" t="s">
        <v>24</v>
      </c>
      <c r="C151" s="311" t="s">
        <v>25</v>
      </c>
      <c r="D151" s="312">
        <v>45110</v>
      </c>
      <c r="E151" s="311" t="s">
        <v>25</v>
      </c>
      <c r="F151" s="313" t="s">
        <v>600</v>
      </c>
      <c r="G151" s="314" t="s">
        <v>601</v>
      </c>
      <c r="H151" s="207">
        <v>1656941.7</v>
      </c>
      <c r="I151" s="185">
        <v>343271.4</v>
      </c>
      <c r="J151" s="185">
        <v>407451.45</v>
      </c>
      <c r="K151" s="185">
        <v>229579.94</v>
      </c>
      <c r="L151" s="185">
        <v>143555.79999999999</v>
      </c>
      <c r="M151" s="185">
        <v>66523.5</v>
      </c>
      <c r="N151" s="185">
        <v>2926695.8</v>
      </c>
      <c r="O151" s="185">
        <v>283617.09999999998</v>
      </c>
      <c r="P151" s="185">
        <v>127433.60000000001</v>
      </c>
      <c r="Q151" s="185">
        <v>682765.52</v>
      </c>
      <c r="R151" s="185">
        <v>117673.7</v>
      </c>
      <c r="S151" s="185">
        <v>334816.69</v>
      </c>
      <c r="T151" s="185">
        <v>655823.99</v>
      </c>
      <c r="U151" s="185">
        <v>426764.6</v>
      </c>
      <c r="V151" s="185">
        <v>55769.9</v>
      </c>
      <c r="W151" s="185">
        <v>125428.96</v>
      </c>
      <c r="X151" s="185">
        <v>162091.54999999999</v>
      </c>
      <c r="Y151" s="185">
        <v>65889.899999999994</v>
      </c>
      <c r="Z151" s="185">
        <v>2687430.01</v>
      </c>
      <c r="AA151" s="185">
        <v>456147</v>
      </c>
      <c r="AB151" s="185">
        <v>194123.15</v>
      </c>
      <c r="AC151" s="185">
        <v>252050</v>
      </c>
      <c r="AD151" s="185">
        <v>141091.85999999999</v>
      </c>
      <c r="AE151" s="185">
        <v>186734.5</v>
      </c>
      <c r="AF151" s="185">
        <v>137660.6</v>
      </c>
      <c r="AG151" s="185">
        <v>0</v>
      </c>
      <c r="AH151" s="185">
        <v>0</v>
      </c>
      <c r="AI151" s="185">
        <v>2475137.5</v>
      </c>
      <c r="AJ151" s="185">
        <v>153036.56</v>
      </c>
      <c r="AK151" s="185">
        <v>87632.1</v>
      </c>
      <c r="AL151" s="185">
        <v>93159.37</v>
      </c>
      <c r="AM151" s="185">
        <v>93162.48</v>
      </c>
      <c r="AN151" s="185">
        <v>90323</v>
      </c>
      <c r="AO151" s="185">
        <v>97965.4</v>
      </c>
      <c r="AP151" s="185">
        <v>88012.9</v>
      </c>
      <c r="AQ151" s="185">
        <v>152605.79999999999</v>
      </c>
      <c r="AR151" s="185">
        <v>89116.59</v>
      </c>
      <c r="AS151" s="185">
        <v>104835.7</v>
      </c>
      <c r="AT151" s="185">
        <v>64768.2</v>
      </c>
      <c r="AU151" s="185">
        <v>823274.9</v>
      </c>
      <c r="AV151" s="185">
        <v>52797.15</v>
      </c>
      <c r="AW151" s="185">
        <v>86794.75</v>
      </c>
      <c r="AX151" s="185">
        <v>83846.02</v>
      </c>
      <c r="AY151" s="185">
        <v>72182</v>
      </c>
      <c r="AZ151" s="185">
        <v>27529.62</v>
      </c>
      <c r="BA151" s="185">
        <v>62580.480000000003</v>
      </c>
      <c r="BB151" s="185">
        <v>1572057.56</v>
      </c>
      <c r="BC151" s="185">
        <v>132734.95000000001</v>
      </c>
      <c r="BD151" s="185">
        <v>66491</v>
      </c>
      <c r="BE151" s="185">
        <v>246065.53</v>
      </c>
      <c r="BF151" s="185">
        <v>235301.7</v>
      </c>
      <c r="BG151" s="185">
        <v>0</v>
      </c>
      <c r="BH151" s="185"/>
      <c r="BI151" s="185">
        <v>241702.75</v>
      </c>
      <c r="BJ151" s="185"/>
      <c r="BK151" s="185">
        <v>0</v>
      </c>
      <c r="BL151" s="185">
        <v>42281.75</v>
      </c>
      <c r="BM151" s="185">
        <v>1519427.84</v>
      </c>
      <c r="BN151" s="185">
        <v>0</v>
      </c>
      <c r="BO151" s="185">
        <v>141887.46</v>
      </c>
      <c r="BP151" s="185"/>
      <c r="BQ151" s="185">
        <v>128396.23</v>
      </c>
      <c r="BR151" s="185">
        <v>165032.57</v>
      </c>
      <c r="BS151" s="185">
        <v>0</v>
      </c>
      <c r="BT151" s="185">
        <v>1019756.3</v>
      </c>
      <c r="BU151" s="185">
        <v>82149</v>
      </c>
      <c r="BV151" s="185">
        <v>93106.78</v>
      </c>
      <c r="BW151" s="185">
        <v>150240.53</v>
      </c>
      <c r="BX151" s="185">
        <v>154614.56</v>
      </c>
      <c r="BY151" s="185">
        <v>305055.02</v>
      </c>
      <c r="BZ151" s="185">
        <v>121904.4</v>
      </c>
      <c r="CA151" s="185">
        <v>47297.5</v>
      </c>
      <c r="CB151" s="185">
        <v>54955</v>
      </c>
      <c r="CC151" s="216">
        <f t="shared" si="21"/>
        <v>24186551.169999998</v>
      </c>
    </row>
    <row r="152" spans="1:81" s="116" customFormat="1" ht="25.5" customHeight="1">
      <c r="A152" s="143" t="s">
        <v>1461</v>
      </c>
      <c r="B152" s="310" t="s">
        <v>24</v>
      </c>
      <c r="C152" s="311" t="s">
        <v>25</v>
      </c>
      <c r="D152" s="312">
        <v>45110</v>
      </c>
      <c r="E152" s="311" t="s">
        <v>25</v>
      </c>
      <c r="F152" s="313" t="s">
        <v>602</v>
      </c>
      <c r="G152" s="314" t="s">
        <v>603</v>
      </c>
      <c r="H152" s="207">
        <v>0</v>
      </c>
      <c r="I152" s="207">
        <v>0</v>
      </c>
      <c r="J152" s="207">
        <v>0</v>
      </c>
      <c r="K152" s="207">
        <v>0</v>
      </c>
      <c r="L152" s="207">
        <v>0</v>
      </c>
      <c r="M152" s="207">
        <v>0</v>
      </c>
      <c r="N152" s="207">
        <v>0</v>
      </c>
      <c r="O152" s="207">
        <v>0</v>
      </c>
      <c r="P152" s="207">
        <v>0</v>
      </c>
      <c r="Q152" s="207">
        <v>0</v>
      </c>
      <c r="R152" s="207">
        <v>0</v>
      </c>
      <c r="S152" s="207">
        <v>0</v>
      </c>
      <c r="T152" s="207">
        <v>0</v>
      </c>
      <c r="U152" s="207">
        <v>0</v>
      </c>
      <c r="V152" s="207">
        <v>0</v>
      </c>
      <c r="W152" s="207">
        <v>0</v>
      </c>
      <c r="X152" s="207">
        <v>0</v>
      </c>
      <c r="Y152" s="207">
        <v>0</v>
      </c>
      <c r="Z152" s="207">
        <v>0</v>
      </c>
      <c r="AA152" s="207">
        <v>0</v>
      </c>
      <c r="AB152" s="207">
        <v>0</v>
      </c>
      <c r="AC152" s="207">
        <v>0</v>
      </c>
      <c r="AD152" s="207">
        <v>0</v>
      </c>
      <c r="AE152" s="207">
        <v>0</v>
      </c>
      <c r="AF152" s="207">
        <v>0</v>
      </c>
      <c r="AG152" s="207">
        <v>0</v>
      </c>
      <c r="AH152" s="207">
        <v>0</v>
      </c>
      <c r="AI152" s="207">
        <v>0</v>
      </c>
      <c r="AJ152" s="207">
        <v>0</v>
      </c>
      <c r="AK152" s="207">
        <v>0</v>
      </c>
      <c r="AL152" s="207">
        <v>0</v>
      </c>
      <c r="AM152" s="207">
        <v>0</v>
      </c>
      <c r="AN152" s="207">
        <v>0</v>
      </c>
      <c r="AO152" s="207">
        <v>0</v>
      </c>
      <c r="AP152" s="207">
        <v>0</v>
      </c>
      <c r="AQ152" s="207">
        <v>0</v>
      </c>
      <c r="AR152" s="207">
        <v>0</v>
      </c>
      <c r="AS152" s="207">
        <v>0</v>
      </c>
      <c r="AT152" s="207">
        <v>0</v>
      </c>
      <c r="AU152" s="207">
        <v>0</v>
      </c>
      <c r="AV152" s="207">
        <v>0</v>
      </c>
      <c r="AW152" s="207">
        <v>0</v>
      </c>
      <c r="AX152" s="207">
        <v>0</v>
      </c>
      <c r="AY152" s="207">
        <v>0</v>
      </c>
      <c r="AZ152" s="207">
        <v>0</v>
      </c>
      <c r="BA152" s="207">
        <v>0</v>
      </c>
      <c r="BB152" s="207">
        <v>0</v>
      </c>
      <c r="BC152" s="207">
        <v>0</v>
      </c>
      <c r="BD152" s="207">
        <v>0</v>
      </c>
      <c r="BE152" s="207">
        <v>0</v>
      </c>
      <c r="BF152" s="207">
        <v>0</v>
      </c>
      <c r="BG152" s="207">
        <v>0</v>
      </c>
      <c r="BH152" s="207">
        <v>0</v>
      </c>
      <c r="BI152" s="207">
        <v>0</v>
      </c>
      <c r="BJ152" s="207">
        <v>0</v>
      </c>
      <c r="BK152" s="207">
        <v>0</v>
      </c>
      <c r="BL152" s="207">
        <v>0</v>
      </c>
      <c r="BM152" s="207">
        <v>0</v>
      </c>
      <c r="BN152" s="207">
        <v>0</v>
      </c>
      <c r="BO152" s="207">
        <v>0</v>
      </c>
      <c r="BP152" s="207">
        <v>0</v>
      </c>
      <c r="BQ152" s="207">
        <v>0</v>
      </c>
      <c r="BR152" s="207">
        <v>0</v>
      </c>
      <c r="BS152" s="207">
        <v>0</v>
      </c>
      <c r="BT152" s="207">
        <v>0</v>
      </c>
      <c r="BU152" s="207">
        <v>0</v>
      </c>
      <c r="BV152" s="207">
        <v>0</v>
      </c>
      <c r="BW152" s="207">
        <v>0</v>
      </c>
      <c r="BX152" s="207">
        <v>0</v>
      </c>
      <c r="BY152" s="207">
        <v>0</v>
      </c>
      <c r="BZ152" s="207">
        <v>0</v>
      </c>
      <c r="CA152" s="207">
        <v>0</v>
      </c>
      <c r="CB152" s="207">
        <v>0</v>
      </c>
      <c r="CC152" s="216">
        <f t="shared" si="21"/>
        <v>0</v>
      </c>
    </row>
    <row r="153" spans="1:81" s="116" customFormat="1" ht="25.5" customHeight="1">
      <c r="A153" s="143" t="s">
        <v>1461</v>
      </c>
      <c r="B153" s="310" t="s">
        <v>24</v>
      </c>
      <c r="C153" s="311" t="s">
        <v>25</v>
      </c>
      <c r="D153" s="312">
        <v>45110</v>
      </c>
      <c r="E153" s="311" t="s">
        <v>25</v>
      </c>
      <c r="F153" s="313" t="s">
        <v>616</v>
      </c>
      <c r="G153" s="314" t="s">
        <v>617</v>
      </c>
      <c r="H153" s="207">
        <v>0</v>
      </c>
      <c r="I153" s="207">
        <v>0</v>
      </c>
      <c r="J153" s="207">
        <v>0</v>
      </c>
      <c r="K153" s="207">
        <v>0</v>
      </c>
      <c r="L153" s="207">
        <v>0</v>
      </c>
      <c r="M153" s="207">
        <v>0</v>
      </c>
      <c r="N153" s="207">
        <v>0</v>
      </c>
      <c r="O153" s="207">
        <v>0</v>
      </c>
      <c r="P153" s="207">
        <v>0</v>
      </c>
      <c r="Q153" s="207">
        <v>0</v>
      </c>
      <c r="R153" s="207">
        <v>0</v>
      </c>
      <c r="S153" s="207">
        <v>0</v>
      </c>
      <c r="T153" s="207">
        <v>0</v>
      </c>
      <c r="U153" s="207">
        <v>0</v>
      </c>
      <c r="V153" s="207">
        <v>0</v>
      </c>
      <c r="W153" s="207">
        <v>0</v>
      </c>
      <c r="X153" s="207">
        <v>0</v>
      </c>
      <c r="Y153" s="207">
        <v>0</v>
      </c>
      <c r="Z153" s="207">
        <v>0</v>
      </c>
      <c r="AA153" s="207">
        <v>0</v>
      </c>
      <c r="AB153" s="207">
        <v>0</v>
      </c>
      <c r="AC153" s="207">
        <v>0</v>
      </c>
      <c r="AD153" s="207">
        <v>0</v>
      </c>
      <c r="AE153" s="207">
        <v>0</v>
      </c>
      <c r="AF153" s="207">
        <v>0</v>
      </c>
      <c r="AG153" s="207">
        <v>0</v>
      </c>
      <c r="AH153" s="207">
        <v>0</v>
      </c>
      <c r="AI153" s="207">
        <v>0</v>
      </c>
      <c r="AJ153" s="207">
        <v>0</v>
      </c>
      <c r="AK153" s="207">
        <v>0</v>
      </c>
      <c r="AL153" s="207">
        <v>0</v>
      </c>
      <c r="AM153" s="207">
        <v>0</v>
      </c>
      <c r="AN153" s="207">
        <v>0</v>
      </c>
      <c r="AO153" s="207">
        <v>0</v>
      </c>
      <c r="AP153" s="207">
        <v>0</v>
      </c>
      <c r="AQ153" s="207">
        <v>996</v>
      </c>
      <c r="AR153" s="207">
        <v>388</v>
      </c>
      <c r="AS153" s="207">
        <v>0</v>
      </c>
      <c r="AT153" s="207">
        <v>0</v>
      </c>
      <c r="AU153" s="207">
        <v>0</v>
      </c>
      <c r="AV153" s="207">
        <v>0</v>
      </c>
      <c r="AW153" s="207">
        <v>0</v>
      </c>
      <c r="AX153" s="207">
        <v>0</v>
      </c>
      <c r="AY153" s="207">
        <v>0</v>
      </c>
      <c r="AZ153" s="207">
        <v>0</v>
      </c>
      <c r="BA153" s="207">
        <v>0</v>
      </c>
      <c r="BB153" s="207">
        <v>0</v>
      </c>
      <c r="BC153" s="207">
        <v>0</v>
      </c>
      <c r="BD153" s="207">
        <v>0</v>
      </c>
      <c r="BE153" s="207">
        <v>0</v>
      </c>
      <c r="BF153" s="207">
        <v>0</v>
      </c>
      <c r="BG153" s="207">
        <v>0</v>
      </c>
      <c r="BH153" s="207"/>
      <c r="BI153" s="207">
        <v>0</v>
      </c>
      <c r="BJ153" s="207"/>
      <c r="BK153" s="207">
        <v>0</v>
      </c>
      <c r="BL153" s="207">
        <v>0</v>
      </c>
      <c r="BM153" s="207">
        <v>15224</v>
      </c>
      <c r="BN153" s="207">
        <v>0</v>
      </c>
      <c r="BO153" s="207">
        <v>0</v>
      </c>
      <c r="BP153" s="207"/>
      <c r="BQ153" s="207">
        <v>0</v>
      </c>
      <c r="BR153" s="207">
        <v>0</v>
      </c>
      <c r="BS153" s="207">
        <v>0</v>
      </c>
      <c r="BT153" s="207">
        <v>0</v>
      </c>
      <c r="BU153" s="207">
        <v>0</v>
      </c>
      <c r="BV153" s="207">
        <v>0</v>
      </c>
      <c r="BW153" s="207">
        <v>0</v>
      </c>
      <c r="BX153" s="207">
        <v>0</v>
      </c>
      <c r="BY153" s="207">
        <v>0</v>
      </c>
      <c r="BZ153" s="207">
        <v>0</v>
      </c>
      <c r="CA153" s="207">
        <v>0</v>
      </c>
      <c r="CB153" s="207">
        <v>0</v>
      </c>
      <c r="CC153" s="216">
        <f t="shared" si="21"/>
        <v>16608</v>
      </c>
    </row>
    <row r="154" spans="1:81" s="116" customFormat="1" ht="25.5" customHeight="1">
      <c r="A154" s="143" t="s">
        <v>1461</v>
      </c>
      <c r="B154" s="310" t="s">
        <v>24</v>
      </c>
      <c r="C154" s="311" t="s">
        <v>25</v>
      </c>
      <c r="D154" s="312">
        <v>45110</v>
      </c>
      <c r="E154" s="311" t="s">
        <v>25</v>
      </c>
      <c r="F154" s="313" t="s">
        <v>618</v>
      </c>
      <c r="G154" s="314" t="s">
        <v>619</v>
      </c>
      <c r="H154" s="207">
        <v>0</v>
      </c>
      <c r="I154" s="185">
        <v>0</v>
      </c>
      <c r="J154" s="185">
        <v>5040</v>
      </c>
      <c r="K154" s="185">
        <v>0</v>
      </c>
      <c r="L154" s="185">
        <v>0</v>
      </c>
      <c r="M154" s="185">
        <v>0</v>
      </c>
      <c r="N154" s="185">
        <v>157974.70000000001</v>
      </c>
      <c r="O154" s="185">
        <v>819</v>
      </c>
      <c r="P154" s="185">
        <v>0</v>
      </c>
      <c r="Q154" s="185">
        <v>48720</v>
      </c>
      <c r="R154" s="185">
        <v>0</v>
      </c>
      <c r="S154" s="185">
        <v>0</v>
      </c>
      <c r="T154" s="185">
        <v>5959.48</v>
      </c>
      <c r="U154" s="185">
        <v>600</v>
      </c>
      <c r="V154" s="185">
        <v>0</v>
      </c>
      <c r="W154" s="185">
        <v>0</v>
      </c>
      <c r="X154" s="185">
        <v>16581.599999999999</v>
      </c>
      <c r="Y154" s="185">
        <v>0</v>
      </c>
      <c r="Z154" s="185">
        <v>51700</v>
      </c>
      <c r="AA154" s="185">
        <v>0</v>
      </c>
      <c r="AB154" s="185">
        <v>0</v>
      </c>
      <c r="AC154" s="185">
        <v>0</v>
      </c>
      <c r="AD154" s="185">
        <v>0</v>
      </c>
      <c r="AE154" s="185">
        <v>0</v>
      </c>
      <c r="AF154" s="185">
        <v>0</v>
      </c>
      <c r="AG154" s="185">
        <v>0</v>
      </c>
      <c r="AH154" s="185">
        <v>0</v>
      </c>
      <c r="AI154" s="185">
        <v>2706</v>
      </c>
      <c r="AJ154" s="185">
        <v>0</v>
      </c>
      <c r="AK154" s="185">
        <v>862.08</v>
      </c>
      <c r="AL154" s="185">
        <v>0</v>
      </c>
      <c r="AM154" s="185">
        <v>0</v>
      </c>
      <c r="AN154" s="185">
        <v>0</v>
      </c>
      <c r="AO154" s="185">
        <v>0</v>
      </c>
      <c r="AP154" s="185">
        <v>0</v>
      </c>
      <c r="AQ154" s="185">
        <v>0</v>
      </c>
      <c r="AR154" s="185">
        <v>0</v>
      </c>
      <c r="AS154" s="185">
        <v>0</v>
      </c>
      <c r="AT154" s="185">
        <v>0</v>
      </c>
      <c r="AU154" s="185">
        <v>1610.8</v>
      </c>
      <c r="AV154" s="185">
        <v>0</v>
      </c>
      <c r="AW154" s="185">
        <v>0</v>
      </c>
      <c r="AX154" s="185">
        <v>0</v>
      </c>
      <c r="AY154" s="185">
        <v>0</v>
      </c>
      <c r="AZ154" s="185">
        <v>0</v>
      </c>
      <c r="BA154" s="185">
        <v>0</v>
      </c>
      <c r="BB154" s="185">
        <v>76800</v>
      </c>
      <c r="BC154" s="185">
        <v>0</v>
      </c>
      <c r="BD154" s="185">
        <v>0</v>
      </c>
      <c r="BE154" s="185">
        <v>0</v>
      </c>
      <c r="BF154" s="185">
        <v>0</v>
      </c>
      <c r="BG154" s="185">
        <v>0</v>
      </c>
      <c r="BH154" s="185"/>
      <c r="BI154" s="185">
        <v>0</v>
      </c>
      <c r="BJ154" s="185"/>
      <c r="BK154" s="185">
        <v>0</v>
      </c>
      <c r="BL154" s="185">
        <v>0</v>
      </c>
      <c r="BM154" s="185">
        <v>5673.4</v>
      </c>
      <c r="BN154" s="185">
        <v>0</v>
      </c>
      <c r="BO154" s="185">
        <v>0</v>
      </c>
      <c r="BP154" s="185"/>
      <c r="BQ154" s="185">
        <v>0</v>
      </c>
      <c r="BR154" s="185">
        <v>0</v>
      </c>
      <c r="BS154" s="185">
        <v>0</v>
      </c>
      <c r="BT154" s="185">
        <v>2862.38</v>
      </c>
      <c r="BU154" s="185">
        <v>0</v>
      </c>
      <c r="BV154" s="185">
        <v>0</v>
      </c>
      <c r="BW154" s="185">
        <v>0</v>
      </c>
      <c r="BX154" s="185">
        <v>0</v>
      </c>
      <c r="BY154" s="185">
        <v>0</v>
      </c>
      <c r="BZ154" s="185">
        <v>50000</v>
      </c>
      <c r="CA154" s="185">
        <v>0</v>
      </c>
      <c r="CB154" s="185">
        <v>0</v>
      </c>
      <c r="CC154" s="216">
        <f t="shared" si="21"/>
        <v>427909.44000000006</v>
      </c>
    </row>
    <row r="155" spans="1:81" s="116" customFormat="1" ht="25.5" customHeight="1">
      <c r="A155" s="143" t="s">
        <v>1461</v>
      </c>
      <c r="B155" s="310" t="s">
        <v>24</v>
      </c>
      <c r="C155" s="311" t="s">
        <v>25</v>
      </c>
      <c r="D155" s="312">
        <v>45110</v>
      </c>
      <c r="E155" s="311" t="s">
        <v>25</v>
      </c>
      <c r="F155" s="313" t="s">
        <v>620</v>
      </c>
      <c r="G155" s="314" t="s">
        <v>621</v>
      </c>
      <c r="H155" s="207">
        <v>0</v>
      </c>
      <c r="I155" s="207">
        <v>0</v>
      </c>
      <c r="J155" s="207">
        <v>6800</v>
      </c>
      <c r="K155" s="207">
        <v>2700</v>
      </c>
      <c r="L155" s="207">
        <v>2500</v>
      </c>
      <c r="M155" s="207">
        <v>0</v>
      </c>
      <c r="N155" s="207">
        <v>17900</v>
      </c>
      <c r="O155" s="207">
        <v>0</v>
      </c>
      <c r="P155" s="207">
        <v>27250</v>
      </c>
      <c r="Q155" s="207">
        <v>0</v>
      </c>
      <c r="R155" s="207">
        <v>0</v>
      </c>
      <c r="S155" s="207">
        <v>0</v>
      </c>
      <c r="T155" s="207">
        <v>0</v>
      </c>
      <c r="U155" s="207">
        <v>0</v>
      </c>
      <c r="V155" s="207">
        <v>0</v>
      </c>
      <c r="W155" s="207">
        <v>0</v>
      </c>
      <c r="X155" s="207">
        <v>0</v>
      </c>
      <c r="Y155" s="207">
        <v>0</v>
      </c>
      <c r="Z155" s="207">
        <v>0</v>
      </c>
      <c r="AA155" s="207">
        <v>46890</v>
      </c>
      <c r="AB155" s="207">
        <v>0</v>
      </c>
      <c r="AC155" s="207">
        <v>0</v>
      </c>
      <c r="AD155" s="207">
        <v>0</v>
      </c>
      <c r="AE155" s="207">
        <v>0</v>
      </c>
      <c r="AF155" s="207">
        <v>0</v>
      </c>
      <c r="AG155" s="207">
        <v>0</v>
      </c>
      <c r="AH155" s="207">
        <v>0</v>
      </c>
      <c r="AI155" s="207">
        <v>9900</v>
      </c>
      <c r="AJ155" s="207">
        <v>0</v>
      </c>
      <c r="AK155" s="207">
        <v>9750</v>
      </c>
      <c r="AL155" s="207">
        <v>0</v>
      </c>
      <c r="AM155" s="207">
        <v>4730</v>
      </c>
      <c r="AN155" s="207">
        <v>0</v>
      </c>
      <c r="AO155" s="207">
        <v>0</v>
      </c>
      <c r="AP155" s="207">
        <v>15340</v>
      </c>
      <c r="AQ155" s="207">
        <v>5610</v>
      </c>
      <c r="AR155" s="207">
        <v>3150</v>
      </c>
      <c r="AS155" s="207">
        <v>0</v>
      </c>
      <c r="AT155" s="207">
        <v>0</v>
      </c>
      <c r="AU155" s="207">
        <v>0</v>
      </c>
      <c r="AV155" s="207">
        <v>0</v>
      </c>
      <c r="AW155" s="207">
        <v>0</v>
      </c>
      <c r="AX155" s="207">
        <v>0</v>
      </c>
      <c r="AY155" s="207">
        <v>0</v>
      </c>
      <c r="AZ155" s="207">
        <v>0</v>
      </c>
      <c r="BA155" s="207">
        <v>0</v>
      </c>
      <c r="BB155" s="207">
        <v>0</v>
      </c>
      <c r="BC155" s="207">
        <v>0</v>
      </c>
      <c r="BD155" s="207">
        <v>0</v>
      </c>
      <c r="BE155" s="207">
        <v>0</v>
      </c>
      <c r="BF155" s="207">
        <v>0</v>
      </c>
      <c r="BG155" s="207">
        <v>0</v>
      </c>
      <c r="BH155" s="207"/>
      <c r="BI155" s="207">
        <v>37956</v>
      </c>
      <c r="BJ155" s="207"/>
      <c r="BK155" s="207">
        <v>0</v>
      </c>
      <c r="BL155" s="207">
        <v>0</v>
      </c>
      <c r="BM155" s="207">
        <v>0</v>
      </c>
      <c r="BN155" s="207">
        <v>0</v>
      </c>
      <c r="BO155" s="207">
        <v>0</v>
      </c>
      <c r="BP155" s="207"/>
      <c r="BQ155" s="207">
        <v>0</v>
      </c>
      <c r="BR155" s="207">
        <v>0</v>
      </c>
      <c r="BS155" s="207">
        <v>0</v>
      </c>
      <c r="BT155" s="207">
        <v>37400</v>
      </c>
      <c r="BU155" s="207">
        <v>0</v>
      </c>
      <c r="BV155" s="207">
        <v>0</v>
      </c>
      <c r="BW155" s="207">
        <v>1200</v>
      </c>
      <c r="BX155" s="207">
        <v>16050</v>
      </c>
      <c r="BY155" s="207">
        <v>0</v>
      </c>
      <c r="BZ155" s="207">
        <v>0</v>
      </c>
      <c r="CA155" s="207">
        <v>0</v>
      </c>
      <c r="CB155" s="207">
        <v>0</v>
      </c>
      <c r="CC155" s="216">
        <f t="shared" si="21"/>
        <v>245126</v>
      </c>
    </row>
    <row r="156" spans="1:81" s="116" customFormat="1" ht="25.5" customHeight="1">
      <c r="A156" s="143" t="s">
        <v>1461</v>
      </c>
      <c r="B156" s="310" t="s">
        <v>24</v>
      </c>
      <c r="C156" s="311" t="s">
        <v>25</v>
      </c>
      <c r="D156" s="312">
        <v>45110</v>
      </c>
      <c r="E156" s="311" t="s">
        <v>25</v>
      </c>
      <c r="F156" s="313" t="s">
        <v>622</v>
      </c>
      <c r="G156" s="314" t="s">
        <v>623</v>
      </c>
      <c r="H156" s="207">
        <v>0</v>
      </c>
      <c r="I156" s="207">
        <v>0</v>
      </c>
      <c r="J156" s="207">
        <v>0</v>
      </c>
      <c r="K156" s="207">
        <v>0</v>
      </c>
      <c r="L156" s="207">
        <v>0</v>
      </c>
      <c r="M156" s="207">
        <v>0</v>
      </c>
      <c r="N156" s="207">
        <v>1139143.74</v>
      </c>
      <c r="O156" s="207">
        <v>0</v>
      </c>
      <c r="P156" s="207">
        <v>0</v>
      </c>
      <c r="Q156" s="207">
        <v>0</v>
      </c>
      <c r="R156" s="207">
        <v>0</v>
      </c>
      <c r="S156" s="207">
        <v>0</v>
      </c>
      <c r="T156" s="207">
        <v>0</v>
      </c>
      <c r="U156" s="207">
        <v>0</v>
      </c>
      <c r="V156" s="207">
        <v>0</v>
      </c>
      <c r="W156" s="207">
        <v>0</v>
      </c>
      <c r="X156" s="207">
        <v>0</v>
      </c>
      <c r="Y156" s="207">
        <v>0</v>
      </c>
      <c r="Z156" s="207">
        <v>0</v>
      </c>
      <c r="AA156" s="207">
        <v>0</v>
      </c>
      <c r="AB156" s="207">
        <v>0</v>
      </c>
      <c r="AC156" s="207">
        <v>0</v>
      </c>
      <c r="AD156" s="207">
        <v>0</v>
      </c>
      <c r="AE156" s="207">
        <v>0</v>
      </c>
      <c r="AF156" s="207">
        <v>0</v>
      </c>
      <c r="AG156" s="207">
        <v>0</v>
      </c>
      <c r="AH156" s="207">
        <v>0</v>
      </c>
      <c r="AI156" s="207">
        <v>468066.62</v>
      </c>
      <c r="AJ156" s="207">
        <v>0</v>
      </c>
      <c r="AK156" s="207">
        <v>0</v>
      </c>
      <c r="AL156" s="207">
        <v>0</v>
      </c>
      <c r="AM156" s="207">
        <v>0</v>
      </c>
      <c r="AN156" s="207">
        <v>0</v>
      </c>
      <c r="AO156" s="207">
        <v>0</v>
      </c>
      <c r="AP156" s="207">
        <v>0</v>
      </c>
      <c r="AQ156" s="207">
        <v>0</v>
      </c>
      <c r="AR156" s="207">
        <v>0</v>
      </c>
      <c r="AS156" s="207">
        <v>0</v>
      </c>
      <c r="AT156" s="207">
        <v>0</v>
      </c>
      <c r="AU156" s="207">
        <v>0</v>
      </c>
      <c r="AV156" s="207">
        <v>0</v>
      </c>
      <c r="AW156" s="207">
        <v>0</v>
      </c>
      <c r="AX156" s="207">
        <v>0</v>
      </c>
      <c r="AY156" s="207">
        <v>0</v>
      </c>
      <c r="AZ156" s="207">
        <v>0</v>
      </c>
      <c r="BA156" s="207">
        <v>0</v>
      </c>
      <c r="BB156" s="207">
        <v>0</v>
      </c>
      <c r="BC156" s="207">
        <v>0</v>
      </c>
      <c r="BD156" s="207">
        <v>0</v>
      </c>
      <c r="BE156" s="207">
        <v>0</v>
      </c>
      <c r="BF156" s="207">
        <v>0</v>
      </c>
      <c r="BG156" s="207">
        <v>0</v>
      </c>
      <c r="BH156" s="207"/>
      <c r="BI156" s="207">
        <v>0</v>
      </c>
      <c r="BJ156" s="207"/>
      <c r="BK156" s="207">
        <v>0</v>
      </c>
      <c r="BL156" s="207">
        <v>0</v>
      </c>
      <c r="BM156" s="207">
        <v>804649.78</v>
      </c>
      <c r="BN156" s="207">
        <v>0</v>
      </c>
      <c r="BO156" s="207">
        <v>0</v>
      </c>
      <c r="BP156" s="207"/>
      <c r="BQ156" s="207">
        <v>0</v>
      </c>
      <c r="BR156" s="207">
        <v>0</v>
      </c>
      <c r="BS156" s="207">
        <v>0</v>
      </c>
      <c r="BT156" s="207">
        <v>0</v>
      </c>
      <c r="BU156" s="207">
        <v>0</v>
      </c>
      <c r="BV156" s="207">
        <v>0</v>
      </c>
      <c r="BW156" s="207">
        <v>0</v>
      </c>
      <c r="BX156" s="207">
        <v>0</v>
      </c>
      <c r="BY156" s="207">
        <v>0</v>
      </c>
      <c r="BZ156" s="207">
        <v>0</v>
      </c>
      <c r="CA156" s="207">
        <v>0</v>
      </c>
      <c r="CB156" s="207">
        <v>0</v>
      </c>
      <c r="CC156" s="216">
        <f t="shared" si="21"/>
        <v>2411860.1399999997</v>
      </c>
    </row>
    <row r="157" spans="1:81" s="116" customFormat="1" ht="25.5" customHeight="1">
      <c r="A157" s="143" t="s">
        <v>1461</v>
      </c>
      <c r="B157" s="310" t="s">
        <v>24</v>
      </c>
      <c r="C157" s="311" t="s">
        <v>25</v>
      </c>
      <c r="D157" s="312">
        <v>45110</v>
      </c>
      <c r="E157" s="311" t="s">
        <v>25</v>
      </c>
      <c r="F157" s="313" t="s">
        <v>624</v>
      </c>
      <c r="G157" s="314" t="s">
        <v>625</v>
      </c>
      <c r="H157" s="207">
        <v>0</v>
      </c>
      <c r="I157" s="185">
        <v>0</v>
      </c>
      <c r="J157" s="185">
        <v>0</v>
      </c>
      <c r="K157" s="185">
        <v>0</v>
      </c>
      <c r="L157" s="185">
        <v>0</v>
      </c>
      <c r="M157" s="185">
        <v>0</v>
      </c>
      <c r="N157" s="185">
        <v>0</v>
      </c>
      <c r="O157" s="185">
        <v>0</v>
      </c>
      <c r="P157" s="185">
        <v>0</v>
      </c>
      <c r="Q157" s="185">
        <v>0</v>
      </c>
      <c r="R157" s="185">
        <v>0</v>
      </c>
      <c r="S157" s="185">
        <v>0</v>
      </c>
      <c r="T157" s="185">
        <v>18600</v>
      </c>
      <c r="U157" s="185">
        <v>2000</v>
      </c>
      <c r="V157" s="185">
        <v>0</v>
      </c>
      <c r="W157" s="185">
        <v>0</v>
      </c>
      <c r="X157" s="185">
        <v>0</v>
      </c>
      <c r="Y157" s="185">
        <v>0</v>
      </c>
      <c r="Z157" s="185">
        <v>0</v>
      </c>
      <c r="AA157" s="185">
        <v>0</v>
      </c>
      <c r="AB157" s="185">
        <v>0</v>
      </c>
      <c r="AC157" s="185">
        <v>0</v>
      </c>
      <c r="AD157" s="185">
        <v>0</v>
      </c>
      <c r="AE157" s="185">
        <v>0</v>
      </c>
      <c r="AF157" s="185">
        <v>0</v>
      </c>
      <c r="AG157" s="185">
        <v>0</v>
      </c>
      <c r="AH157" s="185">
        <v>0</v>
      </c>
      <c r="AI157" s="185">
        <v>0</v>
      </c>
      <c r="AJ157" s="185">
        <v>0</v>
      </c>
      <c r="AK157" s="185">
        <v>0</v>
      </c>
      <c r="AL157" s="185">
        <v>0</v>
      </c>
      <c r="AM157" s="185">
        <v>0</v>
      </c>
      <c r="AN157" s="185">
        <v>0</v>
      </c>
      <c r="AO157" s="185">
        <v>0</v>
      </c>
      <c r="AP157" s="185">
        <v>0</v>
      </c>
      <c r="AQ157" s="185">
        <v>0</v>
      </c>
      <c r="AR157" s="185">
        <v>0</v>
      </c>
      <c r="AS157" s="185">
        <v>0</v>
      </c>
      <c r="AT157" s="185">
        <v>0</v>
      </c>
      <c r="AU157" s="185">
        <v>0</v>
      </c>
      <c r="AV157" s="185">
        <v>0</v>
      </c>
      <c r="AW157" s="185">
        <v>0</v>
      </c>
      <c r="AX157" s="185">
        <v>0</v>
      </c>
      <c r="AY157" s="185">
        <v>0</v>
      </c>
      <c r="AZ157" s="185">
        <v>0</v>
      </c>
      <c r="BA157" s="185">
        <v>0</v>
      </c>
      <c r="BB157" s="185">
        <v>0</v>
      </c>
      <c r="BC157" s="185">
        <v>0</v>
      </c>
      <c r="BD157" s="185">
        <v>0</v>
      </c>
      <c r="BE157" s="185">
        <v>0</v>
      </c>
      <c r="BF157" s="185">
        <v>0</v>
      </c>
      <c r="BG157" s="185">
        <v>0</v>
      </c>
      <c r="BH157" s="185"/>
      <c r="BI157" s="185">
        <v>0</v>
      </c>
      <c r="BJ157" s="185"/>
      <c r="BK157" s="185">
        <v>0</v>
      </c>
      <c r="BL157" s="185">
        <v>0</v>
      </c>
      <c r="BM157" s="185">
        <v>0</v>
      </c>
      <c r="BN157" s="185">
        <v>0</v>
      </c>
      <c r="BO157" s="185">
        <v>0</v>
      </c>
      <c r="BP157" s="185"/>
      <c r="BQ157" s="185">
        <v>0</v>
      </c>
      <c r="BR157" s="185">
        <v>0</v>
      </c>
      <c r="BS157" s="185">
        <v>0</v>
      </c>
      <c r="BT157" s="185">
        <v>0</v>
      </c>
      <c r="BU157" s="185">
        <v>0</v>
      </c>
      <c r="BV157" s="185">
        <v>0</v>
      </c>
      <c r="BW157" s="185">
        <v>0</v>
      </c>
      <c r="BX157" s="185">
        <v>0</v>
      </c>
      <c r="BY157" s="185">
        <v>0</v>
      </c>
      <c r="BZ157" s="185">
        <v>0</v>
      </c>
      <c r="CA157" s="185">
        <v>0</v>
      </c>
      <c r="CB157" s="185">
        <v>0</v>
      </c>
      <c r="CC157" s="216">
        <f t="shared" si="21"/>
        <v>20600</v>
      </c>
    </row>
    <row r="158" spans="1:81" s="116" customFormat="1" ht="25.5" customHeight="1">
      <c r="A158" s="143" t="s">
        <v>1461</v>
      </c>
      <c r="B158" s="310" t="s">
        <v>24</v>
      </c>
      <c r="C158" s="311" t="s">
        <v>25</v>
      </c>
      <c r="D158" s="312">
        <v>45110</v>
      </c>
      <c r="E158" s="311" t="s">
        <v>25</v>
      </c>
      <c r="F158" s="313" t="s">
        <v>626</v>
      </c>
      <c r="G158" s="314" t="s">
        <v>627</v>
      </c>
      <c r="H158" s="207">
        <v>30650.400000000001</v>
      </c>
      <c r="I158" s="185">
        <v>115163.7</v>
      </c>
      <c r="J158" s="185">
        <v>81816.960000000006</v>
      </c>
      <c r="K158" s="185">
        <v>0</v>
      </c>
      <c r="L158" s="185">
        <v>1305</v>
      </c>
      <c r="M158" s="185">
        <v>11600</v>
      </c>
      <c r="N158" s="185">
        <v>1989535</v>
      </c>
      <c r="O158" s="185">
        <v>61</v>
      </c>
      <c r="P158" s="185">
        <v>790</v>
      </c>
      <c r="Q158" s="185">
        <v>13213</v>
      </c>
      <c r="R158" s="185">
        <v>900</v>
      </c>
      <c r="S158" s="185">
        <v>46764.07</v>
      </c>
      <c r="T158" s="185">
        <v>900</v>
      </c>
      <c r="U158" s="185">
        <v>659</v>
      </c>
      <c r="V158" s="185">
        <v>21220</v>
      </c>
      <c r="W158" s="185">
        <v>9300</v>
      </c>
      <c r="X158" s="185">
        <v>573</v>
      </c>
      <c r="Y158" s="185">
        <v>7347.05</v>
      </c>
      <c r="Z158" s="185">
        <v>515002</v>
      </c>
      <c r="AA158" s="185">
        <v>9977.74</v>
      </c>
      <c r="AB158" s="185">
        <v>24287</v>
      </c>
      <c r="AC158" s="185">
        <v>8460</v>
      </c>
      <c r="AD158" s="185">
        <v>11506</v>
      </c>
      <c r="AE158" s="185">
        <v>0</v>
      </c>
      <c r="AF158" s="185">
        <v>9937</v>
      </c>
      <c r="AG158" s="185">
        <v>172182</v>
      </c>
      <c r="AH158" s="185">
        <v>7262</v>
      </c>
      <c r="AI158" s="185">
        <v>2414762.2999999998</v>
      </c>
      <c r="AJ158" s="185">
        <v>4750</v>
      </c>
      <c r="AK158" s="185">
        <v>2000</v>
      </c>
      <c r="AL158" s="185">
        <v>0</v>
      </c>
      <c r="AM158" s="185">
        <v>3256</v>
      </c>
      <c r="AN158" s="185">
        <v>10953.05</v>
      </c>
      <c r="AO158" s="185">
        <v>1000</v>
      </c>
      <c r="AP158" s="185">
        <v>1100</v>
      </c>
      <c r="AQ158" s="185">
        <v>7490</v>
      </c>
      <c r="AR158" s="185">
        <v>200</v>
      </c>
      <c r="AS158" s="185">
        <v>2100</v>
      </c>
      <c r="AT158" s="185">
        <v>1000</v>
      </c>
      <c r="AU158" s="185">
        <v>54935</v>
      </c>
      <c r="AV158" s="185">
        <v>0</v>
      </c>
      <c r="AW158" s="185">
        <v>0</v>
      </c>
      <c r="AX158" s="185">
        <v>7340</v>
      </c>
      <c r="AY158" s="185">
        <v>0</v>
      </c>
      <c r="AZ158" s="185">
        <v>0</v>
      </c>
      <c r="BA158" s="185">
        <v>0</v>
      </c>
      <c r="BB158" s="185">
        <v>4671984.99</v>
      </c>
      <c r="BC158" s="185">
        <v>20869.64</v>
      </c>
      <c r="BD158" s="185">
        <v>1641</v>
      </c>
      <c r="BE158" s="185">
        <v>45725</v>
      </c>
      <c r="BF158" s="185">
        <v>13845</v>
      </c>
      <c r="BG158" s="185">
        <v>68821</v>
      </c>
      <c r="BH158" s="185"/>
      <c r="BI158" s="185">
        <v>41703.019999999997</v>
      </c>
      <c r="BJ158" s="185"/>
      <c r="BK158" s="185">
        <v>7640</v>
      </c>
      <c r="BL158" s="185">
        <v>0</v>
      </c>
      <c r="BM158" s="185">
        <v>4534666.95</v>
      </c>
      <c r="BN158" s="185">
        <v>0</v>
      </c>
      <c r="BO158" s="185">
        <v>1000</v>
      </c>
      <c r="BP158" s="185"/>
      <c r="BQ158" s="185">
        <v>1500</v>
      </c>
      <c r="BR158" s="185">
        <v>4800</v>
      </c>
      <c r="BS158" s="185">
        <v>900</v>
      </c>
      <c r="BT158" s="185">
        <v>615406.84</v>
      </c>
      <c r="BU158" s="185">
        <v>3633</v>
      </c>
      <c r="BV158" s="185">
        <v>14992</v>
      </c>
      <c r="BW158" s="185">
        <v>133331.39000000001</v>
      </c>
      <c r="BX158" s="185">
        <v>300</v>
      </c>
      <c r="BY158" s="185">
        <v>9100</v>
      </c>
      <c r="BZ158" s="185">
        <v>2501</v>
      </c>
      <c r="CA158" s="185">
        <v>2100</v>
      </c>
      <c r="CB158" s="185">
        <v>311932</v>
      </c>
      <c r="CC158" s="216">
        <f t="shared" si="21"/>
        <v>16109691.100000001</v>
      </c>
    </row>
    <row r="159" spans="1:81" s="116" customFormat="1" ht="25.5" customHeight="1">
      <c r="A159" s="143" t="s">
        <v>1461</v>
      </c>
      <c r="B159" s="310" t="s">
        <v>24</v>
      </c>
      <c r="C159" s="311" t="s">
        <v>25</v>
      </c>
      <c r="D159" s="312">
        <v>45110</v>
      </c>
      <c r="E159" s="311" t="s">
        <v>25</v>
      </c>
      <c r="F159" s="313" t="s">
        <v>628</v>
      </c>
      <c r="G159" s="314" t="s">
        <v>629</v>
      </c>
      <c r="H159" s="207">
        <v>0</v>
      </c>
      <c r="I159" s="185">
        <v>0</v>
      </c>
      <c r="J159" s="185">
        <v>0</v>
      </c>
      <c r="K159" s="185">
        <v>2620</v>
      </c>
      <c r="L159" s="185">
        <v>0</v>
      </c>
      <c r="M159" s="185">
        <v>0</v>
      </c>
      <c r="N159" s="185">
        <v>0</v>
      </c>
      <c r="O159" s="185">
        <v>2436</v>
      </c>
      <c r="P159" s="185">
        <v>0</v>
      </c>
      <c r="Q159" s="185">
        <v>6690</v>
      </c>
      <c r="R159" s="185">
        <v>2880</v>
      </c>
      <c r="S159" s="185">
        <v>4380</v>
      </c>
      <c r="T159" s="185">
        <v>2750</v>
      </c>
      <c r="U159" s="185">
        <v>2550</v>
      </c>
      <c r="V159" s="185">
        <v>0</v>
      </c>
      <c r="W159" s="185">
        <v>780</v>
      </c>
      <c r="X159" s="185">
        <v>0</v>
      </c>
      <c r="Y159" s="185">
        <v>0</v>
      </c>
      <c r="Z159" s="185">
        <v>5940</v>
      </c>
      <c r="AA159" s="185">
        <v>7040</v>
      </c>
      <c r="AB159" s="185">
        <v>2340</v>
      </c>
      <c r="AC159" s="185">
        <v>5730</v>
      </c>
      <c r="AD159" s="185">
        <v>3750</v>
      </c>
      <c r="AE159" s="185">
        <v>0</v>
      </c>
      <c r="AF159" s="185">
        <v>5850</v>
      </c>
      <c r="AG159" s="185">
        <v>1950</v>
      </c>
      <c r="AH159" s="185">
        <v>0</v>
      </c>
      <c r="AI159" s="185">
        <v>3660</v>
      </c>
      <c r="AJ159" s="185">
        <v>3715</v>
      </c>
      <c r="AK159" s="185">
        <v>0</v>
      </c>
      <c r="AL159" s="185">
        <v>840</v>
      </c>
      <c r="AM159" s="185">
        <v>120</v>
      </c>
      <c r="AN159" s="185">
        <v>900</v>
      </c>
      <c r="AO159" s="185">
        <v>0</v>
      </c>
      <c r="AP159" s="185">
        <v>960</v>
      </c>
      <c r="AQ159" s="185">
        <v>330</v>
      </c>
      <c r="AR159" s="185">
        <v>1740</v>
      </c>
      <c r="AS159" s="185">
        <v>1590</v>
      </c>
      <c r="AT159" s="185">
        <v>2520</v>
      </c>
      <c r="AU159" s="185">
        <v>10350</v>
      </c>
      <c r="AV159" s="185">
        <v>3270</v>
      </c>
      <c r="AW159" s="185">
        <v>5080</v>
      </c>
      <c r="AX159" s="185">
        <v>3946</v>
      </c>
      <c r="AY159" s="185">
        <v>0</v>
      </c>
      <c r="AZ159" s="185">
        <v>1040</v>
      </c>
      <c r="BA159" s="185">
        <v>1784</v>
      </c>
      <c r="BB159" s="185">
        <v>0</v>
      </c>
      <c r="BC159" s="185">
        <v>0</v>
      </c>
      <c r="BD159" s="185">
        <v>0</v>
      </c>
      <c r="BE159" s="185">
        <v>0</v>
      </c>
      <c r="BF159" s="185">
        <v>0</v>
      </c>
      <c r="BG159" s="185">
        <v>33240</v>
      </c>
      <c r="BH159" s="185"/>
      <c r="BI159" s="185">
        <v>0</v>
      </c>
      <c r="BJ159" s="185"/>
      <c r="BK159" s="185">
        <v>600</v>
      </c>
      <c r="BL159" s="185">
        <v>0</v>
      </c>
      <c r="BM159" s="185">
        <v>0</v>
      </c>
      <c r="BN159" s="185">
        <v>0</v>
      </c>
      <c r="BO159" s="185">
        <v>0</v>
      </c>
      <c r="BP159" s="185"/>
      <c r="BQ159" s="185">
        <v>0</v>
      </c>
      <c r="BR159" s="185">
        <v>0</v>
      </c>
      <c r="BS159" s="185">
        <v>0</v>
      </c>
      <c r="BT159" s="185">
        <v>1935</v>
      </c>
      <c r="BU159" s="185">
        <v>510</v>
      </c>
      <c r="BV159" s="185">
        <v>540</v>
      </c>
      <c r="BW159" s="185">
        <v>630</v>
      </c>
      <c r="BX159" s="185">
        <v>240</v>
      </c>
      <c r="BY159" s="185">
        <v>7920</v>
      </c>
      <c r="BZ159" s="185">
        <v>930</v>
      </c>
      <c r="CA159" s="185">
        <v>90</v>
      </c>
      <c r="CB159" s="185">
        <v>0</v>
      </c>
      <c r="CC159" s="216">
        <f t="shared" si="21"/>
        <v>146166</v>
      </c>
    </row>
    <row r="160" spans="1:81" s="116" customFormat="1" ht="25.5" customHeight="1">
      <c r="A160" s="143" t="s">
        <v>1461</v>
      </c>
      <c r="B160" s="310" t="s">
        <v>24</v>
      </c>
      <c r="C160" s="311" t="s">
        <v>25</v>
      </c>
      <c r="D160" s="312">
        <v>45110</v>
      </c>
      <c r="E160" s="311" t="s">
        <v>25</v>
      </c>
      <c r="F160" s="313" t="s">
        <v>630</v>
      </c>
      <c r="G160" s="314" t="s">
        <v>1579</v>
      </c>
      <c r="H160" s="207">
        <v>0</v>
      </c>
      <c r="I160" s="207">
        <v>0</v>
      </c>
      <c r="J160" s="207">
        <v>0</v>
      </c>
      <c r="K160" s="207">
        <v>0</v>
      </c>
      <c r="L160" s="207">
        <v>0</v>
      </c>
      <c r="M160" s="207">
        <v>0</v>
      </c>
      <c r="N160" s="207">
        <v>0</v>
      </c>
      <c r="O160" s="207">
        <v>0</v>
      </c>
      <c r="P160" s="207">
        <v>0</v>
      </c>
      <c r="Q160" s="207">
        <v>0</v>
      </c>
      <c r="R160" s="207">
        <v>0</v>
      </c>
      <c r="S160" s="207">
        <v>0</v>
      </c>
      <c r="T160" s="207">
        <v>0</v>
      </c>
      <c r="U160" s="207">
        <v>0</v>
      </c>
      <c r="V160" s="207">
        <v>0</v>
      </c>
      <c r="W160" s="207">
        <v>0</v>
      </c>
      <c r="X160" s="207">
        <v>0</v>
      </c>
      <c r="Y160" s="207">
        <v>0</v>
      </c>
      <c r="Z160" s="207">
        <v>0</v>
      </c>
      <c r="AA160" s="207">
        <v>0</v>
      </c>
      <c r="AB160" s="207">
        <v>0</v>
      </c>
      <c r="AC160" s="207">
        <v>0</v>
      </c>
      <c r="AD160" s="207">
        <v>0</v>
      </c>
      <c r="AE160" s="207">
        <v>0</v>
      </c>
      <c r="AF160" s="207">
        <v>0</v>
      </c>
      <c r="AG160" s="207">
        <v>0</v>
      </c>
      <c r="AH160" s="207">
        <v>0</v>
      </c>
      <c r="AI160" s="207">
        <v>0</v>
      </c>
      <c r="AJ160" s="207">
        <v>0</v>
      </c>
      <c r="AK160" s="207">
        <v>0</v>
      </c>
      <c r="AL160" s="207">
        <v>0</v>
      </c>
      <c r="AM160" s="207">
        <v>0</v>
      </c>
      <c r="AN160" s="207">
        <v>0</v>
      </c>
      <c r="AO160" s="207">
        <v>0</v>
      </c>
      <c r="AP160" s="207">
        <v>0</v>
      </c>
      <c r="AQ160" s="207">
        <v>0</v>
      </c>
      <c r="AR160" s="207">
        <v>0</v>
      </c>
      <c r="AS160" s="207">
        <v>0</v>
      </c>
      <c r="AT160" s="207">
        <v>0</v>
      </c>
      <c r="AU160" s="207">
        <v>0</v>
      </c>
      <c r="AV160" s="207">
        <v>0</v>
      </c>
      <c r="AW160" s="207">
        <v>0</v>
      </c>
      <c r="AX160" s="207">
        <v>0</v>
      </c>
      <c r="AY160" s="207">
        <v>0</v>
      </c>
      <c r="AZ160" s="207">
        <v>0</v>
      </c>
      <c r="BA160" s="207">
        <v>0</v>
      </c>
      <c r="BB160" s="207">
        <v>0</v>
      </c>
      <c r="BC160" s="207">
        <v>0</v>
      </c>
      <c r="BD160" s="207">
        <v>0</v>
      </c>
      <c r="BE160" s="207">
        <v>0</v>
      </c>
      <c r="BF160" s="207">
        <v>0</v>
      </c>
      <c r="BG160" s="207">
        <v>0</v>
      </c>
      <c r="BH160" s="207">
        <v>0</v>
      </c>
      <c r="BI160" s="207">
        <v>0</v>
      </c>
      <c r="BJ160" s="207">
        <v>0</v>
      </c>
      <c r="BK160" s="207">
        <v>0</v>
      </c>
      <c r="BL160" s="207">
        <v>0</v>
      </c>
      <c r="BM160" s="207">
        <v>0</v>
      </c>
      <c r="BN160" s="207">
        <v>0</v>
      </c>
      <c r="BO160" s="207">
        <v>0</v>
      </c>
      <c r="BP160" s="207">
        <v>0</v>
      </c>
      <c r="BQ160" s="207">
        <v>0</v>
      </c>
      <c r="BR160" s="207">
        <v>0</v>
      </c>
      <c r="BS160" s="207">
        <v>0</v>
      </c>
      <c r="BT160" s="207">
        <v>0</v>
      </c>
      <c r="BU160" s="207">
        <v>0</v>
      </c>
      <c r="BV160" s="207">
        <v>0</v>
      </c>
      <c r="BW160" s="207">
        <v>0</v>
      </c>
      <c r="BX160" s="207">
        <v>0</v>
      </c>
      <c r="BY160" s="207">
        <v>0</v>
      </c>
      <c r="BZ160" s="207">
        <v>0</v>
      </c>
      <c r="CA160" s="207">
        <v>0</v>
      </c>
      <c r="CB160" s="207">
        <v>0</v>
      </c>
      <c r="CC160" s="216">
        <f t="shared" si="21"/>
        <v>0</v>
      </c>
    </row>
    <row r="161" spans="1:81" s="116" customFormat="1" ht="25.5" customHeight="1">
      <c r="A161" s="143" t="s">
        <v>1461</v>
      </c>
      <c r="B161" s="310" t="s">
        <v>24</v>
      </c>
      <c r="C161" s="311" t="s">
        <v>25</v>
      </c>
      <c r="D161" s="312">
        <v>45110</v>
      </c>
      <c r="E161" s="311" t="s">
        <v>25</v>
      </c>
      <c r="F161" s="313" t="s">
        <v>631</v>
      </c>
      <c r="G161" s="314" t="s">
        <v>632</v>
      </c>
      <c r="H161" s="207">
        <v>0</v>
      </c>
      <c r="I161" s="207">
        <v>0</v>
      </c>
      <c r="J161" s="207">
        <v>0</v>
      </c>
      <c r="K161" s="207">
        <v>0</v>
      </c>
      <c r="L161" s="207">
        <v>0</v>
      </c>
      <c r="M161" s="207">
        <v>0</v>
      </c>
      <c r="N161" s="207">
        <v>0</v>
      </c>
      <c r="O161" s="207">
        <v>0</v>
      </c>
      <c r="P161" s="207">
        <v>0</v>
      </c>
      <c r="Q161" s="207">
        <v>0</v>
      </c>
      <c r="R161" s="207">
        <v>0</v>
      </c>
      <c r="S161" s="207">
        <v>0</v>
      </c>
      <c r="T161" s="207">
        <v>0</v>
      </c>
      <c r="U161" s="207">
        <v>0</v>
      </c>
      <c r="V161" s="207">
        <v>0</v>
      </c>
      <c r="W161" s="207">
        <v>0</v>
      </c>
      <c r="X161" s="207">
        <v>0</v>
      </c>
      <c r="Y161" s="207">
        <v>0</v>
      </c>
      <c r="Z161" s="207">
        <v>0</v>
      </c>
      <c r="AA161" s="207">
        <v>0</v>
      </c>
      <c r="AB161" s="207">
        <v>0</v>
      </c>
      <c r="AC161" s="207">
        <v>0</v>
      </c>
      <c r="AD161" s="207">
        <v>0</v>
      </c>
      <c r="AE161" s="207">
        <v>0</v>
      </c>
      <c r="AF161" s="207">
        <v>0</v>
      </c>
      <c r="AG161" s="207">
        <v>0</v>
      </c>
      <c r="AH161" s="207">
        <v>0</v>
      </c>
      <c r="AI161" s="207">
        <v>0</v>
      </c>
      <c r="AJ161" s="207">
        <v>0</v>
      </c>
      <c r="AK161" s="207">
        <v>0</v>
      </c>
      <c r="AL161" s="207">
        <v>0</v>
      </c>
      <c r="AM161" s="207">
        <v>0</v>
      </c>
      <c r="AN161" s="207">
        <v>0</v>
      </c>
      <c r="AO161" s="207">
        <v>0</v>
      </c>
      <c r="AP161" s="207">
        <v>0</v>
      </c>
      <c r="AQ161" s="207">
        <v>0</v>
      </c>
      <c r="AR161" s="207">
        <v>0</v>
      </c>
      <c r="AS161" s="207">
        <v>0</v>
      </c>
      <c r="AT161" s="207">
        <v>0</v>
      </c>
      <c r="AU161" s="207">
        <v>0</v>
      </c>
      <c r="AV161" s="207">
        <v>0</v>
      </c>
      <c r="AW161" s="207">
        <v>0</v>
      </c>
      <c r="AX161" s="207">
        <v>0</v>
      </c>
      <c r="AY161" s="207">
        <v>0</v>
      </c>
      <c r="AZ161" s="207">
        <v>0</v>
      </c>
      <c r="BA161" s="207">
        <v>0</v>
      </c>
      <c r="BB161" s="207">
        <v>0</v>
      </c>
      <c r="BC161" s="207">
        <v>0</v>
      </c>
      <c r="BD161" s="207">
        <v>0</v>
      </c>
      <c r="BE161" s="207">
        <v>0</v>
      </c>
      <c r="BF161" s="207">
        <v>0</v>
      </c>
      <c r="BG161" s="207">
        <v>0</v>
      </c>
      <c r="BH161" s="207">
        <v>0</v>
      </c>
      <c r="BI161" s="207">
        <v>0</v>
      </c>
      <c r="BJ161" s="207">
        <v>0</v>
      </c>
      <c r="BK161" s="207">
        <v>0</v>
      </c>
      <c r="BL161" s="207">
        <v>0</v>
      </c>
      <c r="BM161" s="207">
        <v>0</v>
      </c>
      <c r="BN161" s="207">
        <v>0</v>
      </c>
      <c r="BO161" s="207">
        <v>0</v>
      </c>
      <c r="BP161" s="207">
        <v>0</v>
      </c>
      <c r="BQ161" s="207">
        <v>0</v>
      </c>
      <c r="BR161" s="207">
        <v>0</v>
      </c>
      <c r="BS161" s="207">
        <v>0</v>
      </c>
      <c r="BT161" s="207">
        <v>0</v>
      </c>
      <c r="BU161" s="207">
        <v>0</v>
      </c>
      <c r="BV161" s="207">
        <v>0</v>
      </c>
      <c r="BW161" s="207">
        <v>0</v>
      </c>
      <c r="BX161" s="207">
        <v>0</v>
      </c>
      <c r="BY161" s="207">
        <v>0</v>
      </c>
      <c r="BZ161" s="207">
        <v>0</v>
      </c>
      <c r="CA161" s="207">
        <v>0</v>
      </c>
      <c r="CB161" s="207">
        <v>0</v>
      </c>
      <c r="CC161" s="216">
        <f t="shared" si="21"/>
        <v>0</v>
      </c>
    </row>
    <row r="162" spans="1:81" s="116" customFormat="1" ht="25.5" customHeight="1">
      <c r="A162" s="143" t="s">
        <v>1461</v>
      </c>
      <c r="B162" s="310" t="s">
        <v>24</v>
      </c>
      <c r="C162" s="311" t="s">
        <v>25</v>
      </c>
      <c r="D162" s="312">
        <v>45110</v>
      </c>
      <c r="E162" s="311" t="s">
        <v>25</v>
      </c>
      <c r="F162" s="313" t="s">
        <v>633</v>
      </c>
      <c r="G162" s="314" t="s">
        <v>1580</v>
      </c>
      <c r="H162" s="207">
        <v>0</v>
      </c>
      <c r="I162" s="207">
        <v>0</v>
      </c>
      <c r="J162" s="207">
        <v>0</v>
      </c>
      <c r="K162" s="207">
        <v>0</v>
      </c>
      <c r="L162" s="207">
        <v>0</v>
      </c>
      <c r="M162" s="207">
        <v>0</v>
      </c>
      <c r="N162" s="207">
        <v>0</v>
      </c>
      <c r="O162" s="207">
        <v>0</v>
      </c>
      <c r="P162" s="207">
        <v>0</v>
      </c>
      <c r="Q162" s="207">
        <v>0</v>
      </c>
      <c r="R162" s="207">
        <v>0</v>
      </c>
      <c r="S162" s="207">
        <v>0</v>
      </c>
      <c r="T162" s="207">
        <v>0</v>
      </c>
      <c r="U162" s="207">
        <v>0</v>
      </c>
      <c r="V162" s="207">
        <v>0</v>
      </c>
      <c r="W162" s="207">
        <v>0</v>
      </c>
      <c r="X162" s="207">
        <v>0</v>
      </c>
      <c r="Y162" s="207">
        <v>0</v>
      </c>
      <c r="Z162" s="207">
        <v>0</v>
      </c>
      <c r="AA162" s="207">
        <v>0</v>
      </c>
      <c r="AB162" s="207">
        <v>0</v>
      </c>
      <c r="AC162" s="207">
        <v>0</v>
      </c>
      <c r="AD162" s="207">
        <v>0</v>
      </c>
      <c r="AE162" s="207">
        <v>0</v>
      </c>
      <c r="AF162" s="207">
        <v>0</v>
      </c>
      <c r="AG162" s="207">
        <v>0</v>
      </c>
      <c r="AH162" s="207">
        <v>0</v>
      </c>
      <c r="AI162" s="207">
        <v>0</v>
      </c>
      <c r="AJ162" s="207">
        <v>0</v>
      </c>
      <c r="AK162" s="207">
        <v>0</v>
      </c>
      <c r="AL162" s="207">
        <v>0</v>
      </c>
      <c r="AM162" s="207">
        <v>0</v>
      </c>
      <c r="AN162" s="207">
        <v>0</v>
      </c>
      <c r="AO162" s="207">
        <v>0</v>
      </c>
      <c r="AP162" s="207">
        <v>0</v>
      </c>
      <c r="AQ162" s="207">
        <v>0</v>
      </c>
      <c r="AR162" s="207">
        <v>0</v>
      </c>
      <c r="AS162" s="207">
        <v>0</v>
      </c>
      <c r="AT162" s="207">
        <v>0</v>
      </c>
      <c r="AU162" s="207">
        <v>0</v>
      </c>
      <c r="AV162" s="207">
        <v>0</v>
      </c>
      <c r="AW162" s="207">
        <v>0</v>
      </c>
      <c r="AX162" s="207">
        <v>0</v>
      </c>
      <c r="AY162" s="207">
        <v>0</v>
      </c>
      <c r="AZ162" s="207">
        <v>0</v>
      </c>
      <c r="BA162" s="207">
        <v>0</v>
      </c>
      <c r="BB162" s="207">
        <v>0</v>
      </c>
      <c r="BC162" s="207">
        <v>0</v>
      </c>
      <c r="BD162" s="207">
        <v>0</v>
      </c>
      <c r="BE162" s="207">
        <v>0</v>
      </c>
      <c r="BF162" s="207">
        <v>0</v>
      </c>
      <c r="BG162" s="207">
        <v>0</v>
      </c>
      <c r="BH162" s="207"/>
      <c r="BI162" s="207">
        <v>0</v>
      </c>
      <c r="BJ162" s="207"/>
      <c r="BK162" s="207">
        <v>0</v>
      </c>
      <c r="BL162" s="207">
        <v>0</v>
      </c>
      <c r="BM162" s="207">
        <v>0</v>
      </c>
      <c r="BN162" s="207">
        <v>0</v>
      </c>
      <c r="BO162" s="207">
        <v>0</v>
      </c>
      <c r="BP162" s="207"/>
      <c r="BQ162" s="207">
        <v>0</v>
      </c>
      <c r="BR162" s="207">
        <v>0</v>
      </c>
      <c r="BS162" s="207">
        <v>0</v>
      </c>
      <c r="BT162" s="207">
        <v>0</v>
      </c>
      <c r="BU162" s="207">
        <v>0</v>
      </c>
      <c r="BV162" s="207">
        <v>0</v>
      </c>
      <c r="BW162" s="207">
        <v>0</v>
      </c>
      <c r="BX162" s="207">
        <v>0</v>
      </c>
      <c r="BY162" s="207">
        <v>79553909.400000006</v>
      </c>
      <c r="BZ162" s="207">
        <v>0</v>
      </c>
      <c r="CA162" s="207">
        <v>6995858.2300000004</v>
      </c>
      <c r="CB162" s="207">
        <v>0</v>
      </c>
      <c r="CC162" s="216">
        <f t="shared" si="21"/>
        <v>86549767.63000001</v>
      </c>
    </row>
    <row r="163" spans="1:81" s="116" customFormat="1" ht="25.5" customHeight="1">
      <c r="A163" s="143" t="s">
        <v>1461</v>
      </c>
      <c r="B163" s="310" t="s">
        <v>24</v>
      </c>
      <c r="C163" s="311" t="s">
        <v>25</v>
      </c>
      <c r="D163" s="312">
        <v>45110</v>
      </c>
      <c r="E163" s="311" t="s">
        <v>25</v>
      </c>
      <c r="F163" s="313" t="s">
        <v>634</v>
      </c>
      <c r="G163" s="314" t="s">
        <v>635</v>
      </c>
      <c r="H163" s="207">
        <v>5483250</v>
      </c>
      <c r="I163" s="185">
        <v>0</v>
      </c>
      <c r="J163" s="185">
        <v>0</v>
      </c>
      <c r="K163" s="185">
        <v>0</v>
      </c>
      <c r="L163" s="185">
        <v>0</v>
      </c>
      <c r="M163" s="185">
        <v>0</v>
      </c>
      <c r="N163" s="185">
        <v>0</v>
      </c>
      <c r="O163" s="185">
        <v>0</v>
      </c>
      <c r="P163" s="185">
        <v>0</v>
      </c>
      <c r="Q163" s="185">
        <v>0</v>
      </c>
      <c r="R163" s="185">
        <v>0</v>
      </c>
      <c r="S163" s="185">
        <v>0</v>
      </c>
      <c r="T163" s="185">
        <v>0</v>
      </c>
      <c r="U163" s="185">
        <v>0</v>
      </c>
      <c r="V163" s="185">
        <v>0</v>
      </c>
      <c r="W163" s="185">
        <v>0</v>
      </c>
      <c r="X163" s="185">
        <v>0</v>
      </c>
      <c r="Y163" s="185">
        <v>0</v>
      </c>
      <c r="Z163" s="185">
        <v>0</v>
      </c>
      <c r="AA163" s="185">
        <v>0</v>
      </c>
      <c r="AB163" s="185">
        <v>0</v>
      </c>
      <c r="AC163" s="185">
        <v>0</v>
      </c>
      <c r="AD163" s="185">
        <v>0</v>
      </c>
      <c r="AE163" s="185">
        <v>0</v>
      </c>
      <c r="AF163" s="185">
        <v>0</v>
      </c>
      <c r="AG163" s="185">
        <v>0</v>
      </c>
      <c r="AH163" s="185">
        <v>0</v>
      </c>
      <c r="AI163" s="185">
        <v>0</v>
      </c>
      <c r="AJ163" s="185">
        <v>0</v>
      </c>
      <c r="AK163" s="185">
        <v>0</v>
      </c>
      <c r="AL163" s="185">
        <v>0</v>
      </c>
      <c r="AM163" s="185">
        <v>0</v>
      </c>
      <c r="AN163" s="185">
        <v>0</v>
      </c>
      <c r="AO163" s="185">
        <v>0</v>
      </c>
      <c r="AP163" s="185">
        <v>0</v>
      </c>
      <c r="AQ163" s="185">
        <v>0</v>
      </c>
      <c r="AR163" s="185">
        <v>0</v>
      </c>
      <c r="AS163" s="185">
        <v>0</v>
      </c>
      <c r="AT163" s="185">
        <v>0</v>
      </c>
      <c r="AU163" s="185">
        <v>0</v>
      </c>
      <c r="AV163" s="185">
        <v>0</v>
      </c>
      <c r="AW163" s="185">
        <v>0</v>
      </c>
      <c r="AX163" s="185">
        <v>0</v>
      </c>
      <c r="AY163" s="185">
        <v>0</v>
      </c>
      <c r="AZ163" s="185">
        <v>0</v>
      </c>
      <c r="BA163" s="185">
        <v>0</v>
      </c>
      <c r="BB163" s="185">
        <v>0</v>
      </c>
      <c r="BC163" s="185">
        <v>0</v>
      </c>
      <c r="BD163" s="185">
        <v>0</v>
      </c>
      <c r="BE163" s="185">
        <v>0</v>
      </c>
      <c r="BF163" s="185">
        <v>0</v>
      </c>
      <c r="BG163" s="185">
        <v>0</v>
      </c>
      <c r="BH163" s="185"/>
      <c r="BI163" s="185">
        <v>0</v>
      </c>
      <c r="BJ163" s="185"/>
      <c r="BK163" s="185">
        <v>0</v>
      </c>
      <c r="BL163" s="185">
        <v>0</v>
      </c>
      <c r="BM163" s="185">
        <v>0</v>
      </c>
      <c r="BN163" s="185">
        <v>0</v>
      </c>
      <c r="BO163" s="185">
        <v>55560</v>
      </c>
      <c r="BP163" s="185"/>
      <c r="BQ163" s="185">
        <v>0</v>
      </c>
      <c r="BR163" s="185">
        <v>0</v>
      </c>
      <c r="BS163" s="185">
        <v>34452</v>
      </c>
      <c r="BT163" s="185">
        <v>5000</v>
      </c>
      <c r="BU163" s="185">
        <v>40000</v>
      </c>
      <c r="BV163" s="185">
        <v>0</v>
      </c>
      <c r="BW163" s="185">
        <v>0</v>
      </c>
      <c r="BX163" s="185">
        <v>0</v>
      </c>
      <c r="BY163" s="185">
        <v>0</v>
      </c>
      <c r="BZ163" s="185">
        <v>0</v>
      </c>
      <c r="CA163" s="185">
        <v>0</v>
      </c>
      <c r="CB163" s="185">
        <v>0</v>
      </c>
      <c r="CC163" s="216">
        <f t="shared" si="21"/>
        <v>5618262</v>
      </c>
    </row>
    <row r="164" spans="1:81" s="116" customFormat="1" ht="25.5" customHeight="1">
      <c r="A164" s="143" t="s">
        <v>1461</v>
      </c>
      <c r="B164" s="310" t="s">
        <v>24</v>
      </c>
      <c r="C164" s="311" t="s">
        <v>25</v>
      </c>
      <c r="D164" s="312">
        <v>45110</v>
      </c>
      <c r="E164" s="311" t="s">
        <v>25</v>
      </c>
      <c r="F164" s="313" t="s">
        <v>636</v>
      </c>
      <c r="G164" s="314" t="s">
        <v>1499</v>
      </c>
      <c r="H164" s="207">
        <v>0</v>
      </c>
      <c r="I164" s="185">
        <v>0</v>
      </c>
      <c r="J164" s="185">
        <v>2742065.94</v>
      </c>
      <c r="K164" s="185">
        <v>0</v>
      </c>
      <c r="L164" s="185">
        <v>53570</v>
      </c>
      <c r="M164" s="185">
        <v>300</v>
      </c>
      <c r="N164" s="185">
        <v>0</v>
      </c>
      <c r="O164" s="185">
        <v>415301.78</v>
      </c>
      <c r="P164" s="185">
        <v>600</v>
      </c>
      <c r="Q164" s="185">
        <v>3600</v>
      </c>
      <c r="R164" s="185">
        <v>128582</v>
      </c>
      <c r="S164" s="185">
        <v>250300</v>
      </c>
      <c r="T164" s="185">
        <v>900</v>
      </c>
      <c r="U164" s="185">
        <v>900</v>
      </c>
      <c r="V164" s="185">
        <v>600</v>
      </c>
      <c r="W164" s="185">
        <v>204700</v>
      </c>
      <c r="X164" s="185">
        <v>0</v>
      </c>
      <c r="Y164" s="185">
        <v>23810</v>
      </c>
      <c r="Z164" s="185">
        <v>0</v>
      </c>
      <c r="AA164" s="185">
        <v>0</v>
      </c>
      <c r="AB164" s="185">
        <v>95100</v>
      </c>
      <c r="AC164" s="185">
        <v>0</v>
      </c>
      <c r="AD164" s="185">
        <v>0</v>
      </c>
      <c r="AE164" s="185">
        <v>0</v>
      </c>
      <c r="AF164" s="185">
        <v>0</v>
      </c>
      <c r="AG164" s="185">
        <v>0</v>
      </c>
      <c r="AH164" s="185">
        <v>0</v>
      </c>
      <c r="AI164" s="185">
        <v>0</v>
      </c>
      <c r="AJ164" s="185">
        <v>600</v>
      </c>
      <c r="AK164" s="185">
        <v>750</v>
      </c>
      <c r="AL164" s="185">
        <v>300</v>
      </c>
      <c r="AM164" s="185">
        <v>232523.34</v>
      </c>
      <c r="AN164" s="185">
        <v>1500</v>
      </c>
      <c r="AO164" s="185">
        <v>600</v>
      </c>
      <c r="AP164" s="185">
        <v>933</v>
      </c>
      <c r="AQ164" s="185">
        <v>1200</v>
      </c>
      <c r="AR164" s="185">
        <v>900</v>
      </c>
      <c r="AS164" s="185">
        <v>137116</v>
      </c>
      <c r="AT164" s="185">
        <v>600</v>
      </c>
      <c r="AU164" s="185">
        <v>0</v>
      </c>
      <c r="AV164" s="185">
        <v>300</v>
      </c>
      <c r="AW164" s="185">
        <v>120093</v>
      </c>
      <c r="AX164" s="185">
        <v>600</v>
      </c>
      <c r="AY164" s="185">
        <v>600</v>
      </c>
      <c r="AZ164" s="185">
        <v>49900</v>
      </c>
      <c r="BA164" s="185">
        <v>99204.72</v>
      </c>
      <c r="BB164" s="185">
        <v>0</v>
      </c>
      <c r="BC164" s="185">
        <v>25758</v>
      </c>
      <c r="BD164" s="185">
        <v>182000</v>
      </c>
      <c r="BE164" s="185">
        <v>0</v>
      </c>
      <c r="BF164" s="185">
        <v>900</v>
      </c>
      <c r="BG164" s="185">
        <v>0</v>
      </c>
      <c r="BH164" s="185"/>
      <c r="BI164" s="185">
        <v>900</v>
      </c>
      <c r="BJ164" s="185"/>
      <c r="BK164" s="185">
        <v>600</v>
      </c>
      <c r="BL164" s="185">
        <v>8924</v>
      </c>
      <c r="BM164" s="185">
        <v>0</v>
      </c>
      <c r="BN164" s="185">
        <v>0</v>
      </c>
      <c r="BO164" s="185">
        <v>397756</v>
      </c>
      <c r="BP164" s="185"/>
      <c r="BQ164" s="185">
        <v>349218</v>
      </c>
      <c r="BR164" s="185">
        <v>0</v>
      </c>
      <c r="BS164" s="185">
        <v>330158</v>
      </c>
      <c r="BT164" s="185">
        <v>0</v>
      </c>
      <c r="BU164" s="185">
        <v>0</v>
      </c>
      <c r="BV164" s="185">
        <v>0</v>
      </c>
      <c r="BW164" s="185">
        <v>0</v>
      </c>
      <c r="BX164" s="185">
        <v>0</v>
      </c>
      <c r="BY164" s="185">
        <v>0</v>
      </c>
      <c r="BZ164" s="185">
        <v>0</v>
      </c>
      <c r="CA164" s="185">
        <v>13775</v>
      </c>
      <c r="CB164" s="185">
        <v>0</v>
      </c>
      <c r="CC164" s="216">
        <f t="shared" si="21"/>
        <v>5878038.7799999993</v>
      </c>
    </row>
    <row r="165" spans="1:81" s="116" customFormat="1" ht="25.5" customHeight="1">
      <c r="A165" s="143" t="s">
        <v>1461</v>
      </c>
      <c r="B165" s="310" t="s">
        <v>24</v>
      </c>
      <c r="C165" s="311" t="s">
        <v>25</v>
      </c>
      <c r="D165" s="312">
        <v>45110</v>
      </c>
      <c r="E165" s="311" t="s">
        <v>25</v>
      </c>
      <c r="F165" s="313" t="s">
        <v>637</v>
      </c>
      <c r="G165" s="314" t="s">
        <v>1581</v>
      </c>
      <c r="H165" s="207">
        <v>0</v>
      </c>
      <c r="I165" s="207">
        <v>0</v>
      </c>
      <c r="J165" s="207">
        <v>0</v>
      </c>
      <c r="K165" s="207">
        <v>0</v>
      </c>
      <c r="L165" s="207">
        <v>0</v>
      </c>
      <c r="M165" s="207">
        <v>0</v>
      </c>
      <c r="N165" s="207">
        <v>0</v>
      </c>
      <c r="O165" s="207">
        <v>0</v>
      </c>
      <c r="P165" s="207">
        <v>0</v>
      </c>
      <c r="Q165" s="207">
        <v>0</v>
      </c>
      <c r="R165" s="207">
        <v>0</v>
      </c>
      <c r="S165" s="207">
        <v>0</v>
      </c>
      <c r="T165" s="207">
        <v>0</v>
      </c>
      <c r="U165" s="207">
        <v>0</v>
      </c>
      <c r="V165" s="207">
        <v>0</v>
      </c>
      <c r="W165" s="207">
        <v>0</v>
      </c>
      <c r="X165" s="207">
        <v>0</v>
      </c>
      <c r="Y165" s="207">
        <v>0</v>
      </c>
      <c r="Z165" s="207">
        <v>0</v>
      </c>
      <c r="AA165" s="207">
        <v>0</v>
      </c>
      <c r="AB165" s="207">
        <v>0</v>
      </c>
      <c r="AC165" s="207">
        <v>0</v>
      </c>
      <c r="AD165" s="207">
        <v>0</v>
      </c>
      <c r="AE165" s="207">
        <v>0</v>
      </c>
      <c r="AF165" s="207">
        <v>0</v>
      </c>
      <c r="AG165" s="207">
        <v>0</v>
      </c>
      <c r="AH165" s="207">
        <v>0</v>
      </c>
      <c r="AI165" s="207">
        <v>0</v>
      </c>
      <c r="AJ165" s="207">
        <v>0</v>
      </c>
      <c r="AK165" s="207">
        <v>0</v>
      </c>
      <c r="AL165" s="207">
        <v>0</v>
      </c>
      <c r="AM165" s="207">
        <v>0</v>
      </c>
      <c r="AN165" s="207">
        <v>0</v>
      </c>
      <c r="AO165" s="207">
        <v>0</v>
      </c>
      <c r="AP165" s="207">
        <v>0</v>
      </c>
      <c r="AQ165" s="207">
        <v>0</v>
      </c>
      <c r="AR165" s="207">
        <v>0</v>
      </c>
      <c r="AS165" s="207">
        <v>0</v>
      </c>
      <c r="AT165" s="207">
        <v>0</v>
      </c>
      <c r="AU165" s="207">
        <v>0</v>
      </c>
      <c r="AV165" s="207">
        <v>0</v>
      </c>
      <c r="AW165" s="207">
        <v>0</v>
      </c>
      <c r="AX165" s="207">
        <v>0</v>
      </c>
      <c r="AY165" s="207">
        <v>0</v>
      </c>
      <c r="AZ165" s="207">
        <v>0</v>
      </c>
      <c r="BA165" s="207">
        <v>0</v>
      </c>
      <c r="BB165" s="207">
        <v>0</v>
      </c>
      <c r="BC165" s="207">
        <v>0</v>
      </c>
      <c r="BD165" s="207">
        <v>0</v>
      </c>
      <c r="BE165" s="207">
        <v>0</v>
      </c>
      <c r="BF165" s="207">
        <v>0</v>
      </c>
      <c r="BG165" s="207">
        <v>0</v>
      </c>
      <c r="BH165" s="207">
        <v>0</v>
      </c>
      <c r="BI165" s="207">
        <v>0</v>
      </c>
      <c r="BJ165" s="207">
        <v>0</v>
      </c>
      <c r="BK165" s="207">
        <v>0</v>
      </c>
      <c r="BL165" s="207">
        <v>0</v>
      </c>
      <c r="BM165" s="207">
        <v>0</v>
      </c>
      <c r="BN165" s="207">
        <v>0</v>
      </c>
      <c r="BO165" s="207">
        <v>0</v>
      </c>
      <c r="BP165" s="207">
        <v>0</v>
      </c>
      <c r="BQ165" s="207">
        <v>0</v>
      </c>
      <c r="BR165" s="207">
        <v>0</v>
      </c>
      <c r="BS165" s="207">
        <v>0</v>
      </c>
      <c r="BT165" s="207">
        <v>0</v>
      </c>
      <c r="BU165" s="207">
        <v>0</v>
      </c>
      <c r="BV165" s="207">
        <v>0</v>
      </c>
      <c r="BW165" s="207">
        <v>0</v>
      </c>
      <c r="BX165" s="207">
        <v>0</v>
      </c>
      <c r="BY165" s="207">
        <v>0</v>
      </c>
      <c r="BZ165" s="207">
        <v>0</v>
      </c>
      <c r="CA165" s="207">
        <v>0</v>
      </c>
      <c r="CB165" s="207">
        <v>0</v>
      </c>
      <c r="CC165" s="216">
        <f t="shared" si="21"/>
        <v>0</v>
      </c>
    </row>
    <row r="166" spans="1:81" s="116" customFormat="1" ht="25.5" customHeight="1">
      <c r="A166" s="143" t="s">
        <v>1461</v>
      </c>
      <c r="B166" s="310" t="s">
        <v>24</v>
      </c>
      <c r="C166" s="311" t="s">
        <v>25</v>
      </c>
      <c r="D166" s="312">
        <v>45110</v>
      </c>
      <c r="E166" s="311" t="s">
        <v>25</v>
      </c>
      <c r="F166" s="313" t="s">
        <v>638</v>
      </c>
      <c r="G166" s="314" t="s">
        <v>1582</v>
      </c>
      <c r="H166" s="207">
        <v>0</v>
      </c>
      <c r="I166" s="207">
        <v>0</v>
      </c>
      <c r="J166" s="207">
        <v>0</v>
      </c>
      <c r="K166" s="207">
        <v>0</v>
      </c>
      <c r="L166" s="207">
        <v>0</v>
      </c>
      <c r="M166" s="207">
        <v>0</v>
      </c>
      <c r="N166" s="207">
        <v>0</v>
      </c>
      <c r="O166" s="207">
        <v>0</v>
      </c>
      <c r="P166" s="207">
        <v>0</v>
      </c>
      <c r="Q166" s="207">
        <v>0</v>
      </c>
      <c r="R166" s="207">
        <v>0</v>
      </c>
      <c r="S166" s="207">
        <v>0</v>
      </c>
      <c r="T166" s="207">
        <v>0</v>
      </c>
      <c r="U166" s="207">
        <v>0</v>
      </c>
      <c r="V166" s="207">
        <v>0</v>
      </c>
      <c r="W166" s="207">
        <v>0</v>
      </c>
      <c r="X166" s="207">
        <v>0</v>
      </c>
      <c r="Y166" s="207">
        <v>0</v>
      </c>
      <c r="Z166" s="207">
        <v>0</v>
      </c>
      <c r="AA166" s="207">
        <v>0</v>
      </c>
      <c r="AB166" s="207">
        <v>0</v>
      </c>
      <c r="AC166" s="207">
        <v>0</v>
      </c>
      <c r="AD166" s="207">
        <v>0</v>
      </c>
      <c r="AE166" s="207">
        <v>0</v>
      </c>
      <c r="AF166" s="207">
        <v>0</v>
      </c>
      <c r="AG166" s="207">
        <v>0</v>
      </c>
      <c r="AH166" s="207">
        <v>0</v>
      </c>
      <c r="AI166" s="207">
        <v>0</v>
      </c>
      <c r="AJ166" s="207">
        <v>0</v>
      </c>
      <c r="AK166" s="207">
        <v>0</v>
      </c>
      <c r="AL166" s="207">
        <v>0</v>
      </c>
      <c r="AM166" s="207">
        <v>0</v>
      </c>
      <c r="AN166" s="207">
        <v>0</v>
      </c>
      <c r="AO166" s="207">
        <v>0</v>
      </c>
      <c r="AP166" s="207">
        <v>0</v>
      </c>
      <c r="AQ166" s="207">
        <v>0</v>
      </c>
      <c r="AR166" s="207">
        <v>0</v>
      </c>
      <c r="AS166" s="207">
        <v>0</v>
      </c>
      <c r="AT166" s="207">
        <v>0</v>
      </c>
      <c r="AU166" s="207">
        <v>0</v>
      </c>
      <c r="AV166" s="207">
        <v>0</v>
      </c>
      <c r="AW166" s="207">
        <v>0</v>
      </c>
      <c r="AX166" s="207">
        <v>0</v>
      </c>
      <c r="AY166" s="207">
        <v>0</v>
      </c>
      <c r="AZ166" s="207">
        <v>0</v>
      </c>
      <c r="BA166" s="207">
        <v>0</v>
      </c>
      <c r="BB166" s="207">
        <v>0</v>
      </c>
      <c r="BC166" s="207">
        <v>0</v>
      </c>
      <c r="BD166" s="207">
        <v>1922.61</v>
      </c>
      <c r="BE166" s="207">
        <v>0</v>
      </c>
      <c r="BF166" s="207">
        <v>0</v>
      </c>
      <c r="BG166" s="207">
        <v>0</v>
      </c>
      <c r="BH166" s="207"/>
      <c r="BI166" s="207">
        <v>0</v>
      </c>
      <c r="BJ166" s="207"/>
      <c r="BK166" s="207">
        <v>0</v>
      </c>
      <c r="BL166" s="207">
        <v>0</v>
      </c>
      <c r="BM166" s="207">
        <v>0</v>
      </c>
      <c r="BN166" s="207">
        <v>0</v>
      </c>
      <c r="BO166" s="207">
        <v>0</v>
      </c>
      <c r="BP166" s="207"/>
      <c r="BQ166" s="207">
        <v>0</v>
      </c>
      <c r="BR166" s="207">
        <v>0</v>
      </c>
      <c r="BS166" s="207">
        <v>0</v>
      </c>
      <c r="BT166" s="207">
        <v>0</v>
      </c>
      <c r="BU166" s="207">
        <v>0</v>
      </c>
      <c r="BV166" s="207">
        <v>0</v>
      </c>
      <c r="BW166" s="207">
        <v>0</v>
      </c>
      <c r="BX166" s="207">
        <v>0</v>
      </c>
      <c r="BY166" s="207">
        <v>0</v>
      </c>
      <c r="BZ166" s="207">
        <v>0</v>
      </c>
      <c r="CA166" s="207">
        <v>0</v>
      </c>
      <c r="CB166" s="207">
        <v>0</v>
      </c>
      <c r="CC166" s="216">
        <f t="shared" si="21"/>
        <v>1922.61</v>
      </c>
    </row>
    <row r="167" spans="1:81" s="116" customFormat="1" ht="25.5" customHeight="1">
      <c r="A167" s="143" t="s">
        <v>1461</v>
      </c>
      <c r="B167" s="310" t="s">
        <v>24</v>
      </c>
      <c r="C167" s="311" t="s">
        <v>25</v>
      </c>
      <c r="D167" s="312">
        <v>45110</v>
      </c>
      <c r="E167" s="311" t="s">
        <v>25</v>
      </c>
      <c r="F167" s="313" t="s">
        <v>639</v>
      </c>
      <c r="G167" s="314" t="s">
        <v>1583</v>
      </c>
      <c r="H167" s="207">
        <v>0</v>
      </c>
      <c r="I167" s="185">
        <v>924507.05</v>
      </c>
      <c r="J167" s="185">
        <v>95643</v>
      </c>
      <c r="K167" s="185">
        <v>29875</v>
      </c>
      <c r="L167" s="185">
        <v>28108</v>
      </c>
      <c r="M167" s="185">
        <v>0</v>
      </c>
      <c r="N167" s="185">
        <v>0</v>
      </c>
      <c r="O167" s="185">
        <v>55950</v>
      </c>
      <c r="P167" s="185">
        <v>5123</v>
      </c>
      <c r="Q167" s="185">
        <v>1715195</v>
      </c>
      <c r="R167" s="185">
        <v>0</v>
      </c>
      <c r="S167" s="185">
        <v>67120</v>
      </c>
      <c r="T167" s="185">
        <v>137730</v>
      </c>
      <c r="U167" s="185">
        <v>151629</v>
      </c>
      <c r="V167" s="185">
        <v>0</v>
      </c>
      <c r="W167" s="185">
        <v>28900</v>
      </c>
      <c r="X167" s="185">
        <v>0</v>
      </c>
      <c r="Y167" s="185">
        <v>1140</v>
      </c>
      <c r="Z167" s="185">
        <v>0</v>
      </c>
      <c r="AA167" s="185">
        <v>0</v>
      </c>
      <c r="AB167" s="185">
        <v>0</v>
      </c>
      <c r="AC167" s="185">
        <v>0</v>
      </c>
      <c r="AD167" s="185">
        <v>0</v>
      </c>
      <c r="AE167" s="185">
        <v>0</v>
      </c>
      <c r="AF167" s="185">
        <v>0</v>
      </c>
      <c r="AG167" s="185">
        <v>0</v>
      </c>
      <c r="AH167" s="185">
        <v>0</v>
      </c>
      <c r="AI167" s="185">
        <v>0</v>
      </c>
      <c r="AJ167" s="185">
        <v>0</v>
      </c>
      <c r="AK167" s="185">
        <v>3500</v>
      </c>
      <c r="AL167" s="185">
        <v>0</v>
      </c>
      <c r="AM167" s="185">
        <v>0</v>
      </c>
      <c r="AN167" s="185">
        <v>83305</v>
      </c>
      <c r="AO167" s="185">
        <v>0</v>
      </c>
      <c r="AP167" s="185">
        <v>15100</v>
      </c>
      <c r="AQ167" s="185">
        <v>0</v>
      </c>
      <c r="AR167" s="185">
        <v>0</v>
      </c>
      <c r="AS167" s="185">
        <v>0</v>
      </c>
      <c r="AT167" s="185">
        <v>0</v>
      </c>
      <c r="AU167" s="185">
        <v>0</v>
      </c>
      <c r="AV167" s="185">
        <v>449037.5</v>
      </c>
      <c r="AW167" s="185">
        <v>57568</v>
      </c>
      <c r="AX167" s="185">
        <v>0</v>
      </c>
      <c r="AY167" s="185">
        <v>0</v>
      </c>
      <c r="AZ167" s="185">
        <v>810</v>
      </c>
      <c r="BA167" s="185">
        <v>0</v>
      </c>
      <c r="BB167" s="185">
        <v>0</v>
      </c>
      <c r="BC167" s="185">
        <v>0</v>
      </c>
      <c r="BD167" s="185">
        <v>76900</v>
      </c>
      <c r="BE167" s="185">
        <v>0</v>
      </c>
      <c r="BF167" s="185">
        <v>0</v>
      </c>
      <c r="BG167" s="185">
        <v>121203</v>
      </c>
      <c r="BH167" s="185"/>
      <c r="BI167" s="185">
        <v>48718</v>
      </c>
      <c r="BJ167" s="185"/>
      <c r="BK167" s="185">
        <v>24102</v>
      </c>
      <c r="BL167" s="185">
        <v>350</v>
      </c>
      <c r="BM167" s="185">
        <v>199000</v>
      </c>
      <c r="BN167" s="185">
        <v>0</v>
      </c>
      <c r="BO167" s="185">
        <v>115881.75</v>
      </c>
      <c r="BP167" s="185"/>
      <c r="BQ167" s="185">
        <v>34164</v>
      </c>
      <c r="BR167" s="185">
        <v>54515</v>
      </c>
      <c r="BS167" s="185">
        <v>0</v>
      </c>
      <c r="BT167" s="185">
        <v>0</v>
      </c>
      <c r="BU167" s="185">
        <v>0</v>
      </c>
      <c r="BV167" s="185">
        <v>0</v>
      </c>
      <c r="BW167" s="185">
        <v>0</v>
      </c>
      <c r="BX167" s="185">
        <v>0</v>
      </c>
      <c r="BY167" s="185">
        <v>0</v>
      </c>
      <c r="BZ167" s="185">
        <v>0</v>
      </c>
      <c r="CA167" s="185">
        <v>0</v>
      </c>
      <c r="CB167" s="185">
        <v>0</v>
      </c>
      <c r="CC167" s="216">
        <f t="shared" si="21"/>
        <v>4525074.3</v>
      </c>
    </row>
    <row r="168" spans="1:81" s="116" customFormat="1" ht="25.5" customHeight="1">
      <c r="A168" s="143" t="s">
        <v>1461</v>
      </c>
      <c r="B168" s="310" t="s">
        <v>24</v>
      </c>
      <c r="C168" s="311" t="s">
        <v>25</v>
      </c>
      <c r="D168" s="312">
        <v>45110</v>
      </c>
      <c r="E168" s="311" t="s">
        <v>25</v>
      </c>
      <c r="F168" s="313" t="s">
        <v>640</v>
      </c>
      <c r="G168" s="314" t="s">
        <v>641</v>
      </c>
      <c r="H168" s="207">
        <v>0</v>
      </c>
      <c r="I168" s="185">
        <v>0</v>
      </c>
      <c r="J168" s="185">
        <v>0</v>
      </c>
      <c r="K168" s="185">
        <v>50680</v>
      </c>
      <c r="L168" s="185">
        <v>34200</v>
      </c>
      <c r="M168" s="185">
        <v>62060</v>
      </c>
      <c r="N168" s="185">
        <v>294420</v>
      </c>
      <c r="O168" s="185">
        <v>0</v>
      </c>
      <c r="P168" s="185">
        <v>17670</v>
      </c>
      <c r="Q168" s="185">
        <v>105570</v>
      </c>
      <c r="R168" s="185">
        <v>18300</v>
      </c>
      <c r="S168" s="185">
        <v>32340</v>
      </c>
      <c r="T168" s="185">
        <v>0</v>
      </c>
      <c r="U168" s="185">
        <v>99990</v>
      </c>
      <c r="V168" s="185">
        <v>11910</v>
      </c>
      <c r="W168" s="185">
        <v>51540</v>
      </c>
      <c r="X168" s="185">
        <v>0</v>
      </c>
      <c r="Y168" s="185">
        <v>20910</v>
      </c>
      <c r="Z168" s="185">
        <v>260810</v>
      </c>
      <c r="AA168" s="185">
        <v>72030</v>
      </c>
      <c r="AB168" s="185">
        <v>49110</v>
      </c>
      <c r="AC168" s="185">
        <v>102760</v>
      </c>
      <c r="AD168" s="185">
        <v>33360</v>
      </c>
      <c r="AE168" s="185">
        <v>0</v>
      </c>
      <c r="AF168" s="185">
        <v>50280</v>
      </c>
      <c r="AG168" s="185">
        <v>27820</v>
      </c>
      <c r="AH168" s="185">
        <v>0</v>
      </c>
      <c r="AI168" s="185">
        <v>171690</v>
      </c>
      <c r="AJ168" s="185">
        <v>75844</v>
      </c>
      <c r="AK168" s="185">
        <v>32850</v>
      </c>
      <c r="AL168" s="185">
        <v>36108</v>
      </c>
      <c r="AM168" s="185">
        <v>25790</v>
      </c>
      <c r="AN168" s="185">
        <v>1730</v>
      </c>
      <c r="AO168" s="185">
        <v>29730</v>
      </c>
      <c r="AP168" s="185">
        <v>34680</v>
      </c>
      <c r="AQ168" s="185">
        <v>47880</v>
      </c>
      <c r="AR168" s="185">
        <v>22860</v>
      </c>
      <c r="AS168" s="185">
        <v>38910</v>
      </c>
      <c r="AT168" s="185">
        <v>49500</v>
      </c>
      <c r="AU168" s="185">
        <v>100560</v>
      </c>
      <c r="AV168" s="185">
        <v>19680</v>
      </c>
      <c r="AW168" s="185">
        <v>22080</v>
      </c>
      <c r="AX168" s="185">
        <v>83379</v>
      </c>
      <c r="AY168" s="185">
        <v>0</v>
      </c>
      <c r="AZ168" s="185">
        <v>11140</v>
      </c>
      <c r="BA168" s="185">
        <v>17152</v>
      </c>
      <c r="BB168" s="185">
        <v>0</v>
      </c>
      <c r="BC168" s="185">
        <v>30540</v>
      </c>
      <c r="BD168" s="185">
        <v>0</v>
      </c>
      <c r="BE168" s="185">
        <v>0</v>
      </c>
      <c r="BF168" s="185">
        <v>35130</v>
      </c>
      <c r="BG168" s="185">
        <v>0</v>
      </c>
      <c r="BH168" s="185"/>
      <c r="BI168" s="185">
        <v>45260</v>
      </c>
      <c r="BJ168" s="185"/>
      <c r="BK168" s="185">
        <v>15205</v>
      </c>
      <c r="BL168" s="185">
        <v>10110</v>
      </c>
      <c r="BM168" s="185">
        <v>0</v>
      </c>
      <c r="BN168" s="185">
        <v>67650</v>
      </c>
      <c r="BO168" s="185">
        <v>26900</v>
      </c>
      <c r="BP168" s="185"/>
      <c r="BQ168" s="185">
        <v>0</v>
      </c>
      <c r="BR168" s="185">
        <v>33600</v>
      </c>
      <c r="BS168" s="185">
        <v>0</v>
      </c>
      <c r="BT168" s="185">
        <v>80130</v>
      </c>
      <c r="BU168" s="185">
        <v>22980</v>
      </c>
      <c r="BV168" s="185">
        <v>24690</v>
      </c>
      <c r="BW168" s="185">
        <v>31560</v>
      </c>
      <c r="BX168" s="185">
        <v>33300</v>
      </c>
      <c r="BY168" s="185">
        <v>51270</v>
      </c>
      <c r="BZ168" s="185">
        <v>35490</v>
      </c>
      <c r="CA168" s="185">
        <v>24060</v>
      </c>
      <c r="CB168" s="185">
        <v>20186</v>
      </c>
      <c r="CC168" s="216">
        <f t="shared" si="21"/>
        <v>2805384</v>
      </c>
    </row>
    <row r="169" spans="1:81" s="329" customFormat="1" ht="25.5" customHeight="1">
      <c r="A169" s="328"/>
      <c r="B169" s="477" t="s">
        <v>642</v>
      </c>
      <c r="C169" s="478"/>
      <c r="D169" s="478"/>
      <c r="E169" s="478"/>
      <c r="F169" s="478"/>
      <c r="G169" s="479"/>
      <c r="H169" s="209">
        <f>SUM(H126:H168)</f>
        <v>9271530.5399999991</v>
      </c>
      <c r="I169" s="209">
        <f t="shared" ref="I169:BT169" si="22">SUM(I126:I168)</f>
        <v>1928731.15</v>
      </c>
      <c r="J169" s="209">
        <f t="shared" si="22"/>
        <v>4240330.1500000004</v>
      </c>
      <c r="K169" s="209">
        <f t="shared" si="22"/>
        <v>1223462.03</v>
      </c>
      <c r="L169" s="209">
        <f t="shared" si="22"/>
        <v>389275.57</v>
      </c>
      <c r="M169" s="209">
        <f t="shared" si="22"/>
        <v>463328.5</v>
      </c>
      <c r="N169" s="209">
        <f t="shared" si="22"/>
        <v>22828353.299999997</v>
      </c>
      <c r="O169" s="209">
        <f t="shared" si="22"/>
        <v>902484.88</v>
      </c>
      <c r="P169" s="209">
        <f t="shared" si="22"/>
        <v>211799.92</v>
      </c>
      <c r="Q169" s="209">
        <f t="shared" si="22"/>
        <v>2982640.11</v>
      </c>
      <c r="R169" s="209">
        <f t="shared" si="22"/>
        <v>408045.7</v>
      </c>
      <c r="S169" s="209">
        <f t="shared" si="22"/>
        <v>816746.05</v>
      </c>
      <c r="T169" s="209">
        <f t="shared" si="22"/>
        <v>1783084.5699999998</v>
      </c>
      <c r="U169" s="209">
        <f t="shared" si="22"/>
        <v>925859.91999999993</v>
      </c>
      <c r="V169" s="209">
        <f t="shared" si="22"/>
        <v>92299.9</v>
      </c>
      <c r="W169" s="209">
        <f t="shared" si="22"/>
        <v>545947.96</v>
      </c>
      <c r="X169" s="209">
        <f t="shared" si="22"/>
        <v>381177.81999999995</v>
      </c>
      <c r="Y169" s="209">
        <f t="shared" si="22"/>
        <v>139596.95000000001</v>
      </c>
      <c r="Z169" s="209">
        <f t="shared" si="22"/>
        <v>4723408.55</v>
      </c>
      <c r="AA169" s="209">
        <f t="shared" si="22"/>
        <v>682352.24</v>
      </c>
      <c r="AB169" s="209">
        <f t="shared" si="22"/>
        <v>1154702.9500000002</v>
      </c>
      <c r="AC169" s="209">
        <f t="shared" si="22"/>
        <v>376000</v>
      </c>
      <c r="AD169" s="209">
        <f t="shared" si="22"/>
        <v>797647.15</v>
      </c>
      <c r="AE169" s="209">
        <f t="shared" si="22"/>
        <v>186734.5</v>
      </c>
      <c r="AF169" s="209">
        <f t="shared" si="22"/>
        <v>238074.6</v>
      </c>
      <c r="AG169" s="209">
        <f t="shared" si="22"/>
        <v>267952</v>
      </c>
      <c r="AH169" s="209">
        <f t="shared" si="22"/>
        <v>89913.69</v>
      </c>
      <c r="AI169" s="209">
        <f t="shared" si="22"/>
        <v>11660043.059999999</v>
      </c>
      <c r="AJ169" s="209">
        <f t="shared" si="22"/>
        <v>395533.77</v>
      </c>
      <c r="AK169" s="209">
        <f t="shared" si="22"/>
        <v>359701.95</v>
      </c>
      <c r="AL169" s="209">
        <f t="shared" si="22"/>
        <v>138387.37</v>
      </c>
      <c r="AM169" s="209">
        <f t="shared" si="22"/>
        <v>548006.49</v>
      </c>
      <c r="AN169" s="209">
        <f t="shared" si="22"/>
        <v>264043.44999999995</v>
      </c>
      <c r="AO169" s="209">
        <f t="shared" si="22"/>
        <v>210201.4</v>
      </c>
      <c r="AP169" s="209">
        <f t="shared" si="22"/>
        <v>249222.28999999998</v>
      </c>
      <c r="AQ169" s="209">
        <f t="shared" si="22"/>
        <v>524924.03</v>
      </c>
      <c r="AR169" s="209">
        <f t="shared" si="22"/>
        <v>190056.95</v>
      </c>
      <c r="AS169" s="209">
        <f t="shared" si="22"/>
        <v>1303299.72</v>
      </c>
      <c r="AT169" s="209">
        <f t="shared" si="22"/>
        <v>133388.20000000001</v>
      </c>
      <c r="AU169" s="209">
        <f t="shared" si="22"/>
        <v>1866358.12</v>
      </c>
      <c r="AV169" s="209">
        <f t="shared" si="22"/>
        <v>571478.46</v>
      </c>
      <c r="AW169" s="209">
        <f t="shared" si="22"/>
        <v>342318.11</v>
      </c>
      <c r="AX169" s="209">
        <f t="shared" si="22"/>
        <v>266167.56</v>
      </c>
      <c r="AY169" s="209">
        <f t="shared" si="22"/>
        <v>88232</v>
      </c>
      <c r="AZ169" s="209">
        <f t="shared" si="22"/>
        <v>100523.34</v>
      </c>
      <c r="BA169" s="209">
        <f t="shared" si="22"/>
        <v>221561.89</v>
      </c>
      <c r="BB169" s="209">
        <f t="shared" si="22"/>
        <v>10412243.25</v>
      </c>
      <c r="BC169" s="209">
        <f t="shared" si="22"/>
        <v>368502.59</v>
      </c>
      <c r="BD169" s="209">
        <f t="shared" si="22"/>
        <v>432254.61</v>
      </c>
      <c r="BE169" s="209">
        <f t="shared" si="22"/>
        <v>440633.43</v>
      </c>
      <c r="BF169" s="209">
        <f t="shared" si="22"/>
        <v>471601.05000000005</v>
      </c>
      <c r="BG169" s="209">
        <f t="shared" si="22"/>
        <v>430971</v>
      </c>
      <c r="BH169" s="209">
        <f t="shared" si="22"/>
        <v>0</v>
      </c>
      <c r="BI169" s="209">
        <f t="shared" si="22"/>
        <v>2531440.77</v>
      </c>
      <c r="BJ169" s="209">
        <f t="shared" si="22"/>
        <v>0</v>
      </c>
      <c r="BK169" s="209">
        <f t="shared" si="22"/>
        <v>69147</v>
      </c>
      <c r="BL169" s="209">
        <f t="shared" si="22"/>
        <v>61665.75</v>
      </c>
      <c r="BM169" s="209">
        <f t="shared" si="22"/>
        <v>10535962.43</v>
      </c>
      <c r="BN169" s="209">
        <f t="shared" si="22"/>
        <v>2125812.06</v>
      </c>
      <c r="BO169" s="209">
        <f t="shared" si="22"/>
        <v>739085.21</v>
      </c>
      <c r="BP169" s="209">
        <f t="shared" si="22"/>
        <v>0</v>
      </c>
      <c r="BQ169" s="209">
        <f t="shared" si="22"/>
        <v>979598.23</v>
      </c>
      <c r="BR169" s="209">
        <f t="shared" si="22"/>
        <v>602961.57000000007</v>
      </c>
      <c r="BS169" s="209">
        <f t="shared" si="22"/>
        <v>365510</v>
      </c>
      <c r="BT169" s="209">
        <f t="shared" si="22"/>
        <v>2888566.5</v>
      </c>
      <c r="BU169" s="209">
        <f t="shared" ref="BU169:CC169" si="23">SUM(BU126:BU168)</f>
        <v>199278</v>
      </c>
      <c r="BV169" s="209">
        <f t="shared" si="23"/>
        <v>138038.78</v>
      </c>
      <c r="BW169" s="209">
        <f t="shared" si="23"/>
        <v>343260.88</v>
      </c>
      <c r="BX169" s="209">
        <f t="shared" si="23"/>
        <v>206324.52</v>
      </c>
      <c r="BY169" s="209">
        <f t="shared" si="23"/>
        <v>80043550.820000008</v>
      </c>
      <c r="BZ169" s="209">
        <f t="shared" si="23"/>
        <v>428141.4</v>
      </c>
      <c r="CA169" s="209">
        <f t="shared" si="23"/>
        <v>7151615.0100000007</v>
      </c>
      <c r="CB169" s="209">
        <f t="shared" si="23"/>
        <v>389389.96</v>
      </c>
      <c r="CC169" s="209">
        <f t="shared" si="23"/>
        <v>199840483.68000004</v>
      </c>
    </row>
    <row r="170" spans="1:81" s="116" customFormat="1" ht="25.5" customHeight="1">
      <c r="A170" s="143" t="s">
        <v>1461</v>
      </c>
      <c r="B170" s="310" t="s">
        <v>1465</v>
      </c>
      <c r="C170" s="311" t="s">
        <v>1466</v>
      </c>
      <c r="D170" s="312"/>
      <c r="E170" s="311"/>
      <c r="F170" s="313" t="s">
        <v>586</v>
      </c>
      <c r="G170" s="314" t="s">
        <v>587</v>
      </c>
      <c r="H170" s="207">
        <v>0</v>
      </c>
      <c r="I170" s="207">
        <v>0</v>
      </c>
      <c r="J170" s="207">
        <v>0</v>
      </c>
      <c r="K170" s="207">
        <v>0</v>
      </c>
      <c r="L170" s="207">
        <v>0</v>
      </c>
      <c r="M170" s="207">
        <v>0</v>
      </c>
      <c r="N170" s="207">
        <v>0</v>
      </c>
      <c r="O170" s="207">
        <v>0</v>
      </c>
      <c r="P170" s="207">
        <v>0</v>
      </c>
      <c r="Q170" s="207">
        <v>0</v>
      </c>
      <c r="R170" s="207">
        <v>0</v>
      </c>
      <c r="S170" s="207">
        <v>0</v>
      </c>
      <c r="T170" s="207">
        <v>0</v>
      </c>
      <c r="U170" s="207">
        <v>0</v>
      </c>
      <c r="V170" s="207">
        <v>0</v>
      </c>
      <c r="W170" s="207">
        <v>0</v>
      </c>
      <c r="X170" s="207">
        <v>0</v>
      </c>
      <c r="Y170" s="207">
        <v>0</v>
      </c>
      <c r="Z170" s="207">
        <v>0</v>
      </c>
      <c r="AA170" s="207">
        <v>0</v>
      </c>
      <c r="AB170" s="207">
        <v>0</v>
      </c>
      <c r="AC170" s="207">
        <v>0</v>
      </c>
      <c r="AD170" s="207">
        <v>0</v>
      </c>
      <c r="AE170" s="207">
        <v>0</v>
      </c>
      <c r="AF170" s="207">
        <v>0</v>
      </c>
      <c r="AG170" s="207">
        <v>0</v>
      </c>
      <c r="AH170" s="207">
        <v>0</v>
      </c>
      <c r="AI170" s="207">
        <v>0</v>
      </c>
      <c r="AJ170" s="207">
        <v>0</v>
      </c>
      <c r="AK170" s="207">
        <v>0</v>
      </c>
      <c r="AL170" s="207">
        <v>0</v>
      </c>
      <c r="AM170" s="207">
        <v>0</v>
      </c>
      <c r="AN170" s="207">
        <v>0</v>
      </c>
      <c r="AO170" s="207">
        <v>0</v>
      </c>
      <c r="AP170" s="207">
        <v>0</v>
      </c>
      <c r="AQ170" s="207">
        <v>0</v>
      </c>
      <c r="AR170" s="207">
        <v>0</v>
      </c>
      <c r="AS170" s="207">
        <v>0</v>
      </c>
      <c r="AT170" s="207">
        <v>0</v>
      </c>
      <c r="AU170" s="207">
        <v>0</v>
      </c>
      <c r="AV170" s="207">
        <v>0</v>
      </c>
      <c r="AW170" s="207">
        <v>0</v>
      </c>
      <c r="AX170" s="207">
        <v>0</v>
      </c>
      <c r="AY170" s="207">
        <v>0</v>
      </c>
      <c r="AZ170" s="207">
        <v>0</v>
      </c>
      <c r="BA170" s="207">
        <v>0</v>
      </c>
      <c r="BB170" s="207">
        <v>0</v>
      </c>
      <c r="BC170" s="207">
        <v>0</v>
      </c>
      <c r="BD170" s="207">
        <v>0</v>
      </c>
      <c r="BE170" s="207">
        <v>0</v>
      </c>
      <c r="BF170" s="207">
        <v>0</v>
      </c>
      <c r="BG170" s="207">
        <v>0</v>
      </c>
      <c r="BH170" s="207">
        <v>0</v>
      </c>
      <c r="BI170" s="207">
        <v>0</v>
      </c>
      <c r="BJ170" s="207">
        <v>0</v>
      </c>
      <c r="BK170" s="207">
        <v>0</v>
      </c>
      <c r="BL170" s="207">
        <v>0</v>
      </c>
      <c r="BM170" s="207">
        <v>0</v>
      </c>
      <c r="BN170" s="207">
        <v>0</v>
      </c>
      <c r="BO170" s="207">
        <v>0</v>
      </c>
      <c r="BP170" s="207">
        <v>0</v>
      </c>
      <c r="BQ170" s="207">
        <v>0</v>
      </c>
      <c r="BR170" s="207">
        <v>0</v>
      </c>
      <c r="BS170" s="207">
        <v>0</v>
      </c>
      <c r="BT170" s="207">
        <v>0</v>
      </c>
      <c r="BU170" s="207">
        <v>0</v>
      </c>
      <c r="BV170" s="207">
        <v>0</v>
      </c>
      <c r="BW170" s="207">
        <v>0</v>
      </c>
      <c r="BX170" s="207">
        <v>0</v>
      </c>
      <c r="BY170" s="207">
        <v>0</v>
      </c>
      <c r="BZ170" s="207">
        <v>0</v>
      </c>
      <c r="CA170" s="207">
        <v>0</v>
      </c>
      <c r="CB170" s="207">
        <v>0</v>
      </c>
      <c r="CC170" s="216">
        <f t="shared" ref="CC170:CC177" si="24">SUM(H170:CB170)</f>
        <v>0</v>
      </c>
    </row>
    <row r="171" spans="1:81" s="116" customFormat="1" ht="25.5" customHeight="1">
      <c r="A171" s="143" t="s">
        <v>1461</v>
      </c>
      <c r="B171" s="310" t="s">
        <v>1465</v>
      </c>
      <c r="C171" s="311" t="s">
        <v>1466</v>
      </c>
      <c r="D171" s="312"/>
      <c r="E171" s="311"/>
      <c r="F171" s="336" t="s">
        <v>1584</v>
      </c>
      <c r="G171" s="337" t="s">
        <v>1585</v>
      </c>
      <c r="H171" s="207">
        <v>0</v>
      </c>
      <c r="I171" s="207">
        <v>0</v>
      </c>
      <c r="J171" s="207">
        <v>0</v>
      </c>
      <c r="K171" s="207">
        <v>0</v>
      </c>
      <c r="L171" s="207">
        <v>0</v>
      </c>
      <c r="M171" s="207">
        <v>0</v>
      </c>
      <c r="N171" s="207">
        <v>0</v>
      </c>
      <c r="O171" s="207">
        <v>0</v>
      </c>
      <c r="P171" s="207">
        <v>0</v>
      </c>
      <c r="Q171" s="207">
        <v>0</v>
      </c>
      <c r="R171" s="207">
        <v>0</v>
      </c>
      <c r="S171" s="207">
        <v>0</v>
      </c>
      <c r="T171" s="207">
        <v>0</v>
      </c>
      <c r="U171" s="207">
        <v>0</v>
      </c>
      <c r="V171" s="207">
        <v>0</v>
      </c>
      <c r="W171" s="207">
        <v>0</v>
      </c>
      <c r="X171" s="207">
        <v>0</v>
      </c>
      <c r="Y171" s="207">
        <v>0</v>
      </c>
      <c r="Z171" s="207">
        <v>0</v>
      </c>
      <c r="AA171" s="207">
        <v>0</v>
      </c>
      <c r="AB171" s="207">
        <v>0</v>
      </c>
      <c r="AC171" s="207">
        <v>0</v>
      </c>
      <c r="AD171" s="207">
        <v>0</v>
      </c>
      <c r="AE171" s="207">
        <v>0</v>
      </c>
      <c r="AF171" s="207">
        <v>0</v>
      </c>
      <c r="AG171" s="207">
        <v>0</v>
      </c>
      <c r="AH171" s="207">
        <v>0</v>
      </c>
      <c r="AI171" s="207">
        <v>0</v>
      </c>
      <c r="AJ171" s="207">
        <v>0</v>
      </c>
      <c r="AK171" s="207">
        <v>0</v>
      </c>
      <c r="AL171" s="207">
        <v>0</v>
      </c>
      <c r="AM171" s="207">
        <v>0</v>
      </c>
      <c r="AN171" s="207">
        <v>0</v>
      </c>
      <c r="AO171" s="207">
        <v>0</v>
      </c>
      <c r="AP171" s="207">
        <v>0</v>
      </c>
      <c r="AQ171" s="207">
        <v>0</v>
      </c>
      <c r="AR171" s="207">
        <v>0</v>
      </c>
      <c r="AS171" s="207">
        <v>0</v>
      </c>
      <c r="AT171" s="207">
        <v>0</v>
      </c>
      <c r="AU171" s="207">
        <v>0</v>
      </c>
      <c r="AV171" s="207">
        <v>0</v>
      </c>
      <c r="AW171" s="207">
        <v>0</v>
      </c>
      <c r="AX171" s="207">
        <v>0</v>
      </c>
      <c r="AY171" s="207">
        <v>0</v>
      </c>
      <c r="AZ171" s="207">
        <v>0</v>
      </c>
      <c r="BA171" s="207">
        <v>0</v>
      </c>
      <c r="BB171" s="207">
        <v>0</v>
      </c>
      <c r="BC171" s="207">
        <v>0</v>
      </c>
      <c r="BD171" s="207">
        <v>0</v>
      </c>
      <c r="BE171" s="207">
        <v>0</v>
      </c>
      <c r="BF171" s="207">
        <v>0</v>
      </c>
      <c r="BG171" s="207">
        <v>0</v>
      </c>
      <c r="BH171" s="207">
        <v>0</v>
      </c>
      <c r="BI171" s="207">
        <v>0</v>
      </c>
      <c r="BJ171" s="207">
        <v>0</v>
      </c>
      <c r="BK171" s="207">
        <v>0</v>
      </c>
      <c r="BL171" s="207">
        <v>0</v>
      </c>
      <c r="BM171" s="207">
        <v>0</v>
      </c>
      <c r="BN171" s="207">
        <v>0</v>
      </c>
      <c r="BO171" s="207">
        <v>0</v>
      </c>
      <c r="BP171" s="207">
        <v>0</v>
      </c>
      <c r="BQ171" s="207">
        <v>0</v>
      </c>
      <c r="BR171" s="207">
        <v>0</v>
      </c>
      <c r="BS171" s="207">
        <v>0</v>
      </c>
      <c r="BT171" s="207">
        <v>0</v>
      </c>
      <c r="BU171" s="207">
        <v>0</v>
      </c>
      <c r="BV171" s="207">
        <v>0</v>
      </c>
      <c r="BW171" s="207">
        <v>0</v>
      </c>
      <c r="BX171" s="207">
        <v>0</v>
      </c>
      <c r="BY171" s="207">
        <v>0</v>
      </c>
      <c r="BZ171" s="207">
        <v>0</v>
      </c>
      <c r="CA171" s="207">
        <v>0</v>
      </c>
      <c r="CB171" s="207">
        <v>0</v>
      </c>
      <c r="CC171" s="216">
        <f t="shared" si="24"/>
        <v>0</v>
      </c>
    </row>
    <row r="172" spans="1:81" s="116" customFormat="1" ht="25.5" customHeight="1">
      <c r="A172" s="143" t="s">
        <v>1461</v>
      </c>
      <c r="B172" s="310" t="s">
        <v>1465</v>
      </c>
      <c r="C172" s="311" t="s">
        <v>1466</v>
      </c>
      <c r="D172" s="312"/>
      <c r="E172" s="311"/>
      <c r="F172" s="313" t="s">
        <v>604</v>
      </c>
      <c r="G172" s="314" t="s">
        <v>605</v>
      </c>
      <c r="H172" s="207">
        <v>0</v>
      </c>
      <c r="I172" s="207">
        <v>0</v>
      </c>
      <c r="J172" s="207">
        <v>0</v>
      </c>
      <c r="K172" s="207">
        <v>0</v>
      </c>
      <c r="L172" s="207">
        <v>0</v>
      </c>
      <c r="M172" s="207">
        <v>0</v>
      </c>
      <c r="N172" s="207">
        <v>76221806.799999997</v>
      </c>
      <c r="O172" s="207">
        <v>0</v>
      </c>
      <c r="P172" s="207">
        <v>0</v>
      </c>
      <c r="Q172" s="207">
        <v>0</v>
      </c>
      <c r="R172" s="207">
        <v>0</v>
      </c>
      <c r="S172" s="207">
        <v>0</v>
      </c>
      <c r="T172" s="207">
        <v>0</v>
      </c>
      <c r="U172" s="207">
        <v>0</v>
      </c>
      <c r="V172" s="207">
        <v>0</v>
      </c>
      <c r="W172" s="207">
        <v>0</v>
      </c>
      <c r="X172" s="207">
        <v>0</v>
      </c>
      <c r="Y172" s="207">
        <v>0</v>
      </c>
      <c r="Z172" s="207">
        <v>0</v>
      </c>
      <c r="AA172" s="207">
        <v>0</v>
      </c>
      <c r="AB172" s="207">
        <v>0</v>
      </c>
      <c r="AC172" s="207">
        <v>0</v>
      </c>
      <c r="AD172" s="207">
        <v>0</v>
      </c>
      <c r="AE172" s="207">
        <v>0</v>
      </c>
      <c r="AF172" s="207">
        <v>0</v>
      </c>
      <c r="AG172" s="207">
        <v>0</v>
      </c>
      <c r="AH172" s="207">
        <v>0</v>
      </c>
      <c r="AI172" s="207">
        <v>20636133.649999999</v>
      </c>
      <c r="AJ172" s="207">
        <v>0</v>
      </c>
      <c r="AK172" s="207">
        <v>0</v>
      </c>
      <c r="AL172" s="207">
        <v>0</v>
      </c>
      <c r="AM172" s="207">
        <v>0</v>
      </c>
      <c r="AN172" s="207">
        <v>0</v>
      </c>
      <c r="AO172" s="207">
        <v>0</v>
      </c>
      <c r="AP172" s="207">
        <v>0</v>
      </c>
      <c r="AQ172" s="207">
        <v>0</v>
      </c>
      <c r="AR172" s="207">
        <v>0</v>
      </c>
      <c r="AS172" s="207">
        <v>0</v>
      </c>
      <c r="AT172" s="207">
        <v>0</v>
      </c>
      <c r="AU172" s="207">
        <v>4503796.92</v>
      </c>
      <c r="AV172" s="207">
        <v>0</v>
      </c>
      <c r="AW172" s="207">
        <v>0</v>
      </c>
      <c r="AX172" s="207">
        <v>0</v>
      </c>
      <c r="AY172" s="207">
        <v>0</v>
      </c>
      <c r="AZ172" s="207">
        <v>0</v>
      </c>
      <c r="BA172" s="207">
        <v>0</v>
      </c>
      <c r="BB172" s="207">
        <v>65079404.310000002</v>
      </c>
      <c r="BC172" s="207">
        <v>0</v>
      </c>
      <c r="BD172" s="207">
        <v>0</v>
      </c>
      <c r="BE172" s="207">
        <v>0</v>
      </c>
      <c r="BF172" s="207">
        <v>0</v>
      </c>
      <c r="BG172" s="207">
        <v>0</v>
      </c>
      <c r="BH172" s="207"/>
      <c r="BI172" s="207">
        <v>0</v>
      </c>
      <c r="BJ172" s="207"/>
      <c r="BK172" s="207">
        <v>0</v>
      </c>
      <c r="BL172" s="207">
        <v>0</v>
      </c>
      <c r="BM172" s="207">
        <v>39855813.899999999</v>
      </c>
      <c r="BN172" s="207">
        <v>0</v>
      </c>
      <c r="BO172" s="207">
        <v>0</v>
      </c>
      <c r="BP172" s="207"/>
      <c r="BQ172" s="207">
        <v>0</v>
      </c>
      <c r="BR172" s="207">
        <v>0</v>
      </c>
      <c r="BS172" s="207">
        <v>0</v>
      </c>
      <c r="BT172" s="207">
        <v>0</v>
      </c>
      <c r="BU172" s="207">
        <v>0</v>
      </c>
      <c r="BV172" s="207">
        <v>0</v>
      </c>
      <c r="BW172" s="207">
        <v>0</v>
      </c>
      <c r="BX172" s="207">
        <v>0</v>
      </c>
      <c r="BY172" s="207">
        <v>0</v>
      </c>
      <c r="BZ172" s="207">
        <v>0</v>
      </c>
      <c r="CA172" s="207">
        <v>0</v>
      </c>
      <c r="CB172" s="207">
        <v>0</v>
      </c>
      <c r="CC172" s="216">
        <f t="shared" si="24"/>
        <v>206296955.58000001</v>
      </c>
    </row>
    <row r="173" spans="1:81" s="116" customFormat="1" ht="25.5" customHeight="1">
      <c r="A173" s="143" t="s">
        <v>1461</v>
      </c>
      <c r="B173" s="310" t="s">
        <v>1465</v>
      </c>
      <c r="C173" s="311" t="s">
        <v>1466</v>
      </c>
      <c r="D173" s="312"/>
      <c r="E173" s="311"/>
      <c r="F173" s="313" t="s">
        <v>606</v>
      </c>
      <c r="G173" s="314" t="s">
        <v>607</v>
      </c>
      <c r="H173" s="207">
        <v>0</v>
      </c>
      <c r="I173" s="207">
        <v>0</v>
      </c>
      <c r="J173" s="207">
        <v>0</v>
      </c>
      <c r="K173" s="207">
        <v>0</v>
      </c>
      <c r="L173" s="207">
        <v>0</v>
      </c>
      <c r="M173" s="207">
        <v>0</v>
      </c>
      <c r="N173" s="207">
        <v>0</v>
      </c>
      <c r="O173" s="207">
        <v>0</v>
      </c>
      <c r="P173" s="207">
        <v>0</v>
      </c>
      <c r="Q173" s="207">
        <v>0</v>
      </c>
      <c r="R173" s="207">
        <v>0</v>
      </c>
      <c r="S173" s="207">
        <v>0</v>
      </c>
      <c r="T173" s="207">
        <v>0</v>
      </c>
      <c r="U173" s="207">
        <v>0</v>
      </c>
      <c r="V173" s="207">
        <v>0</v>
      </c>
      <c r="W173" s="207">
        <v>0</v>
      </c>
      <c r="X173" s="207">
        <v>0</v>
      </c>
      <c r="Y173" s="207">
        <v>0</v>
      </c>
      <c r="Z173" s="207">
        <v>0</v>
      </c>
      <c r="AA173" s="207">
        <v>0</v>
      </c>
      <c r="AB173" s="207">
        <v>0</v>
      </c>
      <c r="AC173" s="207">
        <v>0</v>
      </c>
      <c r="AD173" s="207">
        <v>0</v>
      </c>
      <c r="AE173" s="207">
        <v>0</v>
      </c>
      <c r="AF173" s="207">
        <v>0</v>
      </c>
      <c r="AG173" s="207">
        <v>0</v>
      </c>
      <c r="AH173" s="207">
        <v>0</v>
      </c>
      <c r="AI173" s="207">
        <v>3156695.52</v>
      </c>
      <c r="AJ173" s="207">
        <v>0</v>
      </c>
      <c r="AK173" s="207">
        <v>0</v>
      </c>
      <c r="AL173" s="207">
        <v>0</v>
      </c>
      <c r="AM173" s="207">
        <v>0</v>
      </c>
      <c r="AN173" s="207">
        <v>0</v>
      </c>
      <c r="AO173" s="207">
        <v>0</v>
      </c>
      <c r="AP173" s="207">
        <v>0</v>
      </c>
      <c r="AQ173" s="207">
        <v>0</v>
      </c>
      <c r="AR173" s="207">
        <v>0</v>
      </c>
      <c r="AS173" s="207">
        <v>0</v>
      </c>
      <c r="AT173" s="207">
        <v>0</v>
      </c>
      <c r="AU173" s="207">
        <v>0</v>
      </c>
      <c r="AV173" s="207">
        <v>0</v>
      </c>
      <c r="AW173" s="207">
        <v>0</v>
      </c>
      <c r="AX173" s="207">
        <v>0</v>
      </c>
      <c r="AY173" s="207">
        <v>0</v>
      </c>
      <c r="AZ173" s="207">
        <v>0</v>
      </c>
      <c r="BA173" s="207">
        <v>0</v>
      </c>
      <c r="BB173" s="207">
        <v>0</v>
      </c>
      <c r="BC173" s="207">
        <v>0</v>
      </c>
      <c r="BD173" s="207">
        <v>0</v>
      </c>
      <c r="BE173" s="207">
        <v>0</v>
      </c>
      <c r="BF173" s="207">
        <v>0</v>
      </c>
      <c r="BG173" s="207">
        <v>0</v>
      </c>
      <c r="BH173" s="207"/>
      <c r="BI173" s="207">
        <v>0</v>
      </c>
      <c r="BJ173" s="207"/>
      <c r="BK173" s="207">
        <v>0</v>
      </c>
      <c r="BL173" s="207">
        <v>0</v>
      </c>
      <c r="BM173" s="207">
        <v>44987060.700000003</v>
      </c>
      <c r="BN173" s="207">
        <v>0</v>
      </c>
      <c r="BO173" s="207">
        <v>0</v>
      </c>
      <c r="BP173" s="207"/>
      <c r="BQ173" s="207">
        <v>0</v>
      </c>
      <c r="BR173" s="207">
        <v>0</v>
      </c>
      <c r="BS173" s="207">
        <v>0</v>
      </c>
      <c r="BT173" s="207">
        <v>0</v>
      </c>
      <c r="BU173" s="207">
        <v>0</v>
      </c>
      <c r="BV173" s="207">
        <v>0</v>
      </c>
      <c r="BW173" s="207">
        <v>0</v>
      </c>
      <c r="BX173" s="207">
        <v>0</v>
      </c>
      <c r="BY173" s="207">
        <v>0</v>
      </c>
      <c r="BZ173" s="207">
        <v>0</v>
      </c>
      <c r="CA173" s="207">
        <v>0</v>
      </c>
      <c r="CB173" s="207">
        <v>0</v>
      </c>
      <c r="CC173" s="216">
        <f t="shared" si="24"/>
        <v>48143756.220000006</v>
      </c>
    </row>
    <row r="174" spans="1:81" s="116" customFormat="1" ht="25.5" customHeight="1">
      <c r="A174" s="143" t="s">
        <v>1461</v>
      </c>
      <c r="B174" s="310" t="s">
        <v>1465</v>
      </c>
      <c r="C174" s="311" t="s">
        <v>1466</v>
      </c>
      <c r="D174" s="312"/>
      <c r="E174" s="311"/>
      <c r="F174" s="313" t="s">
        <v>608</v>
      </c>
      <c r="G174" s="314" t="s">
        <v>609</v>
      </c>
      <c r="H174" s="207">
        <v>0</v>
      </c>
      <c r="I174" s="207">
        <v>0</v>
      </c>
      <c r="J174" s="207">
        <v>0</v>
      </c>
      <c r="K174" s="207">
        <v>0</v>
      </c>
      <c r="L174" s="207">
        <v>0</v>
      </c>
      <c r="M174" s="207">
        <v>0</v>
      </c>
      <c r="N174" s="207">
        <v>0</v>
      </c>
      <c r="O174" s="207">
        <v>0</v>
      </c>
      <c r="P174" s="207">
        <v>0</v>
      </c>
      <c r="Q174" s="207">
        <v>0</v>
      </c>
      <c r="R174" s="207">
        <v>0</v>
      </c>
      <c r="S174" s="207">
        <v>0</v>
      </c>
      <c r="T174" s="207">
        <v>0</v>
      </c>
      <c r="U174" s="207">
        <v>0</v>
      </c>
      <c r="V174" s="207">
        <v>0</v>
      </c>
      <c r="W174" s="207">
        <v>0</v>
      </c>
      <c r="X174" s="207">
        <v>0</v>
      </c>
      <c r="Y174" s="207">
        <v>0</v>
      </c>
      <c r="Z174" s="207">
        <v>0</v>
      </c>
      <c r="AA174" s="207">
        <v>0</v>
      </c>
      <c r="AB174" s="207">
        <v>0</v>
      </c>
      <c r="AC174" s="207">
        <v>0</v>
      </c>
      <c r="AD174" s="207">
        <v>0</v>
      </c>
      <c r="AE174" s="207">
        <v>0</v>
      </c>
      <c r="AF174" s="207">
        <v>0</v>
      </c>
      <c r="AG174" s="207">
        <v>0</v>
      </c>
      <c r="AH174" s="207">
        <v>0</v>
      </c>
      <c r="AI174" s="207">
        <v>0</v>
      </c>
      <c r="AJ174" s="207">
        <v>0</v>
      </c>
      <c r="AK174" s="207">
        <v>0</v>
      </c>
      <c r="AL174" s="207">
        <v>0</v>
      </c>
      <c r="AM174" s="207">
        <v>0</v>
      </c>
      <c r="AN174" s="207">
        <v>0</v>
      </c>
      <c r="AO174" s="207">
        <v>0</v>
      </c>
      <c r="AP174" s="207">
        <v>0</v>
      </c>
      <c r="AQ174" s="207">
        <v>0</v>
      </c>
      <c r="AR174" s="207">
        <v>0</v>
      </c>
      <c r="AS174" s="207">
        <v>0</v>
      </c>
      <c r="AT174" s="207">
        <v>0</v>
      </c>
      <c r="AU174" s="207">
        <v>0</v>
      </c>
      <c r="AV174" s="207">
        <v>0</v>
      </c>
      <c r="AW174" s="207">
        <v>0</v>
      </c>
      <c r="AX174" s="207">
        <v>0</v>
      </c>
      <c r="AY174" s="207">
        <v>0</v>
      </c>
      <c r="AZ174" s="207">
        <v>0</v>
      </c>
      <c r="BA174" s="207">
        <v>0</v>
      </c>
      <c r="BB174" s="207">
        <v>0</v>
      </c>
      <c r="BC174" s="207">
        <v>0</v>
      </c>
      <c r="BD174" s="207">
        <v>0</v>
      </c>
      <c r="BE174" s="207">
        <v>0</v>
      </c>
      <c r="BF174" s="207">
        <v>0</v>
      </c>
      <c r="BG174" s="207">
        <v>0</v>
      </c>
      <c r="BH174" s="207">
        <v>0</v>
      </c>
      <c r="BI174" s="207">
        <v>0</v>
      </c>
      <c r="BJ174" s="207">
        <v>0</v>
      </c>
      <c r="BK174" s="207">
        <v>0</v>
      </c>
      <c r="BL174" s="207">
        <v>0</v>
      </c>
      <c r="BM174" s="207">
        <v>0</v>
      </c>
      <c r="BN174" s="207">
        <v>0</v>
      </c>
      <c r="BO174" s="207">
        <v>0</v>
      </c>
      <c r="BP174" s="207">
        <v>0</v>
      </c>
      <c r="BQ174" s="207">
        <v>0</v>
      </c>
      <c r="BR174" s="207">
        <v>0</v>
      </c>
      <c r="BS174" s="207">
        <v>0</v>
      </c>
      <c r="BT174" s="207">
        <v>0</v>
      </c>
      <c r="BU174" s="207">
        <v>0</v>
      </c>
      <c r="BV174" s="207">
        <v>0</v>
      </c>
      <c r="BW174" s="207">
        <v>0</v>
      </c>
      <c r="BX174" s="207">
        <v>0</v>
      </c>
      <c r="BY174" s="207">
        <v>0</v>
      </c>
      <c r="BZ174" s="207">
        <v>0</v>
      </c>
      <c r="CA174" s="207">
        <v>0</v>
      </c>
      <c r="CB174" s="207">
        <v>0</v>
      </c>
      <c r="CC174" s="216">
        <f t="shared" si="24"/>
        <v>0</v>
      </c>
    </row>
    <row r="175" spans="1:81" s="116" customFormat="1" ht="25.5" customHeight="1">
      <c r="A175" s="143" t="s">
        <v>1461</v>
      </c>
      <c r="B175" s="310" t="s">
        <v>1465</v>
      </c>
      <c r="C175" s="311" t="s">
        <v>1466</v>
      </c>
      <c r="D175" s="312">
        <v>45110</v>
      </c>
      <c r="E175" s="311" t="s">
        <v>25</v>
      </c>
      <c r="F175" s="313" t="s">
        <v>610</v>
      </c>
      <c r="G175" s="314" t="s">
        <v>611</v>
      </c>
      <c r="H175" s="207">
        <v>0</v>
      </c>
      <c r="I175" s="207">
        <v>0</v>
      </c>
      <c r="J175" s="207">
        <v>0</v>
      </c>
      <c r="K175" s="207">
        <v>0</v>
      </c>
      <c r="L175" s="207">
        <v>0</v>
      </c>
      <c r="M175" s="207">
        <v>0</v>
      </c>
      <c r="N175" s="207">
        <v>0</v>
      </c>
      <c r="O175" s="207">
        <v>0</v>
      </c>
      <c r="P175" s="207">
        <v>0</v>
      </c>
      <c r="Q175" s="207">
        <v>0</v>
      </c>
      <c r="R175" s="207">
        <v>0</v>
      </c>
      <c r="S175" s="207">
        <v>0</v>
      </c>
      <c r="T175" s="207">
        <v>0</v>
      </c>
      <c r="U175" s="207">
        <v>0</v>
      </c>
      <c r="V175" s="207">
        <v>0</v>
      </c>
      <c r="W175" s="207">
        <v>0</v>
      </c>
      <c r="X175" s="207">
        <v>0</v>
      </c>
      <c r="Y175" s="207">
        <v>0</v>
      </c>
      <c r="Z175" s="207">
        <v>0</v>
      </c>
      <c r="AA175" s="207">
        <v>0</v>
      </c>
      <c r="AB175" s="207">
        <v>0</v>
      </c>
      <c r="AC175" s="207">
        <v>0</v>
      </c>
      <c r="AD175" s="207">
        <v>0</v>
      </c>
      <c r="AE175" s="207">
        <v>0</v>
      </c>
      <c r="AF175" s="207">
        <v>0</v>
      </c>
      <c r="AG175" s="207">
        <v>0</v>
      </c>
      <c r="AH175" s="207">
        <v>0</v>
      </c>
      <c r="AI175" s="207">
        <v>0</v>
      </c>
      <c r="AJ175" s="207">
        <v>0</v>
      </c>
      <c r="AK175" s="207">
        <v>0</v>
      </c>
      <c r="AL175" s="207">
        <v>0</v>
      </c>
      <c r="AM175" s="207">
        <v>0</v>
      </c>
      <c r="AN175" s="207">
        <v>0</v>
      </c>
      <c r="AO175" s="207">
        <v>0</v>
      </c>
      <c r="AP175" s="207">
        <v>0</v>
      </c>
      <c r="AQ175" s="207">
        <v>0</v>
      </c>
      <c r="AR175" s="207">
        <v>0</v>
      </c>
      <c r="AS175" s="207">
        <v>0</v>
      </c>
      <c r="AT175" s="207">
        <v>0</v>
      </c>
      <c r="AU175" s="207">
        <v>0</v>
      </c>
      <c r="AV175" s="207">
        <v>0</v>
      </c>
      <c r="AW175" s="207">
        <v>0</v>
      </c>
      <c r="AX175" s="207">
        <v>0</v>
      </c>
      <c r="AY175" s="207">
        <v>0</v>
      </c>
      <c r="AZ175" s="207">
        <v>0</v>
      </c>
      <c r="BA175" s="207">
        <v>0</v>
      </c>
      <c r="BB175" s="207">
        <v>0</v>
      </c>
      <c r="BC175" s="207">
        <v>0</v>
      </c>
      <c r="BD175" s="207">
        <v>0</v>
      </c>
      <c r="BE175" s="207">
        <v>0</v>
      </c>
      <c r="BF175" s="207">
        <v>0</v>
      </c>
      <c r="BG175" s="207">
        <v>0</v>
      </c>
      <c r="BH175" s="207">
        <v>0</v>
      </c>
      <c r="BI175" s="207">
        <v>0</v>
      </c>
      <c r="BJ175" s="207">
        <v>0</v>
      </c>
      <c r="BK175" s="207">
        <v>0</v>
      </c>
      <c r="BL175" s="207">
        <v>0</v>
      </c>
      <c r="BM175" s="207">
        <v>0</v>
      </c>
      <c r="BN175" s="207">
        <v>0</v>
      </c>
      <c r="BO175" s="207">
        <v>0</v>
      </c>
      <c r="BP175" s="207">
        <v>0</v>
      </c>
      <c r="BQ175" s="207">
        <v>0</v>
      </c>
      <c r="BR175" s="207">
        <v>0</v>
      </c>
      <c r="BS175" s="207">
        <v>0</v>
      </c>
      <c r="BT175" s="207">
        <v>0</v>
      </c>
      <c r="BU175" s="207">
        <v>0</v>
      </c>
      <c r="BV175" s="207">
        <v>0</v>
      </c>
      <c r="BW175" s="207">
        <v>0</v>
      </c>
      <c r="BX175" s="207">
        <v>0</v>
      </c>
      <c r="BY175" s="207">
        <v>0</v>
      </c>
      <c r="BZ175" s="207">
        <v>0</v>
      </c>
      <c r="CA175" s="207">
        <v>0</v>
      </c>
      <c r="CB175" s="207">
        <v>0</v>
      </c>
      <c r="CC175" s="216">
        <f t="shared" si="24"/>
        <v>0</v>
      </c>
    </row>
    <row r="176" spans="1:81" s="116" customFormat="1" ht="25.5" customHeight="1">
      <c r="A176" s="143" t="s">
        <v>1461</v>
      </c>
      <c r="B176" s="310" t="s">
        <v>1465</v>
      </c>
      <c r="C176" s="311" t="s">
        <v>1466</v>
      </c>
      <c r="D176" s="312"/>
      <c r="E176" s="311"/>
      <c r="F176" s="313" t="s">
        <v>612</v>
      </c>
      <c r="G176" s="314" t="s">
        <v>613</v>
      </c>
      <c r="H176" s="207">
        <v>0</v>
      </c>
      <c r="I176" s="207">
        <v>0</v>
      </c>
      <c r="J176" s="207">
        <v>0</v>
      </c>
      <c r="K176" s="207">
        <v>0</v>
      </c>
      <c r="L176" s="207">
        <v>0</v>
      </c>
      <c r="M176" s="207">
        <v>0</v>
      </c>
      <c r="N176" s="207">
        <v>0</v>
      </c>
      <c r="O176" s="207">
        <v>0</v>
      </c>
      <c r="P176" s="207">
        <v>0</v>
      </c>
      <c r="Q176" s="207">
        <v>0</v>
      </c>
      <c r="R176" s="207">
        <v>0</v>
      </c>
      <c r="S176" s="207">
        <v>0</v>
      </c>
      <c r="T176" s="207">
        <v>0</v>
      </c>
      <c r="U176" s="207">
        <v>0</v>
      </c>
      <c r="V176" s="207">
        <v>0</v>
      </c>
      <c r="W176" s="207">
        <v>0</v>
      </c>
      <c r="X176" s="207">
        <v>0</v>
      </c>
      <c r="Y176" s="207">
        <v>0</v>
      </c>
      <c r="Z176" s="207">
        <v>0</v>
      </c>
      <c r="AA176" s="207">
        <v>0</v>
      </c>
      <c r="AB176" s="207">
        <v>0</v>
      </c>
      <c r="AC176" s="207">
        <v>0</v>
      </c>
      <c r="AD176" s="207">
        <v>0</v>
      </c>
      <c r="AE176" s="207">
        <v>0</v>
      </c>
      <c r="AF176" s="207">
        <v>0</v>
      </c>
      <c r="AG176" s="207">
        <v>0</v>
      </c>
      <c r="AH176" s="207">
        <v>0</v>
      </c>
      <c r="AI176" s="207">
        <v>0</v>
      </c>
      <c r="AJ176" s="207">
        <v>0</v>
      </c>
      <c r="AK176" s="207">
        <v>0</v>
      </c>
      <c r="AL176" s="207">
        <v>0</v>
      </c>
      <c r="AM176" s="207">
        <v>0</v>
      </c>
      <c r="AN176" s="207">
        <v>0</v>
      </c>
      <c r="AO176" s="207">
        <v>0</v>
      </c>
      <c r="AP176" s="207">
        <v>0</v>
      </c>
      <c r="AQ176" s="207">
        <v>0</v>
      </c>
      <c r="AR176" s="207">
        <v>0</v>
      </c>
      <c r="AS176" s="207">
        <v>0</v>
      </c>
      <c r="AT176" s="207">
        <v>0</v>
      </c>
      <c r="AU176" s="207">
        <v>0</v>
      </c>
      <c r="AV176" s="207">
        <v>0</v>
      </c>
      <c r="AW176" s="207">
        <v>0</v>
      </c>
      <c r="AX176" s="207">
        <v>0</v>
      </c>
      <c r="AY176" s="207">
        <v>0</v>
      </c>
      <c r="AZ176" s="207">
        <v>0</v>
      </c>
      <c r="BA176" s="207">
        <v>0</v>
      </c>
      <c r="BB176" s="207">
        <v>0</v>
      </c>
      <c r="BC176" s="207">
        <v>0</v>
      </c>
      <c r="BD176" s="207">
        <v>0</v>
      </c>
      <c r="BE176" s="207">
        <v>0</v>
      </c>
      <c r="BF176" s="207">
        <v>0</v>
      </c>
      <c r="BG176" s="207">
        <v>0</v>
      </c>
      <c r="BH176" s="207">
        <v>0</v>
      </c>
      <c r="BI176" s="207">
        <v>0</v>
      </c>
      <c r="BJ176" s="207">
        <v>0</v>
      </c>
      <c r="BK176" s="207">
        <v>0</v>
      </c>
      <c r="BL176" s="207">
        <v>0</v>
      </c>
      <c r="BM176" s="207">
        <v>0</v>
      </c>
      <c r="BN176" s="207">
        <v>0</v>
      </c>
      <c r="BO176" s="207">
        <v>0</v>
      </c>
      <c r="BP176" s="207">
        <v>0</v>
      </c>
      <c r="BQ176" s="207">
        <v>0</v>
      </c>
      <c r="BR176" s="207">
        <v>0</v>
      </c>
      <c r="BS176" s="207">
        <v>0</v>
      </c>
      <c r="BT176" s="207">
        <v>0</v>
      </c>
      <c r="BU176" s="207">
        <v>0</v>
      </c>
      <c r="BV176" s="207">
        <v>0</v>
      </c>
      <c r="BW176" s="207">
        <v>0</v>
      </c>
      <c r="BX176" s="207">
        <v>0</v>
      </c>
      <c r="BY176" s="207">
        <v>0</v>
      </c>
      <c r="BZ176" s="207">
        <v>0</v>
      </c>
      <c r="CA176" s="207">
        <v>0</v>
      </c>
      <c r="CB176" s="207">
        <v>0</v>
      </c>
      <c r="CC176" s="216">
        <f t="shared" si="24"/>
        <v>0</v>
      </c>
    </row>
    <row r="177" spans="1:81" s="116" customFormat="1" ht="25.5" customHeight="1">
      <c r="A177" s="143" t="s">
        <v>1461</v>
      </c>
      <c r="B177" s="310" t="s">
        <v>1465</v>
      </c>
      <c r="C177" s="311" t="s">
        <v>1466</v>
      </c>
      <c r="D177" s="312">
        <v>45110</v>
      </c>
      <c r="E177" s="311" t="s">
        <v>25</v>
      </c>
      <c r="F177" s="313" t="s">
        <v>614</v>
      </c>
      <c r="G177" s="314" t="s">
        <v>615</v>
      </c>
      <c r="H177" s="207">
        <v>0</v>
      </c>
      <c r="I177" s="185">
        <v>0</v>
      </c>
      <c r="J177" s="185">
        <v>0</v>
      </c>
      <c r="K177" s="185">
        <v>0</v>
      </c>
      <c r="L177" s="185">
        <v>0</v>
      </c>
      <c r="M177" s="185">
        <v>0</v>
      </c>
      <c r="N177" s="185">
        <v>0</v>
      </c>
      <c r="O177" s="185">
        <v>0</v>
      </c>
      <c r="P177" s="185">
        <v>0</v>
      </c>
      <c r="Q177" s="185">
        <v>0</v>
      </c>
      <c r="R177" s="185">
        <v>0</v>
      </c>
      <c r="S177" s="185">
        <v>0</v>
      </c>
      <c r="T177" s="185">
        <v>0</v>
      </c>
      <c r="U177" s="185">
        <v>0</v>
      </c>
      <c r="V177" s="185">
        <v>0</v>
      </c>
      <c r="W177" s="185">
        <v>0</v>
      </c>
      <c r="X177" s="185">
        <v>0</v>
      </c>
      <c r="Y177" s="185">
        <v>0</v>
      </c>
      <c r="Z177" s="185">
        <v>74900</v>
      </c>
      <c r="AA177" s="185">
        <v>0</v>
      </c>
      <c r="AB177" s="185">
        <v>0</v>
      </c>
      <c r="AC177" s="185">
        <v>0</v>
      </c>
      <c r="AD177" s="185">
        <v>0</v>
      </c>
      <c r="AE177" s="185">
        <v>0</v>
      </c>
      <c r="AF177" s="185">
        <v>0</v>
      </c>
      <c r="AG177" s="185">
        <v>0</v>
      </c>
      <c r="AH177" s="185">
        <v>0</v>
      </c>
      <c r="AI177" s="185">
        <v>0</v>
      </c>
      <c r="AJ177" s="185">
        <v>0</v>
      </c>
      <c r="AK177" s="185">
        <v>0</v>
      </c>
      <c r="AL177" s="185">
        <v>0</v>
      </c>
      <c r="AM177" s="185">
        <v>0</v>
      </c>
      <c r="AN177" s="185">
        <v>0</v>
      </c>
      <c r="AO177" s="185">
        <v>0</v>
      </c>
      <c r="AP177" s="185">
        <v>0</v>
      </c>
      <c r="AQ177" s="185">
        <v>0</v>
      </c>
      <c r="AR177" s="185">
        <v>0</v>
      </c>
      <c r="AS177" s="185">
        <v>0</v>
      </c>
      <c r="AT177" s="185">
        <v>0</v>
      </c>
      <c r="AU177" s="185">
        <v>0</v>
      </c>
      <c r="AV177" s="185">
        <v>0</v>
      </c>
      <c r="AW177" s="185">
        <v>0</v>
      </c>
      <c r="AX177" s="185">
        <v>0</v>
      </c>
      <c r="AY177" s="185">
        <v>0</v>
      </c>
      <c r="AZ177" s="185">
        <v>0</v>
      </c>
      <c r="BA177" s="185">
        <v>0</v>
      </c>
      <c r="BB177" s="185">
        <v>0</v>
      </c>
      <c r="BC177" s="185">
        <v>0</v>
      </c>
      <c r="BD177" s="185">
        <v>0</v>
      </c>
      <c r="BE177" s="185">
        <v>0</v>
      </c>
      <c r="BF177" s="185">
        <v>0</v>
      </c>
      <c r="BG177" s="185">
        <v>0</v>
      </c>
      <c r="BH177" s="185"/>
      <c r="BI177" s="185">
        <v>0</v>
      </c>
      <c r="BJ177" s="185"/>
      <c r="BK177" s="185">
        <v>0</v>
      </c>
      <c r="BL177" s="185">
        <v>0</v>
      </c>
      <c r="BM177" s="185">
        <v>0</v>
      </c>
      <c r="BN177" s="185">
        <v>0</v>
      </c>
      <c r="BO177" s="185">
        <v>0</v>
      </c>
      <c r="BP177" s="185"/>
      <c r="BQ177" s="185">
        <v>0</v>
      </c>
      <c r="BR177" s="185">
        <v>0</v>
      </c>
      <c r="BS177" s="185">
        <v>0</v>
      </c>
      <c r="BT177" s="185">
        <v>159875</v>
      </c>
      <c r="BU177" s="185">
        <v>0</v>
      </c>
      <c r="BV177" s="185">
        <v>0</v>
      </c>
      <c r="BW177" s="185">
        <v>0</v>
      </c>
      <c r="BX177" s="185">
        <v>0</v>
      </c>
      <c r="BY177" s="185">
        <v>0</v>
      </c>
      <c r="BZ177" s="185">
        <v>0</v>
      </c>
      <c r="CA177" s="185">
        <v>0</v>
      </c>
      <c r="CB177" s="185">
        <v>0</v>
      </c>
      <c r="CC177" s="216">
        <f t="shared" si="24"/>
        <v>234775</v>
      </c>
    </row>
    <row r="178" spans="1:81" s="329" customFormat="1" ht="25.5" customHeight="1">
      <c r="A178" s="328"/>
      <c r="B178" s="477" t="s">
        <v>1473</v>
      </c>
      <c r="C178" s="478"/>
      <c r="D178" s="478"/>
      <c r="E178" s="478"/>
      <c r="F178" s="478"/>
      <c r="G178" s="479"/>
      <c r="H178" s="209">
        <f>SUM(H170:H177)</f>
        <v>0</v>
      </c>
      <c r="I178" s="209">
        <f>SUM(I170:I177)</f>
        <v>0</v>
      </c>
      <c r="J178" s="209">
        <f t="shared" ref="J178:BU178" si="25">SUM(J170:J177)</f>
        <v>0</v>
      </c>
      <c r="K178" s="209">
        <f t="shared" si="25"/>
        <v>0</v>
      </c>
      <c r="L178" s="209">
        <f t="shared" si="25"/>
        <v>0</v>
      </c>
      <c r="M178" s="209">
        <f t="shared" si="25"/>
        <v>0</v>
      </c>
      <c r="N178" s="209">
        <f t="shared" si="25"/>
        <v>76221806.799999997</v>
      </c>
      <c r="O178" s="209">
        <f t="shared" si="25"/>
        <v>0</v>
      </c>
      <c r="P178" s="209">
        <f t="shared" si="25"/>
        <v>0</v>
      </c>
      <c r="Q178" s="209">
        <f t="shared" si="25"/>
        <v>0</v>
      </c>
      <c r="R178" s="209">
        <f t="shared" si="25"/>
        <v>0</v>
      </c>
      <c r="S178" s="209">
        <f t="shared" si="25"/>
        <v>0</v>
      </c>
      <c r="T178" s="209">
        <f t="shared" si="25"/>
        <v>0</v>
      </c>
      <c r="U178" s="209">
        <f t="shared" si="25"/>
        <v>0</v>
      </c>
      <c r="V178" s="209">
        <f t="shared" si="25"/>
        <v>0</v>
      </c>
      <c r="W178" s="209">
        <f t="shared" si="25"/>
        <v>0</v>
      </c>
      <c r="X178" s="209">
        <f t="shared" si="25"/>
        <v>0</v>
      </c>
      <c r="Y178" s="209">
        <f t="shared" si="25"/>
        <v>0</v>
      </c>
      <c r="Z178" s="209">
        <f t="shared" si="25"/>
        <v>74900</v>
      </c>
      <c r="AA178" s="209">
        <f t="shared" si="25"/>
        <v>0</v>
      </c>
      <c r="AB178" s="209">
        <f t="shared" si="25"/>
        <v>0</v>
      </c>
      <c r="AC178" s="209">
        <f t="shared" si="25"/>
        <v>0</v>
      </c>
      <c r="AD178" s="209">
        <f t="shared" si="25"/>
        <v>0</v>
      </c>
      <c r="AE178" s="209">
        <f t="shared" si="25"/>
        <v>0</v>
      </c>
      <c r="AF178" s="209">
        <f t="shared" si="25"/>
        <v>0</v>
      </c>
      <c r="AG178" s="209">
        <f t="shared" si="25"/>
        <v>0</v>
      </c>
      <c r="AH178" s="209">
        <f t="shared" si="25"/>
        <v>0</v>
      </c>
      <c r="AI178" s="209">
        <f t="shared" si="25"/>
        <v>23792829.169999998</v>
      </c>
      <c r="AJ178" s="209">
        <f t="shared" si="25"/>
        <v>0</v>
      </c>
      <c r="AK178" s="209">
        <f t="shared" si="25"/>
        <v>0</v>
      </c>
      <c r="AL178" s="209">
        <f t="shared" si="25"/>
        <v>0</v>
      </c>
      <c r="AM178" s="209">
        <f t="shared" si="25"/>
        <v>0</v>
      </c>
      <c r="AN178" s="209">
        <f t="shared" si="25"/>
        <v>0</v>
      </c>
      <c r="AO178" s="209">
        <f t="shared" si="25"/>
        <v>0</v>
      </c>
      <c r="AP178" s="209">
        <f t="shared" si="25"/>
        <v>0</v>
      </c>
      <c r="AQ178" s="209">
        <f t="shared" si="25"/>
        <v>0</v>
      </c>
      <c r="AR178" s="209">
        <f t="shared" si="25"/>
        <v>0</v>
      </c>
      <c r="AS178" s="209">
        <f t="shared" si="25"/>
        <v>0</v>
      </c>
      <c r="AT178" s="209">
        <f t="shared" si="25"/>
        <v>0</v>
      </c>
      <c r="AU178" s="209">
        <f t="shared" si="25"/>
        <v>4503796.92</v>
      </c>
      <c r="AV178" s="209">
        <f t="shared" si="25"/>
        <v>0</v>
      </c>
      <c r="AW178" s="209">
        <f t="shared" si="25"/>
        <v>0</v>
      </c>
      <c r="AX178" s="209">
        <f t="shared" si="25"/>
        <v>0</v>
      </c>
      <c r="AY178" s="209">
        <f t="shared" si="25"/>
        <v>0</v>
      </c>
      <c r="AZ178" s="209">
        <f t="shared" si="25"/>
        <v>0</v>
      </c>
      <c r="BA178" s="209">
        <f t="shared" si="25"/>
        <v>0</v>
      </c>
      <c r="BB178" s="209">
        <f t="shared" si="25"/>
        <v>65079404.310000002</v>
      </c>
      <c r="BC178" s="209">
        <f t="shared" si="25"/>
        <v>0</v>
      </c>
      <c r="BD178" s="209">
        <f t="shared" si="25"/>
        <v>0</v>
      </c>
      <c r="BE178" s="209">
        <f t="shared" si="25"/>
        <v>0</v>
      </c>
      <c r="BF178" s="209">
        <f t="shared" si="25"/>
        <v>0</v>
      </c>
      <c r="BG178" s="209">
        <f t="shared" si="25"/>
        <v>0</v>
      </c>
      <c r="BH178" s="209">
        <f t="shared" si="25"/>
        <v>0</v>
      </c>
      <c r="BI178" s="209">
        <f t="shared" si="25"/>
        <v>0</v>
      </c>
      <c r="BJ178" s="209">
        <f t="shared" si="25"/>
        <v>0</v>
      </c>
      <c r="BK178" s="209">
        <f t="shared" si="25"/>
        <v>0</v>
      </c>
      <c r="BL178" s="209">
        <f t="shared" si="25"/>
        <v>0</v>
      </c>
      <c r="BM178" s="209">
        <f>SUM(BM170:BM177)</f>
        <v>84842874.599999994</v>
      </c>
      <c r="BN178" s="209">
        <f t="shared" si="25"/>
        <v>0</v>
      </c>
      <c r="BO178" s="209">
        <f t="shared" si="25"/>
        <v>0</v>
      </c>
      <c r="BP178" s="209">
        <f t="shared" si="25"/>
        <v>0</v>
      </c>
      <c r="BQ178" s="209">
        <f t="shared" si="25"/>
        <v>0</v>
      </c>
      <c r="BR178" s="209">
        <f t="shared" si="25"/>
        <v>0</v>
      </c>
      <c r="BS178" s="209">
        <f t="shared" si="25"/>
        <v>0</v>
      </c>
      <c r="BT178" s="209">
        <f t="shared" si="25"/>
        <v>159875</v>
      </c>
      <c r="BU178" s="209">
        <f t="shared" si="25"/>
        <v>0</v>
      </c>
      <c r="BV178" s="209">
        <f t="shared" ref="BV178:CB178" si="26">SUM(BV170:BV177)</f>
        <v>0</v>
      </c>
      <c r="BW178" s="209">
        <f t="shared" si="26"/>
        <v>0</v>
      </c>
      <c r="BX178" s="209">
        <f t="shared" si="26"/>
        <v>0</v>
      </c>
      <c r="BY178" s="209">
        <f t="shared" si="26"/>
        <v>0</v>
      </c>
      <c r="BZ178" s="209">
        <f t="shared" si="26"/>
        <v>0</v>
      </c>
      <c r="CA178" s="209">
        <f t="shared" si="26"/>
        <v>0</v>
      </c>
      <c r="CB178" s="209">
        <f t="shared" si="26"/>
        <v>0</v>
      </c>
      <c r="CC178" s="209">
        <f>SUM(CC170:CC177)</f>
        <v>254675486.80000001</v>
      </c>
    </row>
    <row r="179" spans="1:81" s="116" customFormat="1" ht="25.5" customHeight="1">
      <c r="A179" s="143" t="s">
        <v>1461</v>
      </c>
      <c r="B179" s="310" t="s">
        <v>26</v>
      </c>
      <c r="C179" s="311" t="s">
        <v>27</v>
      </c>
      <c r="D179" s="312">
        <v>46030</v>
      </c>
      <c r="E179" s="117" t="s">
        <v>643</v>
      </c>
      <c r="F179" s="313" t="s">
        <v>649</v>
      </c>
      <c r="G179" s="314" t="s">
        <v>650</v>
      </c>
      <c r="H179" s="207">
        <v>0</v>
      </c>
      <c r="I179" s="207">
        <v>0</v>
      </c>
      <c r="J179" s="207">
        <v>0</v>
      </c>
      <c r="K179" s="207">
        <v>0</v>
      </c>
      <c r="L179" s="207">
        <v>0</v>
      </c>
      <c r="M179" s="207">
        <v>0</v>
      </c>
      <c r="N179" s="207">
        <v>0</v>
      </c>
      <c r="O179" s="207">
        <v>0</v>
      </c>
      <c r="P179" s="207">
        <v>0</v>
      </c>
      <c r="Q179" s="207">
        <v>0</v>
      </c>
      <c r="R179" s="207">
        <v>0</v>
      </c>
      <c r="S179" s="207">
        <v>0</v>
      </c>
      <c r="T179" s="207">
        <v>0</v>
      </c>
      <c r="U179" s="207">
        <v>0</v>
      </c>
      <c r="V179" s="207">
        <v>0</v>
      </c>
      <c r="W179" s="207">
        <v>0</v>
      </c>
      <c r="X179" s="207">
        <v>0</v>
      </c>
      <c r="Y179" s="207">
        <v>0</v>
      </c>
      <c r="Z179" s="207">
        <v>0</v>
      </c>
      <c r="AA179" s="207">
        <v>0</v>
      </c>
      <c r="AB179" s="207">
        <v>0</v>
      </c>
      <c r="AC179" s="207">
        <v>0</v>
      </c>
      <c r="AD179" s="207">
        <v>0</v>
      </c>
      <c r="AE179" s="207">
        <v>0</v>
      </c>
      <c r="AF179" s="207">
        <v>0</v>
      </c>
      <c r="AG179" s="207">
        <v>0</v>
      </c>
      <c r="AH179" s="207">
        <v>0</v>
      </c>
      <c r="AI179" s="207">
        <v>0</v>
      </c>
      <c r="AJ179" s="207">
        <v>0</v>
      </c>
      <c r="AK179" s="207">
        <v>0</v>
      </c>
      <c r="AL179" s="207">
        <v>0</v>
      </c>
      <c r="AM179" s="207">
        <v>0</v>
      </c>
      <c r="AN179" s="207">
        <v>0</v>
      </c>
      <c r="AO179" s="207">
        <v>0</v>
      </c>
      <c r="AP179" s="207">
        <v>0</v>
      </c>
      <c r="AQ179" s="207">
        <v>0</v>
      </c>
      <c r="AR179" s="207">
        <v>0</v>
      </c>
      <c r="AS179" s="207">
        <v>0</v>
      </c>
      <c r="AT179" s="207">
        <v>0</v>
      </c>
      <c r="AU179" s="207">
        <v>0</v>
      </c>
      <c r="AV179" s="207">
        <v>0</v>
      </c>
      <c r="AW179" s="207">
        <v>0</v>
      </c>
      <c r="AX179" s="207">
        <v>0</v>
      </c>
      <c r="AY179" s="207">
        <v>0</v>
      </c>
      <c r="AZ179" s="207">
        <v>0</v>
      </c>
      <c r="BA179" s="207">
        <v>0</v>
      </c>
      <c r="BB179" s="207">
        <v>0</v>
      </c>
      <c r="BC179" s="207">
        <v>0</v>
      </c>
      <c r="BD179" s="207">
        <v>0</v>
      </c>
      <c r="BE179" s="207">
        <v>0</v>
      </c>
      <c r="BF179" s="207">
        <v>0</v>
      </c>
      <c r="BG179" s="207">
        <v>0</v>
      </c>
      <c r="BH179" s="207">
        <v>0</v>
      </c>
      <c r="BI179" s="207">
        <v>0</v>
      </c>
      <c r="BJ179" s="207">
        <v>0</v>
      </c>
      <c r="BK179" s="207">
        <v>0</v>
      </c>
      <c r="BL179" s="207">
        <v>0</v>
      </c>
      <c r="BM179" s="207">
        <v>0</v>
      </c>
      <c r="BN179" s="207">
        <v>0</v>
      </c>
      <c r="BO179" s="207">
        <v>0</v>
      </c>
      <c r="BP179" s="207">
        <v>0</v>
      </c>
      <c r="BQ179" s="207">
        <v>0</v>
      </c>
      <c r="BR179" s="207">
        <v>0</v>
      </c>
      <c r="BS179" s="207">
        <v>0</v>
      </c>
      <c r="BT179" s="207">
        <v>0</v>
      </c>
      <c r="BU179" s="207">
        <v>0</v>
      </c>
      <c r="BV179" s="207">
        <v>0</v>
      </c>
      <c r="BW179" s="207">
        <v>0</v>
      </c>
      <c r="BX179" s="207">
        <v>0</v>
      </c>
      <c r="BY179" s="207">
        <v>0</v>
      </c>
      <c r="BZ179" s="207">
        <v>0</v>
      </c>
      <c r="CA179" s="207">
        <v>0</v>
      </c>
      <c r="CB179" s="207">
        <v>0</v>
      </c>
      <c r="CC179" s="216">
        <f t="shared" si="21"/>
        <v>0</v>
      </c>
    </row>
    <row r="180" spans="1:81" s="116" customFormat="1" ht="25.5" customHeight="1">
      <c r="A180" s="143" t="s">
        <v>1461</v>
      </c>
      <c r="B180" s="310" t="s">
        <v>26</v>
      </c>
      <c r="C180" s="311" t="s">
        <v>27</v>
      </c>
      <c r="D180" s="312">
        <v>46030</v>
      </c>
      <c r="E180" s="117" t="s">
        <v>643</v>
      </c>
      <c r="F180" s="313" t="s">
        <v>644</v>
      </c>
      <c r="G180" s="314" t="s">
        <v>645</v>
      </c>
      <c r="H180" s="207">
        <v>0</v>
      </c>
      <c r="I180" s="207">
        <v>0</v>
      </c>
      <c r="J180" s="207">
        <v>0</v>
      </c>
      <c r="K180" s="207">
        <v>0</v>
      </c>
      <c r="L180" s="207">
        <v>0</v>
      </c>
      <c r="M180" s="207">
        <v>0</v>
      </c>
      <c r="N180" s="207">
        <v>0</v>
      </c>
      <c r="O180" s="207">
        <v>0</v>
      </c>
      <c r="P180" s="207">
        <v>245000</v>
      </c>
      <c r="Q180" s="207">
        <v>0</v>
      </c>
      <c r="R180" s="207">
        <v>0</v>
      </c>
      <c r="S180" s="207">
        <v>0</v>
      </c>
      <c r="T180" s="207">
        <v>1936700</v>
      </c>
      <c r="U180" s="207">
        <v>0</v>
      </c>
      <c r="V180" s="207">
        <v>0</v>
      </c>
      <c r="W180" s="207">
        <v>0</v>
      </c>
      <c r="X180" s="207">
        <v>540000</v>
      </c>
      <c r="Y180" s="207">
        <v>0</v>
      </c>
      <c r="Z180" s="207">
        <v>0</v>
      </c>
      <c r="AA180" s="207">
        <v>0</v>
      </c>
      <c r="AB180" s="207">
        <v>0</v>
      </c>
      <c r="AC180" s="207">
        <v>0</v>
      </c>
      <c r="AD180" s="207">
        <v>0</v>
      </c>
      <c r="AE180" s="207">
        <v>0</v>
      </c>
      <c r="AF180" s="207">
        <v>0</v>
      </c>
      <c r="AG180" s="207">
        <v>0</v>
      </c>
      <c r="AH180" s="207">
        <v>0</v>
      </c>
      <c r="AI180" s="207">
        <v>0</v>
      </c>
      <c r="AJ180" s="207">
        <v>0</v>
      </c>
      <c r="AK180" s="207">
        <v>0</v>
      </c>
      <c r="AL180" s="207">
        <v>0</v>
      </c>
      <c r="AM180" s="207">
        <v>0</v>
      </c>
      <c r="AN180" s="207">
        <v>0</v>
      </c>
      <c r="AO180" s="207">
        <v>0</v>
      </c>
      <c r="AP180" s="207">
        <v>0</v>
      </c>
      <c r="AQ180" s="207">
        <v>0</v>
      </c>
      <c r="AR180" s="207">
        <v>0</v>
      </c>
      <c r="AS180" s="207">
        <v>0</v>
      </c>
      <c r="AT180" s="207">
        <v>0</v>
      </c>
      <c r="AU180" s="207">
        <v>0</v>
      </c>
      <c r="AV180" s="207">
        <v>0</v>
      </c>
      <c r="AW180" s="207">
        <v>0</v>
      </c>
      <c r="AX180" s="207">
        <v>0</v>
      </c>
      <c r="AY180" s="207">
        <v>0</v>
      </c>
      <c r="AZ180" s="207">
        <v>0</v>
      </c>
      <c r="BA180" s="207">
        <v>0</v>
      </c>
      <c r="BB180" s="207">
        <v>0</v>
      </c>
      <c r="BC180" s="207">
        <v>0</v>
      </c>
      <c r="BD180" s="207">
        <v>0</v>
      </c>
      <c r="BE180" s="207">
        <v>0</v>
      </c>
      <c r="BF180" s="207">
        <v>0</v>
      </c>
      <c r="BG180" s="207">
        <v>0</v>
      </c>
      <c r="BH180" s="207"/>
      <c r="BI180" s="207">
        <v>0</v>
      </c>
      <c r="BJ180" s="207"/>
      <c r="BK180" s="207">
        <v>0</v>
      </c>
      <c r="BL180" s="207">
        <v>0</v>
      </c>
      <c r="BM180" s="207">
        <v>0</v>
      </c>
      <c r="BN180" s="207">
        <v>0</v>
      </c>
      <c r="BO180" s="207">
        <v>0</v>
      </c>
      <c r="BP180" s="207"/>
      <c r="BQ180" s="207">
        <v>0</v>
      </c>
      <c r="BR180" s="207">
        <v>0</v>
      </c>
      <c r="BS180" s="207">
        <v>0</v>
      </c>
      <c r="BT180" s="207">
        <v>0</v>
      </c>
      <c r="BU180" s="207">
        <v>0</v>
      </c>
      <c r="BV180" s="207">
        <v>0</v>
      </c>
      <c r="BW180" s="207">
        <v>0</v>
      </c>
      <c r="BX180" s="207">
        <v>0</v>
      </c>
      <c r="BY180" s="207">
        <v>0</v>
      </c>
      <c r="BZ180" s="207">
        <v>0</v>
      </c>
      <c r="CA180" s="207">
        <v>0</v>
      </c>
      <c r="CB180" s="207">
        <v>0</v>
      </c>
      <c r="CC180" s="216">
        <f t="shared" si="21"/>
        <v>2721700</v>
      </c>
    </row>
    <row r="181" spans="1:81" s="116" customFormat="1" ht="25.5" customHeight="1">
      <c r="A181" s="143" t="s">
        <v>1461</v>
      </c>
      <c r="B181" s="310" t="s">
        <v>26</v>
      </c>
      <c r="C181" s="311" t="s">
        <v>27</v>
      </c>
      <c r="D181" s="312"/>
      <c r="E181" s="117"/>
      <c r="F181" s="313" t="s">
        <v>646</v>
      </c>
      <c r="G181" s="314" t="s">
        <v>647</v>
      </c>
      <c r="H181" s="207">
        <v>0</v>
      </c>
      <c r="I181" s="207">
        <v>0</v>
      </c>
      <c r="J181" s="207">
        <v>0</v>
      </c>
      <c r="K181" s="207">
        <v>0</v>
      </c>
      <c r="L181" s="207">
        <v>0</v>
      </c>
      <c r="M181" s="207">
        <v>0</v>
      </c>
      <c r="N181" s="207">
        <v>0</v>
      </c>
      <c r="O181" s="207">
        <v>0</v>
      </c>
      <c r="P181" s="207">
        <v>0</v>
      </c>
      <c r="Q181" s="207">
        <v>0</v>
      </c>
      <c r="R181" s="207">
        <v>0</v>
      </c>
      <c r="S181" s="207">
        <v>0</v>
      </c>
      <c r="T181" s="207">
        <v>0</v>
      </c>
      <c r="U181" s="207">
        <v>0</v>
      </c>
      <c r="V181" s="207">
        <v>0</v>
      </c>
      <c r="W181" s="207">
        <v>0</v>
      </c>
      <c r="X181" s="207">
        <v>0</v>
      </c>
      <c r="Y181" s="207">
        <v>0</v>
      </c>
      <c r="Z181" s="207">
        <v>0</v>
      </c>
      <c r="AA181" s="207">
        <v>0</v>
      </c>
      <c r="AB181" s="207">
        <v>0</v>
      </c>
      <c r="AC181" s="207">
        <v>0</v>
      </c>
      <c r="AD181" s="207">
        <v>0</v>
      </c>
      <c r="AE181" s="207">
        <v>0</v>
      </c>
      <c r="AF181" s="207">
        <v>0</v>
      </c>
      <c r="AG181" s="207">
        <v>0</v>
      </c>
      <c r="AH181" s="207">
        <v>0</v>
      </c>
      <c r="AI181" s="207">
        <v>0</v>
      </c>
      <c r="AJ181" s="207">
        <v>0</v>
      </c>
      <c r="AK181" s="207">
        <v>0</v>
      </c>
      <c r="AL181" s="207">
        <v>0</v>
      </c>
      <c r="AM181" s="207">
        <v>0</v>
      </c>
      <c r="AN181" s="207">
        <v>0</v>
      </c>
      <c r="AO181" s="207">
        <v>0</v>
      </c>
      <c r="AP181" s="207">
        <v>0</v>
      </c>
      <c r="AQ181" s="207">
        <v>0</v>
      </c>
      <c r="AR181" s="207">
        <v>0</v>
      </c>
      <c r="AS181" s="207">
        <v>0</v>
      </c>
      <c r="AT181" s="207">
        <v>0</v>
      </c>
      <c r="AU181" s="207">
        <v>0</v>
      </c>
      <c r="AV181" s="207">
        <v>0</v>
      </c>
      <c r="AW181" s="207">
        <v>0</v>
      </c>
      <c r="AX181" s="207">
        <v>325108</v>
      </c>
      <c r="AY181" s="207">
        <v>0</v>
      </c>
      <c r="AZ181" s="207">
        <v>0</v>
      </c>
      <c r="BA181" s="207">
        <v>0</v>
      </c>
      <c r="BB181" s="207">
        <v>0</v>
      </c>
      <c r="BC181" s="207">
        <v>0</v>
      </c>
      <c r="BD181" s="207">
        <v>0</v>
      </c>
      <c r="BE181" s="207">
        <v>0</v>
      </c>
      <c r="BF181" s="207">
        <v>0</v>
      </c>
      <c r="BG181" s="207">
        <v>0</v>
      </c>
      <c r="BH181" s="207"/>
      <c r="BI181" s="207">
        <v>0</v>
      </c>
      <c r="BJ181" s="207"/>
      <c r="BK181" s="207">
        <v>0</v>
      </c>
      <c r="BL181" s="207">
        <v>0</v>
      </c>
      <c r="BM181" s="207">
        <v>0</v>
      </c>
      <c r="BN181" s="207">
        <v>0</v>
      </c>
      <c r="BO181" s="207">
        <v>0</v>
      </c>
      <c r="BP181" s="207"/>
      <c r="BQ181" s="207">
        <v>0</v>
      </c>
      <c r="BR181" s="207">
        <v>0</v>
      </c>
      <c r="BS181" s="207">
        <v>0</v>
      </c>
      <c r="BT181" s="207">
        <v>681000</v>
      </c>
      <c r="BU181" s="207">
        <v>0</v>
      </c>
      <c r="BV181" s="207">
        <v>0</v>
      </c>
      <c r="BW181" s="207">
        <v>0</v>
      </c>
      <c r="BX181" s="207">
        <v>0</v>
      </c>
      <c r="BY181" s="207">
        <v>0</v>
      </c>
      <c r="BZ181" s="207">
        <v>0</v>
      </c>
      <c r="CA181" s="207">
        <v>0</v>
      </c>
      <c r="CB181" s="207">
        <v>0</v>
      </c>
      <c r="CC181" s="216">
        <f t="shared" si="21"/>
        <v>1006108</v>
      </c>
    </row>
    <row r="182" spans="1:81" s="116" customFormat="1" ht="25.5" customHeight="1">
      <c r="A182" s="143" t="s">
        <v>1461</v>
      </c>
      <c r="B182" s="310" t="s">
        <v>26</v>
      </c>
      <c r="C182" s="311" t="s">
        <v>27</v>
      </c>
      <c r="D182" s="312">
        <v>46020</v>
      </c>
      <c r="E182" s="117" t="s">
        <v>648</v>
      </c>
      <c r="F182" s="313" t="s">
        <v>652</v>
      </c>
      <c r="G182" s="314" t="s">
        <v>653</v>
      </c>
      <c r="H182" s="207">
        <v>4324000</v>
      </c>
      <c r="I182" s="207">
        <v>0</v>
      </c>
      <c r="J182" s="207">
        <v>0</v>
      </c>
      <c r="K182" s="207">
        <v>0</v>
      </c>
      <c r="L182" s="207">
        <v>0</v>
      </c>
      <c r="M182" s="207">
        <v>0</v>
      </c>
      <c r="N182" s="207">
        <v>0</v>
      </c>
      <c r="O182" s="207">
        <v>0</v>
      </c>
      <c r="P182" s="207">
        <v>0</v>
      </c>
      <c r="Q182" s="207">
        <v>0</v>
      </c>
      <c r="R182" s="207">
        <v>0</v>
      </c>
      <c r="S182" s="207">
        <v>0</v>
      </c>
      <c r="T182" s="207">
        <v>0</v>
      </c>
      <c r="U182" s="207">
        <v>0</v>
      </c>
      <c r="V182" s="207">
        <v>0</v>
      </c>
      <c r="W182" s="207">
        <v>0</v>
      </c>
      <c r="X182" s="207">
        <v>0</v>
      </c>
      <c r="Y182" s="207">
        <v>0</v>
      </c>
      <c r="Z182" s="207">
        <v>4736380.07</v>
      </c>
      <c r="AA182" s="207">
        <v>0</v>
      </c>
      <c r="AB182" s="207">
        <v>0</v>
      </c>
      <c r="AC182" s="207">
        <v>0</v>
      </c>
      <c r="AD182" s="207">
        <v>0</v>
      </c>
      <c r="AE182" s="207">
        <v>0</v>
      </c>
      <c r="AF182" s="207">
        <v>0</v>
      </c>
      <c r="AG182" s="207">
        <v>0</v>
      </c>
      <c r="AH182" s="207">
        <v>0</v>
      </c>
      <c r="AI182" s="207">
        <v>0</v>
      </c>
      <c r="AJ182" s="207">
        <v>0</v>
      </c>
      <c r="AK182" s="207">
        <v>0</v>
      </c>
      <c r="AL182" s="207">
        <v>0</v>
      </c>
      <c r="AM182" s="207">
        <v>0</v>
      </c>
      <c r="AN182" s="207">
        <v>0</v>
      </c>
      <c r="AO182" s="207">
        <v>820000</v>
      </c>
      <c r="AP182" s="207">
        <v>0</v>
      </c>
      <c r="AQ182" s="207">
        <v>0</v>
      </c>
      <c r="AR182" s="207">
        <v>0</v>
      </c>
      <c r="AS182" s="207">
        <v>0</v>
      </c>
      <c r="AT182" s="207">
        <v>0</v>
      </c>
      <c r="AU182" s="207">
        <v>7371000</v>
      </c>
      <c r="AV182" s="207">
        <v>0</v>
      </c>
      <c r="AW182" s="207">
        <v>0</v>
      </c>
      <c r="AX182" s="207">
        <v>0</v>
      </c>
      <c r="AY182" s="207">
        <v>0</v>
      </c>
      <c r="AZ182" s="207">
        <v>0</v>
      </c>
      <c r="BA182" s="207">
        <v>0</v>
      </c>
      <c r="BB182" s="207">
        <v>0</v>
      </c>
      <c r="BC182" s="207">
        <v>0</v>
      </c>
      <c r="BD182" s="207">
        <v>0</v>
      </c>
      <c r="BE182" s="207">
        <v>0</v>
      </c>
      <c r="BF182" s="207">
        <v>0</v>
      </c>
      <c r="BG182" s="207">
        <v>0</v>
      </c>
      <c r="BH182" s="207"/>
      <c r="BI182" s="207">
        <v>0</v>
      </c>
      <c r="BJ182" s="207"/>
      <c r="BK182" s="207">
        <v>0</v>
      </c>
      <c r="BL182" s="207">
        <v>0</v>
      </c>
      <c r="BM182" s="207">
        <v>150000</v>
      </c>
      <c r="BN182" s="207">
        <v>0</v>
      </c>
      <c r="BO182" s="207">
        <v>0</v>
      </c>
      <c r="BP182" s="207"/>
      <c r="BQ182" s="207">
        <v>0</v>
      </c>
      <c r="BR182" s="207">
        <v>0</v>
      </c>
      <c r="BS182" s="207">
        <v>0</v>
      </c>
      <c r="BT182" s="207">
        <v>6452212</v>
      </c>
      <c r="BU182" s="207">
        <v>0</v>
      </c>
      <c r="BV182" s="207">
        <v>0</v>
      </c>
      <c r="BW182" s="207">
        <v>0</v>
      </c>
      <c r="BX182" s="207">
        <v>0</v>
      </c>
      <c r="BY182" s="207">
        <v>0</v>
      </c>
      <c r="BZ182" s="207">
        <v>0</v>
      </c>
      <c r="CA182" s="207">
        <v>0</v>
      </c>
      <c r="CB182" s="207">
        <v>0</v>
      </c>
      <c r="CC182" s="216">
        <f t="shared" si="21"/>
        <v>23853592.07</v>
      </c>
    </row>
    <row r="183" spans="1:81" s="116" customFormat="1" ht="25.5" customHeight="1">
      <c r="A183" s="143" t="s">
        <v>1461</v>
      </c>
      <c r="B183" s="310" t="s">
        <v>26</v>
      </c>
      <c r="C183" s="311" t="s">
        <v>27</v>
      </c>
      <c r="D183" s="312">
        <v>46010</v>
      </c>
      <c r="E183" s="117" t="s">
        <v>651</v>
      </c>
      <c r="F183" s="313" t="s">
        <v>654</v>
      </c>
      <c r="G183" s="314" t="s">
        <v>1586</v>
      </c>
      <c r="H183" s="207">
        <v>0</v>
      </c>
      <c r="I183" s="207">
        <v>0</v>
      </c>
      <c r="J183" s="207">
        <v>0</v>
      </c>
      <c r="K183" s="207">
        <v>0</v>
      </c>
      <c r="L183" s="207">
        <v>0</v>
      </c>
      <c r="M183" s="207">
        <v>0</v>
      </c>
      <c r="N183" s="207">
        <v>0</v>
      </c>
      <c r="O183" s="207">
        <v>0</v>
      </c>
      <c r="P183" s="207">
        <v>0</v>
      </c>
      <c r="Q183" s="207">
        <v>0</v>
      </c>
      <c r="R183" s="207">
        <v>0</v>
      </c>
      <c r="S183" s="207">
        <v>0</v>
      </c>
      <c r="T183" s="207">
        <v>0</v>
      </c>
      <c r="U183" s="207">
        <v>0</v>
      </c>
      <c r="V183" s="207">
        <v>0</v>
      </c>
      <c r="W183" s="207">
        <v>0</v>
      </c>
      <c r="X183" s="207">
        <v>0</v>
      </c>
      <c r="Y183" s="207">
        <v>0</v>
      </c>
      <c r="Z183" s="207">
        <v>0</v>
      </c>
      <c r="AA183" s="207">
        <v>0</v>
      </c>
      <c r="AB183" s="207">
        <v>0</v>
      </c>
      <c r="AC183" s="207">
        <v>0</v>
      </c>
      <c r="AD183" s="207">
        <v>0</v>
      </c>
      <c r="AE183" s="207">
        <v>0</v>
      </c>
      <c r="AF183" s="207">
        <v>0</v>
      </c>
      <c r="AG183" s="207">
        <v>0</v>
      </c>
      <c r="AH183" s="207">
        <v>0</v>
      </c>
      <c r="AI183" s="207">
        <v>0</v>
      </c>
      <c r="AJ183" s="207">
        <v>0</v>
      </c>
      <c r="AK183" s="207">
        <v>0</v>
      </c>
      <c r="AL183" s="207">
        <v>0</v>
      </c>
      <c r="AM183" s="207">
        <v>0</v>
      </c>
      <c r="AN183" s="207">
        <v>0</v>
      </c>
      <c r="AO183" s="207">
        <v>0</v>
      </c>
      <c r="AP183" s="207">
        <v>0</v>
      </c>
      <c r="AQ183" s="207">
        <v>0</v>
      </c>
      <c r="AR183" s="207">
        <v>0</v>
      </c>
      <c r="AS183" s="207">
        <v>0</v>
      </c>
      <c r="AT183" s="207">
        <v>0</v>
      </c>
      <c r="AU183" s="207">
        <v>0</v>
      </c>
      <c r="AV183" s="207">
        <v>0</v>
      </c>
      <c r="AW183" s="207">
        <v>0</v>
      </c>
      <c r="AX183" s="207">
        <v>0</v>
      </c>
      <c r="AY183" s="207">
        <v>0</v>
      </c>
      <c r="AZ183" s="207">
        <v>0</v>
      </c>
      <c r="BA183" s="207">
        <v>0</v>
      </c>
      <c r="BB183" s="207">
        <v>0</v>
      </c>
      <c r="BC183" s="207">
        <v>0</v>
      </c>
      <c r="BD183" s="207">
        <v>0</v>
      </c>
      <c r="BE183" s="207">
        <v>0</v>
      </c>
      <c r="BF183" s="207">
        <v>0</v>
      </c>
      <c r="BG183" s="207">
        <v>0</v>
      </c>
      <c r="BH183" s="207">
        <v>0</v>
      </c>
      <c r="BI183" s="207">
        <v>0</v>
      </c>
      <c r="BJ183" s="207">
        <v>0</v>
      </c>
      <c r="BK183" s="207">
        <v>0</v>
      </c>
      <c r="BL183" s="207">
        <v>0</v>
      </c>
      <c r="BM183" s="207">
        <v>0</v>
      </c>
      <c r="BN183" s="207">
        <v>0</v>
      </c>
      <c r="BO183" s="207">
        <v>0</v>
      </c>
      <c r="BP183" s="207">
        <v>0</v>
      </c>
      <c r="BQ183" s="207">
        <v>0</v>
      </c>
      <c r="BR183" s="207">
        <v>0</v>
      </c>
      <c r="BS183" s="207">
        <v>0</v>
      </c>
      <c r="BT183" s="207">
        <v>0</v>
      </c>
      <c r="BU183" s="207">
        <v>0</v>
      </c>
      <c r="BV183" s="207">
        <v>0</v>
      </c>
      <c r="BW183" s="207">
        <v>0</v>
      </c>
      <c r="BX183" s="207">
        <v>0</v>
      </c>
      <c r="BY183" s="207">
        <v>0</v>
      </c>
      <c r="BZ183" s="207">
        <v>0</v>
      </c>
      <c r="CA183" s="207">
        <v>0</v>
      </c>
      <c r="CB183" s="207">
        <v>0</v>
      </c>
      <c r="CC183" s="216">
        <f t="shared" si="21"/>
        <v>0</v>
      </c>
    </row>
    <row r="184" spans="1:81" s="329" customFormat="1" ht="25.5" customHeight="1">
      <c r="A184" s="328"/>
      <c r="B184" s="477" t="s">
        <v>655</v>
      </c>
      <c r="C184" s="478"/>
      <c r="D184" s="478"/>
      <c r="E184" s="478"/>
      <c r="F184" s="478"/>
      <c r="G184" s="479"/>
      <c r="H184" s="209">
        <f>SUM(H179:H183)</f>
        <v>4324000</v>
      </c>
      <c r="I184" s="209">
        <f t="shared" ref="I184:BT184" si="27">SUM(I179:I183)</f>
        <v>0</v>
      </c>
      <c r="J184" s="209">
        <f t="shared" si="27"/>
        <v>0</v>
      </c>
      <c r="K184" s="209">
        <f t="shared" si="27"/>
        <v>0</v>
      </c>
      <c r="L184" s="209">
        <f t="shared" si="27"/>
        <v>0</v>
      </c>
      <c r="M184" s="209">
        <f t="shared" si="27"/>
        <v>0</v>
      </c>
      <c r="N184" s="209">
        <f t="shared" si="27"/>
        <v>0</v>
      </c>
      <c r="O184" s="209">
        <f t="shared" si="27"/>
        <v>0</v>
      </c>
      <c r="P184" s="209">
        <f t="shared" si="27"/>
        <v>245000</v>
      </c>
      <c r="Q184" s="209">
        <f t="shared" si="27"/>
        <v>0</v>
      </c>
      <c r="R184" s="209">
        <f t="shared" si="27"/>
        <v>0</v>
      </c>
      <c r="S184" s="209">
        <f t="shared" si="27"/>
        <v>0</v>
      </c>
      <c r="T184" s="209">
        <f t="shared" si="27"/>
        <v>1936700</v>
      </c>
      <c r="U184" s="209">
        <f t="shared" si="27"/>
        <v>0</v>
      </c>
      <c r="V184" s="209">
        <f t="shared" si="27"/>
        <v>0</v>
      </c>
      <c r="W184" s="209">
        <f t="shared" si="27"/>
        <v>0</v>
      </c>
      <c r="X184" s="209">
        <f t="shared" si="27"/>
        <v>540000</v>
      </c>
      <c r="Y184" s="209">
        <f t="shared" si="27"/>
        <v>0</v>
      </c>
      <c r="Z184" s="209">
        <f t="shared" si="27"/>
        <v>4736380.07</v>
      </c>
      <c r="AA184" s="209">
        <f t="shared" si="27"/>
        <v>0</v>
      </c>
      <c r="AB184" s="209">
        <f t="shared" si="27"/>
        <v>0</v>
      </c>
      <c r="AC184" s="209">
        <f t="shared" si="27"/>
        <v>0</v>
      </c>
      <c r="AD184" s="209">
        <f t="shared" si="27"/>
        <v>0</v>
      </c>
      <c r="AE184" s="209">
        <f t="shared" si="27"/>
        <v>0</v>
      </c>
      <c r="AF184" s="209">
        <f t="shared" si="27"/>
        <v>0</v>
      </c>
      <c r="AG184" s="209">
        <f t="shared" si="27"/>
        <v>0</v>
      </c>
      <c r="AH184" s="209">
        <f t="shared" si="27"/>
        <v>0</v>
      </c>
      <c r="AI184" s="209">
        <f t="shared" si="27"/>
        <v>0</v>
      </c>
      <c r="AJ184" s="209">
        <f t="shared" si="27"/>
        <v>0</v>
      </c>
      <c r="AK184" s="209">
        <f t="shared" si="27"/>
        <v>0</v>
      </c>
      <c r="AL184" s="209">
        <f t="shared" si="27"/>
        <v>0</v>
      </c>
      <c r="AM184" s="209">
        <f t="shared" si="27"/>
        <v>0</v>
      </c>
      <c r="AN184" s="209">
        <f t="shared" si="27"/>
        <v>0</v>
      </c>
      <c r="AO184" s="209">
        <f t="shared" si="27"/>
        <v>820000</v>
      </c>
      <c r="AP184" s="209">
        <f t="shared" si="27"/>
        <v>0</v>
      </c>
      <c r="AQ184" s="209">
        <f t="shared" si="27"/>
        <v>0</v>
      </c>
      <c r="AR184" s="209">
        <f t="shared" si="27"/>
        <v>0</v>
      </c>
      <c r="AS184" s="209">
        <f t="shared" si="27"/>
        <v>0</v>
      </c>
      <c r="AT184" s="209">
        <f t="shared" si="27"/>
        <v>0</v>
      </c>
      <c r="AU184" s="209">
        <f t="shared" si="27"/>
        <v>7371000</v>
      </c>
      <c r="AV184" s="209">
        <f t="shared" si="27"/>
        <v>0</v>
      </c>
      <c r="AW184" s="209">
        <f t="shared" si="27"/>
        <v>0</v>
      </c>
      <c r="AX184" s="209">
        <f t="shared" si="27"/>
        <v>325108</v>
      </c>
      <c r="AY184" s="209">
        <f t="shared" si="27"/>
        <v>0</v>
      </c>
      <c r="AZ184" s="209">
        <f t="shared" si="27"/>
        <v>0</v>
      </c>
      <c r="BA184" s="209">
        <f t="shared" si="27"/>
        <v>0</v>
      </c>
      <c r="BB184" s="209">
        <f t="shared" si="27"/>
        <v>0</v>
      </c>
      <c r="BC184" s="209">
        <f t="shared" si="27"/>
        <v>0</v>
      </c>
      <c r="BD184" s="209">
        <f t="shared" si="27"/>
        <v>0</v>
      </c>
      <c r="BE184" s="209">
        <f t="shared" si="27"/>
        <v>0</v>
      </c>
      <c r="BF184" s="209">
        <f t="shared" si="27"/>
        <v>0</v>
      </c>
      <c r="BG184" s="209">
        <f t="shared" si="27"/>
        <v>0</v>
      </c>
      <c r="BH184" s="209">
        <f t="shared" si="27"/>
        <v>0</v>
      </c>
      <c r="BI184" s="209">
        <f t="shared" si="27"/>
        <v>0</v>
      </c>
      <c r="BJ184" s="209">
        <f t="shared" si="27"/>
        <v>0</v>
      </c>
      <c r="BK184" s="209">
        <f t="shared" si="27"/>
        <v>0</v>
      </c>
      <c r="BL184" s="209">
        <f t="shared" si="27"/>
        <v>0</v>
      </c>
      <c r="BM184" s="209">
        <f t="shared" si="27"/>
        <v>150000</v>
      </c>
      <c r="BN184" s="209">
        <f t="shared" si="27"/>
        <v>0</v>
      </c>
      <c r="BO184" s="209">
        <f t="shared" si="27"/>
        <v>0</v>
      </c>
      <c r="BP184" s="209">
        <f t="shared" si="27"/>
        <v>0</v>
      </c>
      <c r="BQ184" s="209">
        <f t="shared" si="27"/>
        <v>0</v>
      </c>
      <c r="BR184" s="209">
        <f t="shared" si="27"/>
        <v>0</v>
      </c>
      <c r="BS184" s="209">
        <f t="shared" si="27"/>
        <v>0</v>
      </c>
      <c r="BT184" s="209">
        <f t="shared" si="27"/>
        <v>7133212</v>
      </c>
      <c r="BU184" s="209">
        <f t="shared" ref="BU184:CB184" si="28">SUM(BU179:BU183)</f>
        <v>0</v>
      </c>
      <c r="BV184" s="209">
        <f t="shared" si="28"/>
        <v>0</v>
      </c>
      <c r="BW184" s="209">
        <f t="shared" si="28"/>
        <v>0</v>
      </c>
      <c r="BX184" s="209">
        <f t="shared" si="28"/>
        <v>0</v>
      </c>
      <c r="BY184" s="209">
        <f t="shared" si="28"/>
        <v>0</v>
      </c>
      <c r="BZ184" s="209">
        <f t="shared" si="28"/>
        <v>0</v>
      </c>
      <c r="CA184" s="209">
        <f t="shared" si="28"/>
        <v>0</v>
      </c>
      <c r="CB184" s="209">
        <f t="shared" si="28"/>
        <v>0</v>
      </c>
      <c r="CC184" s="209">
        <f>SUM(CC179:CC183)</f>
        <v>27581400.07</v>
      </c>
    </row>
    <row r="185" spans="1:81" s="329" customFormat="1" ht="25.5" customHeight="1">
      <c r="A185" s="328"/>
      <c r="B185" s="477" t="s">
        <v>656</v>
      </c>
      <c r="C185" s="478"/>
      <c r="D185" s="478"/>
      <c r="E185" s="478"/>
      <c r="F185" s="478"/>
      <c r="G185" s="479"/>
      <c r="H185" s="209">
        <f>SUM(H178+H184,H169,H125,H123,H99,H82,H64,H58,H49,H42,H40)</f>
        <v>156783444.06999999</v>
      </c>
      <c r="I185" s="209">
        <f t="shared" ref="I185:BT185" si="29">SUM(I178+I184,I169,I125,I123,I99,I82,I64,I58,I49,I42,I40)</f>
        <v>25266189.919999998</v>
      </c>
      <c r="J185" s="209">
        <f t="shared" si="29"/>
        <v>43704658.149999991</v>
      </c>
      <c r="K185" s="209">
        <f t="shared" si="29"/>
        <v>20113017.75</v>
      </c>
      <c r="L185" s="209">
        <f t="shared" si="29"/>
        <v>9595705.5</v>
      </c>
      <c r="M185" s="209">
        <f t="shared" si="29"/>
        <v>3236225.8400000003</v>
      </c>
      <c r="N185" s="209">
        <f t="shared" si="29"/>
        <v>336610497.12</v>
      </c>
      <c r="O185" s="209">
        <f t="shared" si="29"/>
        <v>27905092.600000001</v>
      </c>
      <c r="P185" s="209">
        <f t="shared" si="29"/>
        <v>6385144.9900000002</v>
      </c>
      <c r="Q185" s="209">
        <f t="shared" si="29"/>
        <v>69531379.850000009</v>
      </c>
      <c r="R185" s="209">
        <f t="shared" si="29"/>
        <v>6122752.6400000006</v>
      </c>
      <c r="S185" s="209">
        <f t="shared" si="29"/>
        <v>14267281.209999999</v>
      </c>
      <c r="T185" s="209">
        <f t="shared" si="29"/>
        <v>41948398.310000002</v>
      </c>
      <c r="U185" s="209">
        <f t="shared" si="29"/>
        <v>34330967.240000002</v>
      </c>
      <c r="V185" s="209">
        <f t="shared" si="29"/>
        <v>2006687.3</v>
      </c>
      <c r="W185" s="209">
        <f t="shared" si="29"/>
        <v>10193149.27</v>
      </c>
      <c r="X185" s="209">
        <f t="shared" si="29"/>
        <v>9891684.5399999991</v>
      </c>
      <c r="Y185" s="209">
        <f t="shared" si="29"/>
        <v>3919878.62</v>
      </c>
      <c r="Z185" s="209">
        <f t="shared" si="29"/>
        <v>117923806.67000002</v>
      </c>
      <c r="AA185" s="209">
        <f t="shared" si="29"/>
        <v>28233652.43</v>
      </c>
      <c r="AB185" s="209">
        <f t="shared" si="29"/>
        <v>11264328.960000001</v>
      </c>
      <c r="AC185" s="209">
        <f t="shared" si="29"/>
        <v>33791062.600000001</v>
      </c>
      <c r="AD185" s="209">
        <f t="shared" si="29"/>
        <v>8173554.709999999</v>
      </c>
      <c r="AE185" s="209">
        <f t="shared" si="29"/>
        <v>11892460.870000001</v>
      </c>
      <c r="AF185" s="209">
        <f t="shared" si="29"/>
        <v>13320374.120000001</v>
      </c>
      <c r="AG185" s="209">
        <f t="shared" si="29"/>
        <v>2493149.38</v>
      </c>
      <c r="AH185" s="209">
        <f t="shared" si="29"/>
        <v>3847245.9299999997</v>
      </c>
      <c r="AI185" s="209">
        <f t="shared" si="29"/>
        <v>271967255.31999999</v>
      </c>
      <c r="AJ185" s="209">
        <f t="shared" si="29"/>
        <v>8004591.2230000012</v>
      </c>
      <c r="AK185" s="209">
        <f t="shared" si="29"/>
        <v>5651788.2300000004</v>
      </c>
      <c r="AL185" s="209">
        <f t="shared" si="29"/>
        <v>4656286.2200000007</v>
      </c>
      <c r="AM185" s="209">
        <f t="shared" si="29"/>
        <v>6887307.0299999993</v>
      </c>
      <c r="AN185" s="209">
        <f t="shared" si="29"/>
        <v>7495089.6000000006</v>
      </c>
      <c r="AO185" s="209">
        <f t="shared" si="29"/>
        <v>7540542.0600000005</v>
      </c>
      <c r="AP185" s="209">
        <f t="shared" si="29"/>
        <v>6362656.4100000001</v>
      </c>
      <c r="AQ185" s="209">
        <f t="shared" si="29"/>
        <v>10555699.050000001</v>
      </c>
      <c r="AR185" s="209">
        <f t="shared" si="29"/>
        <v>5445150.2000000002</v>
      </c>
      <c r="AS185" s="209">
        <f t="shared" si="29"/>
        <v>6270174.2300000004</v>
      </c>
      <c r="AT185" s="209">
        <f t="shared" si="29"/>
        <v>5550015.6699999999</v>
      </c>
      <c r="AU185" s="209">
        <f t="shared" si="29"/>
        <v>88610459.50999999</v>
      </c>
      <c r="AV185" s="209">
        <f t="shared" si="29"/>
        <v>7174269.1600000001</v>
      </c>
      <c r="AW185" s="209">
        <f t="shared" si="29"/>
        <v>5977833.54</v>
      </c>
      <c r="AX185" s="209">
        <f t="shared" si="29"/>
        <v>6436508.1800000006</v>
      </c>
      <c r="AY185" s="209">
        <f t="shared" si="29"/>
        <v>5139605.2899999991</v>
      </c>
      <c r="AZ185" s="209">
        <f t="shared" si="29"/>
        <v>1346695.02</v>
      </c>
      <c r="BA185" s="209">
        <f t="shared" si="29"/>
        <v>3363887.97</v>
      </c>
      <c r="BB185" s="209">
        <f t="shared" si="29"/>
        <v>240481902.71000001</v>
      </c>
      <c r="BC185" s="209">
        <f t="shared" si="29"/>
        <v>5499883.8200000003</v>
      </c>
      <c r="BD185" s="209">
        <f t="shared" si="29"/>
        <v>8874982.7199999988</v>
      </c>
      <c r="BE185" s="209">
        <f t="shared" si="29"/>
        <v>12409529.74</v>
      </c>
      <c r="BF185" s="209">
        <f t="shared" si="29"/>
        <v>10761167.35</v>
      </c>
      <c r="BG185" s="209">
        <f t="shared" si="29"/>
        <v>11576598.039999999</v>
      </c>
      <c r="BH185" s="209">
        <f t="shared" si="29"/>
        <v>0</v>
      </c>
      <c r="BI185" s="209">
        <f t="shared" si="29"/>
        <v>20281275.560000002</v>
      </c>
      <c r="BJ185" s="209">
        <f t="shared" si="29"/>
        <v>0</v>
      </c>
      <c r="BK185" s="209">
        <f t="shared" si="29"/>
        <v>2675139.88</v>
      </c>
      <c r="BL185" s="209">
        <f t="shared" si="29"/>
        <v>1993020.3499999999</v>
      </c>
      <c r="BM185" s="209">
        <f t="shared" si="29"/>
        <v>253032358.90999997</v>
      </c>
      <c r="BN185" s="209">
        <f t="shared" si="29"/>
        <v>36377829.849999994</v>
      </c>
      <c r="BO185" s="209">
        <f t="shared" si="29"/>
        <v>7088929.0599999996</v>
      </c>
      <c r="BP185" s="209">
        <f t="shared" si="29"/>
        <v>0</v>
      </c>
      <c r="BQ185" s="209">
        <f t="shared" si="29"/>
        <v>9782842.9499999993</v>
      </c>
      <c r="BR185" s="209">
        <f t="shared" si="29"/>
        <v>9258487.3200000003</v>
      </c>
      <c r="BS185" s="209">
        <f t="shared" si="29"/>
        <v>1907456.35</v>
      </c>
      <c r="BT185" s="209">
        <f t="shared" si="29"/>
        <v>106211923.44999999</v>
      </c>
      <c r="BU185" s="209">
        <f t="shared" ref="BU185:CC185" si="30">SUM(BU178+BU184,BU169,BU125,BU123,BU99,BU82,BU64,BU58,BU49,BU42,BU40)</f>
        <v>4929647.84</v>
      </c>
      <c r="BV185" s="209">
        <f t="shared" si="30"/>
        <v>5886436.4500000002</v>
      </c>
      <c r="BW185" s="209">
        <f t="shared" si="30"/>
        <v>10605152.09</v>
      </c>
      <c r="BX185" s="209">
        <f t="shared" si="30"/>
        <v>12856080.869999997</v>
      </c>
      <c r="BY185" s="209">
        <f t="shared" si="30"/>
        <v>115321307.92000002</v>
      </c>
      <c r="BZ185" s="209">
        <f t="shared" si="30"/>
        <v>5712072.4600000009</v>
      </c>
      <c r="CA185" s="209">
        <f t="shared" si="30"/>
        <v>11947437.130000003</v>
      </c>
      <c r="CB185" s="209">
        <f t="shared" si="30"/>
        <v>3765045.5100000007</v>
      </c>
      <c r="CC185" s="209">
        <f t="shared" si="30"/>
        <v>2426424112.8330002</v>
      </c>
    </row>
    <row r="186" spans="1:81" s="116" customFormat="1" ht="25.5" customHeight="1">
      <c r="A186" s="143" t="s">
        <v>1462</v>
      </c>
      <c r="B186" s="310" t="s">
        <v>31</v>
      </c>
      <c r="C186" s="311" t="s">
        <v>32</v>
      </c>
      <c r="D186" s="312">
        <v>51010</v>
      </c>
      <c r="E186" s="117" t="s">
        <v>657</v>
      </c>
      <c r="F186" s="313" t="s">
        <v>658</v>
      </c>
      <c r="G186" s="314" t="s">
        <v>659</v>
      </c>
      <c r="H186" s="207">
        <v>24278953.52</v>
      </c>
      <c r="I186" s="185">
        <v>2988710.14</v>
      </c>
      <c r="J186" s="185">
        <v>5000546.3600000003</v>
      </c>
      <c r="K186" s="185">
        <v>1982897.35</v>
      </c>
      <c r="L186" s="185">
        <v>0</v>
      </c>
      <c r="M186" s="185">
        <v>495679.7</v>
      </c>
      <c r="N186" s="185">
        <v>57126603.560000002</v>
      </c>
      <c r="O186" s="185">
        <v>852615.87</v>
      </c>
      <c r="P186" s="185">
        <v>540481.85</v>
      </c>
      <c r="Q186" s="185">
        <v>11750328.359999999</v>
      </c>
      <c r="R186" s="185">
        <v>437007.33</v>
      </c>
      <c r="S186" s="185">
        <v>1090730.33</v>
      </c>
      <c r="T186" s="185">
        <v>5018294.5599999996</v>
      </c>
      <c r="U186" s="185">
        <v>3461428.38</v>
      </c>
      <c r="V186" s="185">
        <v>0</v>
      </c>
      <c r="W186" s="185">
        <v>517661.89</v>
      </c>
      <c r="X186" s="185">
        <v>292309.68</v>
      </c>
      <c r="Y186" s="185">
        <v>277015.73</v>
      </c>
      <c r="Z186" s="185">
        <v>34989091.200000003</v>
      </c>
      <c r="AA186" s="185">
        <v>2945870.59</v>
      </c>
      <c r="AB186" s="185">
        <v>1789892.85</v>
      </c>
      <c r="AC186" s="185">
        <v>5288762.74</v>
      </c>
      <c r="AD186" s="185">
        <v>916270.67</v>
      </c>
      <c r="AE186" s="185">
        <v>809325.8</v>
      </c>
      <c r="AF186" s="185">
        <v>876766.95</v>
      </c>
      <c r="AG186" s="185">
        <v>0</v>
      </c>
      <c r="AH186" s="185">
        <v>166217.68</v>
      </c>
      <c r="AI186" s="185">
        <v>10990054.73</v>
      </c>
      <c r="AJ186" s="185">
        <v>986953.72</v>
      </c>
      <c r="AK186" s="185">
        <v>384016.18</v>
      </c>
      <c r="AL186" s="185">
        <v>899770.21</v>
      </c>
      <c r="AM186" s="185">
        <v>228448.8</v>
      </c>
      <c r="AN186" s="185">
        <v>729389.25</v>
      </c>
      <c r="AO186" s="185">
        <v>512747.24</v>
      </c>
      <c r="AP186" s="185">
        <v>887089.12</v>
      </c>
      <c r="AQ186" s="185">
        <v>800236.45</v>
      </c>
      <c r="AR186" s="185">
        <v>353064.64</v>
      </c>
      <c r="AS186" s="185">
        <v>418778.02</v>
      </c>
      <c r="AT186" s="185">
        <v>872277.56</v>
      </c>
      <c r="AU186" s="185">
        <v>8768644.2100000009</v>
      </c>
      <c r="AV186" s="185">
        <v>559000.65</v>
      </c>
      <c r="AW186" s="185">
        <v>314477.76</v>
      </c>
      <c r="AX186" s="185">
        <v>423578.89</v>
      </c>
      <c r="AY186" s="185">
        <v>600431.21</v>
      </c>
      <c r="AZ186" s="185">
        <v>54174.04</v>
      </c>
      <c r="BA186" s="185">
        <v>0</v>
      </c>
      <c r="BB186" s="185">
        <v>23117139.850000001</v>
      </c>
      <c r="BC186" s="185">
        <v>728927.71</v>
      </c>
      <c r="BD186" s="185">
        <v>615507.75</v>
      </c>
      <c r="BE186" s="185">
        <v>641738</v>
      </c>
      <c r="BF186" s="185">
        <v>1511717.2</v>
      </c>
      <c r="BG186" s="185">
        <v>987865.15</v>
      </c>
      <c r="BH186" s="185"/>
      <c r="BI186" s="185">
        <v>1154976.33</v>
      </c>
      <c r="BJ186" s="185"/>
      <c r="BK186" s="185">
        <v>564664.81999999995</v>
      </c>
      <c r="BL186" s="185">
        <v>159222.07</v>
      </c>
      <c r="BM186" s="185">
        <v>17956824.190000001</v>
      </c>
      <c r="BN186" s="185">
        <v>5407708.2699999996</v>
      </c>
      <c r="BO186" s="185">
        <v>434182.95</v>
      </c>
      <c r="BP186" s="185"/>
      <c r="BQ186" s="185">
        <v>471779.49</v>
      </c>
      <c r="BR186" s="185">
        <v>792048.47</v>
      </c>
      <c r="BS186" s="185">
        <v>200000</v>
      </c>
      <c r="BT186" s="185">
        <v>11034319.890000001</v>
      </c>
      <c r="BU186" s="185">
        <v>422720.44</v>
      </c>
      <c r="BV186" s="185">
        <v>640226.98</v>
      </c>
      <c r="BW186" s="185">
        <v>881323.63</v>
      </c>
      <c r="BX186" s="185">
        <v>656252.39</v>
      </c>
      <c r="BY186" s="185">
        <v>3556863.74</v>
      </c>
      <c r="BZ186" s="185">
        <v>150040.39000000001</v>
      </c>
      <c r="CA186" s="185">
        <v>362000.82</v>
      </c>
      <c r="CB186" s="185">
        <v>247130.23</v>
      </c>
      <c r="CC186" s="216">
        <f>SUM(H186:CB186)</f>
        <v>265371776.52999997</v>
      </c>
    </row>
    <row r="187" spans="1:81" s="329" customFormat="1" ht="25.5" customHeight="1">
      <c r="A187" s="328"/>
      <c r="B187" s="477" t="s">
        <v>660</v>
      </c>
      <c r="C187" s="478"/>
      <c r="D187" s="478"/>
      <c r="E187" s="478"/>
      <c r="F187" s="478"/>
      <c r="G187" s="479"/>
      <c r="H187" s="209">
        <f>SUM(H186)</f>
        <v>24278953.52</v>
      </c>
      <c r="I187" s="209">
        <f t="shared" ref="I187:BT187" si="31">SUM(I186)</f>
        <v>2988710.14</v>
      </c>
      <c r="J187" s="209">
        <f t="shared" si="31"/>
        <v>5000546.3600000003</v>
      </c>
      <c r="K187" s="209">
        <f t="shared" si="31"/>
        <v>1982897.35</v>
      </c>
      <c r="L187" s="209">
        <f t="shared" si="31"/>
        <v>0</v>
      </c>
      <c r="M187" s="209">
        <f t="shared" si="31"/>
        <v>495679.7</v>
      </c>
      <c r="N187" s="209">
        <f t="shared" si="31"/>
        <v>57126603.560000002</v>
      </c>
      <c r="O187" s="209">
        <f t="shared" si="31"/>
        <v>852615.87</v>
      </c>
      <c r="P187" s="209">
        <f t="shared" si="31"/>
        <v>540481.85</v>
      </c>
      <c r="Q187" s="209">
        <f t="shared" si="31"/>
        <v>11750328.359999999</v>
      </c>
      <c r="R187" s="209">
        <f t="shared" si="31"/>
        <v>437007.33</v>
      </c>
      <c r="S187" s="209">
        <f t="shared" si="31"/>
        <v>1090730.33</v>
      </c>
      <c r="T187" s="209">
        <f t="shared" si="31"/>
        <v>5018294.5599999996</v>
      </c>
      <c r="U187" s="209">
        <f t="shared" si="31"/>
        <v>3461428.38</v>
      </c>
      <c r="V187" s="209">
        <f t="shared" si="31"/>
        <v>0</v>
      </c>
      <c r="W187" s="209">
        <f t="shared" si="31"/>
        <v>517661.89</v>
      </c>
      <c r="X187" s="209">
        <f t="shared" si="31"/>
        <v>292309.68</v>
      </c>
      <c r="Y187" s="209">
        <f t="shared" si="31"/>
        <v>277015.73</v>
      </c>
      <c r="Z187" s="209">
        <f t="shared" si="31"/>
        <v>34989091.200000003</v>
      </c>
      <c r="AA187" s="209">
        <f t="shared" si="31"/>
        <v>2945870.59</v>
      </c>
      <c r="AB187" s="209">
        <f t="shared" si="31"/>
        <v>1789892.85</v>
      </c>
      <c r="AC187" s="209">
        <f t="shared" si="31"/>
        <v>5288762.74</v>
      </c>
      <c r="AD187" s="209">
        <f t="shared" si="31"/>
        <v>916270.67</v>
      </c>
      <c r="AE187" s="209">
        <f t="shared" si="31"/>
        <v>809325.8</v>
      </c>
      <c r="AF187" s="209">
        <f t="shared" si="31"/>
        <v>876766.95</v>
      </c>
      <c r="AG187" s="209">
        <f t="shared" si="31"/>
        <v>0</v>
      </c>
      <c r="AH187" s="209">
        <f t="shared" si="31"/>
        <v>166217.68</v>
      </c>
      <c r="AI187" s="209">
        <f t="shared" si="31"/>
        <v>10990054.73</v>
      </c>
      <c r="AJ187" s="209">
        <f t="shared" si="31"/>
        <v>986953.72</v>
      </c>
      <c r="AK187" s="209">
        <f t="shared" si="31"/>
        <v>384016.18</v>
      </c>
      <c r="AL187" s="209">
        <f t="shared" si="31"/>
        <v>899770.21</v>
      </c>
      <c r="AM187" s="209">
        <f t="shared" si="31"/>
        <v>228448.8</v>
      </c>
      <c r="AN187" s="209">
        <f t="shared" si="31"/>
        <v>729389.25</v>
      </c>
      <c r="AO187" s="209">
        <f t="shared" si="31"/>
        <v>512747.24</v>
      </c>
      <c r="AP187" s="209">
        <f t="shared" si="31"/>
        <v>887089.12</v>
      </c>
      <c r="AQ187" s="209">
        <f t="shared" si="31"/>
        <v>800236.45</v>
      </c>
      <c r="AR187" s="209">
        <f t="shared" si="31"/>
        <v>353064.64</v>
      </c>
      <c r="AS187" s="209">
        <f t="shared" si="31"/>
        <v>418778.02</v>
      </c>
      <c r="AT187" s="209">
        <f t="shared" si="31"/>
        <v>872277.56</v>
      </c>
      <c r="AU187" s="209">
        <f t="shared" si="31"/>
        <v>8768644.2100000009</v>
      </c>
      <c r="AV187" s="209">
        <f t="shared" si="31"/>
        <v>559000.65</v>
      </c>
      <c r="AW187" s="209">
        <f t="shared" si="31"/>
        <v>314477.76</v>
      </c>
      <c r="AX187" s="209">
        <f t="shared" si="31"/>
        <v>423578.89</v>
      </c>
      <c r="AY187" s="209">
        <f t="shared" si="31"/>
        <v>600431.21</v>
      </c>
      <c r="AZ187" s="209">
        <f t="shared" si="31"/>
        <v>54174.04</v>
      </c>
      <c r="BA187" s="209">
        <f t="shared" si="31"/>
        <v>0</v>
      </c>
      <c r="BB187" s="209">
        <f t="shared" si="31"/>
        <v>23117139.850000001</v>
      </c>
      <c r="BC187" s="209">
        <f t="shared" si="31"/>
        <v>728927.71</v>
      </c>
      <c r="BD187" s="209">
        <f t="shared" si="31"/>
        <v>615507.75</v>
      </c>
      <c r="BE187" s="209">
        <f t="shared" si="31"/>
        <v>641738</v>
      </c>
      <c r="BF187" s="209">
        <f t="shared" si="31"/>
        <v>1511717.2</v>
      </c>
      <c r="BG187" s="209">
        <f t="shared" si="31"/>
        <v>987865.15</v>
      </c>
      <c r="BH187" s="209">
        <f t="shared" si="31"/>
        <v>0</v>
      </c>
      <c r="BI187" s="209">
        <f t="shared" si="31"/>
        <v>1154976.33</v>
      </c>
      <c r="BJ187" s="209">
        <f t="shared" si="31"/>
        <v>0</v>
      </c>
      <c r="BK187" s="209">
        <f t="shared" si="31"/>
        <v>564664.81999999995</v>
      </c>
      <c r="BL187" s="209">
        <f t="shared" si="31"/>
        <v>159222.07</v>
      </c>
      <c r="BM187" s="209">
        <f t="shared" si="31"/>
        <v>17956824.190000001</v>
      </c>
      <c r="BN187" s="209">
        <f t="shared" si="31"/>
        <v>5407708.2699999996</v>
      </c>
      <c r="BO187" s="209">
        <f t="shared" si="31"/>
        <v>434182.95</v>
      </c>
      <c r="BP187" s="209">
        <f t="shared" si="31"/>
        <v>0</v>
      </c>
      <c r="BQ187" s="209">
        <f t="shared" si="31"/>
        <v>471779.49</v>
      </c>
      <c r="BR187" s="209">
        <f t="shared" si="31"/>
        <v>792048.47</v>
      </c>
      <c r="BS187" s="209">
        <f t="shared" si="31"/>
        <v>200000</v>
      </c>
      <c r="BT187" s="209">
        <f t="shared" si="31"/>
        <v>11034319.890000001</v>
      </c>
      <c r="BU187" s="209">
        <f t="shared" ref="BU187:CB187" si="32">SUM(BU186)</f>
        <v>422720.44</v>
      </c>
      <c r="BV187" s="209">
        <f t="shared" si="32"/>
        <v>640226.98</v>
      </c>
      <c r="BW187" s="209">
        <f t="shared" si="32"/>
        <v>881323.63</v>
      </c>
      <c r="BX187" s="209">
        <f t="shared" si="32"/>
        <v>656252.39</v>
      </c>
      <c r="BY187" s="209">
        <f t="shared" si="32"/>
        <v>3556863.74</v>
      </c>
      <c r="BZ187" s="209">
        <f t="shared" si="32"/>
        <v>150040.39000000001</v>
      </c>
      <c r="CA187" s="209">
        <f t="shared" si="32"/>
        <v>362000.82</v>
      </c>
      <c r="CB187" s="209">
        <f t="shared" si="32"/>
        <v>247130.23</v>
      </c>
      <c r="CC187" s="209">
        <f>SUM(CC186)</f>
        <v>265371776.52999997</v>
      </c>
    </row>
    <row r="188" spans="1:81" s="116" customFormat="1" ht="25.5" customHeight="1">
      <c r="A188" s="143" t="s">
        <v>1462</v>
      </c>
      <c r="B188" s="310" t="s">
        <v>33</v>
      </c>
      <c r="C188" s="311" t="s">
        <v>34</v>
      </c>
      <c r="D188" s="312">
        <v>51020</v>
      </c>
      <c r="E188" s="321" t="s">
        <v>661</v>
      </c>
      <c r="F188" s="313" t="s">
        <v>662</v>
      </c>
      <c r="G188" s="314" t="s">
        <v>663</v>
      </c>
      <c r="H188" s="207">
        <v>1341416.0900000001</v>
      </c>
      <c r="I188" s="185">
        <v>54535.3</v>
      </c>
      <c r="J188" s="185">
        <v>1464951.51</v>
      </c>
      <c r="K188" s="185">
        <v>0</v>
      </c>
      <c r="L188" s="185">
        <v>0</v>
      </c>
      <c r="M188" s="185">
        <v>0</v>
      </c>
      <c r="N188" s="185">
        <v>566429.56000000006</v>
      </c>
      <c r="O188" s="185">
        <v>245815.99</v>
      </c>
      <c r="P188" s="185">
        <v>0</v>
      </c>
      <c r="Q188" s="185">
        <v>27977.84</v>
      </c>
      <c r="R188" s="185">
        <v>0</v>
      </c>
      <c r="S188" s="185">
        <v>440</v>
      </c>
      <c r="T188" s="185">
        <v>233913.75</v>
      </c>
      <c r="U188" s="185">
        <v>115.52</v>
      </c>
      <c r="V188" s="185">
        <v>5735.2</v>
      </c>
      <c r="W188" s="185">
        <v>38969.54</v>
      </c>
      <c r="X188" s="185">
        <v>63343.97</v>
      </c>
      <c r="Y188" s="185">
        <v>86845.63</v>
      </c>
      <c r="Z188" s="185">
        <v>72016.44</v>
      </c>
      <c r="AA188" s="185">
        <v>7470.74</v>
      </c>
      <c r="AB188" s="185">
        <v>106342.24</v>
      </c>
      <c r="AC188" s="185">
        <v>0</v>
      </c>
      <c r="AD188" s="185">
        <v>80</v>
      </c>
      <c r="AE188" s="185">
        <v>6591</v>
      </c>
      <c r="AF188" s="185">
        <v>0</v>
      </c>
      <c r="AG188" s="185">
        <v>0</v>
      </c>
      <c r="AH188" s="185">
        <v>0</v>
      </c>
      <c r="AI188" s="185">
        <v>123994.45</v>
      </c>
      <c r="AJ188" s="185">
        <v>6660</v>
      </c>
      <c r="AK188" s="185">
        <v>78084.850000000006</v>
      </c>
      <c r="AL188" s="185">
        <v>0</v>
      </c>
      <c r="AM188" s="185">
        <v>4565</v>
      </c>
      <c r="AN188" s="185">
        <v>10692.5</v>
      </c>
      <c r="AO188" s="185">
        <v>10060</v>
      </c>
      <c r="AP188" s="185">
        <v>415</v>
      </c>
      <c r="AQ188" s="185">
        <v>260</v>
      </c>
      <c r="AR188" s="185">
        <v>9170</v>
      </c>
      <c r="AS188" s="185">
        <v>115621.89</v>
      </c>
      <c r="AT188" s="185">
        <v>178108.47</v>
      </c>
      <c r="AU188" s="185">
        <v>1053223.1299999999</v>
      </c>
      <c r="AV188" s="185">
        <v>0</v>
      </c>
      <c r="AW188" s="185">
        <v>0</v>
      </c>
      <c r="AX188" s="185">
        <v>0</v>
      </c>
      <c r="AY188" s="185">
        <v>0</v>
      </c>
      <c r="AZ188" s="185">
        <v>0</v>
      </c>
      <c r="BA188" s="185">
        <v>0</v>
      </c>
      <c r="BB188" s="185">
        <v>0</v>
      </c>
      <c r="BC188" s="185">
        <v>0</v>
      </c>
      <c r="BD188" s="185">
        <v>4990</v>
      </c>
      <c r="BE188" s="185">
        <v>0</v>
      </c>
      <c r="BF188" s="185">
        <v>0</v>
      </c>
      <c r="BG188" s="185">
        <v>0</v>
      </c>
      <c r="BH188" s="185"/>
      <c r="BI188" s="185">
        <v>11215.25</v>
      </c>
      <c r="BJ188" s="185"/>
      <c r="BK188" s="185">
        <v>11465</v>
      </c>
      <c r="BL188" s="185">
        <v>0</v>
      </c>
      <c r="BM188" s="185">
        <v>6177498.7000000002</v>
      </c>
      <c r="BN188" s="185">
        <v>3410912.11</v>
      </c>
      <c r="BO188" s="185">
        <v>78649.34</v>
      </c>
      <c r="BP188" s="185"/>
      <c r="BQ188" s="185">
        <v>15920</v>
      </c>
      <c r="BR188" s="185">
        <v>0</v>
      </c>
      <c r="BS188" s="185">
        <v>0</v>
      </c>
      <c r="BT188" s="185">
        <v>121134.95</v>
      </c>
      <c r="BU188" s="185">
        <v>0</v>
      </c>
      <c r="BV188" s="185">
        <v>5154</v>
      </c>
      <c r="BW188" s="185">
        <v>1050</v>
      </c>
      <c r="BX188" s="185">
        <v>11160.6</v>
      </c>
      <c r="BY188" s="185">
        <v>31600</v>
      </c>
      <c r="BZ188" s="185">
        <v>0</v>
      </c>
      <c r="CA188" s="185">
        <v>0</v>
      </c>
      <c r="CB188" s="185">
        <v>62161.38</v>
      </c>
      <c r="CC188" s="216">
        <f t="shared" ref="CC188:CC190" si="33">SUM(H188:CB188)</f>
        <v>15856756.939999999</v>
      </c>
    </row>
    <row r="189" spans="1:81" s="116" customFormat="1" ht="25.5" customHeight="1">
      <c r="A189" s="143" t="s">
        <v>1462</v>
      </c>
      <c r="B189" s="310" t="s">
        <v>33</v>
      </c>
      <c r="C189" s="311" t="s">
        <v>34</v>
      </c>
      <c r="D189" s="312">
        <v>51030</v>
      </c>
      <c r="E189" s="321" t="s">
        <v>664</v>
      </c>
      <c r="F189" s="313" t="s">
        <v>665</v>
      </c>
      <c r="G189" s="314" t="s">
        <v>666</v>
      </c>
      <c r="H189" s="207">
        <v>8780727.2100000009</v>
      </c>
      <c r="I189" s="185">
        <v>1456628.9</v>
      </c>
      <c r="J189" s="185">
        <v>2735124.69</v>
      </c>
      <c r="K189" s="185">
        <v>500612.01</v>
      </c>
      <c r="L189" s="185">
        <v>33790.339999999997</v>
      </c>
      <c r="M189" s="185">
        <v>0</v>
      </c>
      <c r="N189" s="185">
        <v>18607753.260000002</v>
      </c>
      <c r="O189" s="185">
        <v>132901.44</v>
      </c>
      <c r="P189" s="185">
        <v>21885</v>
      </c>
      <c r="Q189" s="185">
        <v>5970369.5199999996</v>
      </c>
      <c r="R189" s="185">
        <v>145888.18</v>
      </c>
      <c r="S189" s="185">
        <v>312692.49</v>
      </c>
      <c r="T189" s="185">
        <v>2532263.9500000002</v>
      </c>
      <c r="U189" s="185">
        <v>1020431.09</v>
      </c>
      <c r="V189" s="185">
        <v>4000</v>
      </c>
      <c r="W189" s="185">
        <v>0</v>
      </c>
      <c r="X189" s="185">
        <v>0</v>
      </c>
      <c r="Y189" s="185">
        <v>4362</v>
      </c>
      <c r="Z189" s="185">
        <v>11534476.279999999</v>
      </c>
      <c r="AA189" s="185">
        <v>551701.73</v>
      </c>
      <c r="AB189" s="185">
        <v>90133.45</v>
      </c>
      <c r="AC189" s="185">
        <v>947599.3</v>
      </c>
      <c r="AD189" s="185">
        <v>233722.62</v>
      </c>
      <c r="AE189" s="185">
        <v>410738.98</v>
      </c>
      <c r="AF189" s="185">
        <v>511255.18</v>
      </c>
      <c r="AG189" s="185">
        <v>1585</v>
      </c>
      <c r="AH189" s="185">
        <v>194003.5</v>
      </c>
      <c r="AI189" s="185">
        <v>19980587.899999999</v>
      </c>
      <c r="AJ189" s="185">
        <v>209079.95</v>
      </c>
      <c r="AK189" s="185">
        <v>111958.39</v>
      </c>
      <c r="AL189" s="185">
        <v>157679.21</v>
      </c>
      <c r="AM189" s="185">
        <v>102117.55</v>
      </c>
      <c r="AN189" s="185">
        <v>166358.24</v>
      </c>
      <c r="AO189" s="185">
        <v>79426.490000000005</v>
      </c>
      <c r="AP189" s="185">
        <v>150353.71</v>
      </c>
      <c r="AQ189" s="185">
        <v>321531.49</v>
      </c>
      <c r="AR189" s="185">
        <v>67977.19</v>
      </c>
      <c r="AS189" s="185">
        <v>30528.2</v>
      </c>
      <c r="AT189" s="185">
        <v>0</v>
      </c>
      <c r="AU189" s="185">
        <v>1954653.96</v>
      </c>
      <c r="AV189" s="185">
        <v>31131.64</v>
      </c>
      <c r="AW189" s="185">
        <v>93572.87</v>
      </c>
      <c r="AX189" s="185">
        <v>99603.35</v>
      </c>
      <c r="AY189" s="185">
        <v>62624.47</v>
      </c>
      <c r="AZ189" s="185">
        <v>9506.17</v>
      </c>
      <c r="BA189" s="185">
        <v>35806</v>
      </c>
      <c r="BB189" s="185">
        <v>1996442.89</v>
      </c>
      <c r="BC189" s="185">
        <v>112013.72</v>
      </c>
      <c r="BD189" s="185">
        <v>140340.9</v>
      </c>
      <c r="BE189" s="185">
        <v>200045.47</v>
      </c>
      <c r="BF189" s="185">
        <v>357723.48</v>
      </c>
      <c r="BG189" s="185">
        <v>158596.04999999999</v>
      </c>
      <c r="BH189" s="185"/>
      <c r="BI189" s="185">
        <v>985275.59</v>
      </c>
      <c r="BJ189" s="185"/>
      <c r="BK189" s="185">
        <v>65991.460000000006</v>
      </c>
      <c r="BL189" s="185">
        <v>69253.539999999994</v>
      </c>
      <c r="BM189" s="185">
        <v>1158130.8999999999</v>
      </c>
      <c r="BN189" s="185">
        <v>1672375.18</v>
      </c>
      <c r="BO189" s="185">
        <v>53905.4</v>
      </c>
      <c r="BP189" s="185"/>
      <c r="BQ189" s="185">
        <v>115601.26</v>
      </c>
      <c r="BR189" s="185">
        <v>103939.5</v>
      </c>
      <c r="BS189" s="185">
        <v>50000</v>
      </c>
      <c r="BT189" s="185">
        <v>3883263.15</v>
      </c>
      <c r="BU189" s="185">
        <v>135825.5</v>
      </c>
      <c r="BV189" s="185">
        <v>277555.01</v>
      </c>
      <c r="BW189" s="185">
        <v>166331.46</v>
      </c>
      <c r="BX189" s="185">
        <v>211929.86</v>
      </c>
      <c r="BY189" s="185">
        <v>881711.01</v>
      </c>
      <c r="BZ189" s="185">
        <v>142760.15</v>
      </c>
      <c r="CA189" s="185">
        <v>12348.7</v>
      </c>
      <c r="CB189" s="185">
        <v>14800</v>
      </c>
      <c r="CC189" s="216">
        <f t="shared" si="33"/>
        <v>93365303.080000028</v>
      </c>
    </row>
    <row r="190" spans="1:81" s="116" customFormat="1" ht="25.5" customHeight="1">
      <c r="A190" s="143" t="s">
        <v>1462</v>
      </c>
      <c r="B190" s="310" t="s">
        <v>33</v>
      </c>
      <c r="C190" s="311" t="s">
        <v>34</v>
      </c>
      <c r="D190" s="312"/>
      <c r="E190" s="321"/>
      <c r="F190" s="313" t="s">
        <v>668</v>
      </c>
      <c r="G190" s="314" t="s">
        <v>669</v>
      </c>
      <c r="H190" s="207">
        <v>0</v>
      </c>
      <c r="I190" s="185">
        <v>0</v>
      </c>
      <c r="J190" s="185">
        <v>0</v>
      </c>
      <c r="K190" s="185">
        <v>0</v>
      </c>
      <c r="L190" s="185">
        <v>0</v>
      </c>
      <c r="M190" s="185">
        <v>0</v>
      </c>
      <c r="N190" s="185">
        <v>0</v>
      </c>
      <c r="O190" s="185">
        <v>0</v>
      </c>
      <c r="P190" s="185">
        <v>0</v>
      </c>
      <c r="Q190" s="185">
        <v>0</v>
      </c>
      <c r="R190" s="185">
        <v>0</v>
      </c>
      <c r="S190" s="185">
        <v>0</v>
      </c>
      <c r="T190" s="185">
        <v>0</v>
      </c>
      <c r="U190" s="185">
        <v>0</v>
      </c>
      <c r="V190" s="185">
        <v>0</v>
      </c>
      <c r="W190" s="185">
        <v>0</v>
      </c>
      <c r="X190" s="185">
        <v>0</v>
      </c>
      <c r="Y190" s="185">
        <v>0</v>
      </c>
      <c r="Z190" s="185">
        <v>0</v>
      </c>
      <c r="AA190" s="185">
        <v>0</v>
      </c>
      <c r="AB190" s="185">
        <v>0</v>
      </c>
      <c r="AC190" s="185">
        <v>0</v>
      </c>
      <c r="AD190" s="185">
        <v>0</v>
      </c>
      <c r="AE190" s="185">
        <v>0</v>
      </c>
      <c r="AF190" s="185">
        <v>0</v>
      </c>
      <c r="AG190" s="185">
        <v>0</v>
      </c>
      <c r="AH190" s="185">
        <v>2850</v>
      </c>
      <c r="AI190" s="185">
        <v>0</v>
      </c>
      <c r="AJ190" s="185">
        <v>0</v>
      </c>
      <c r="AK190" s="185">
        <v>0</v>
      </c>
      <c r="AL190" s="185">
        <v>0</v>
      </c>
      <c r="AM190" s="185">
        <v>0</v>
      </c>
      <c r="AN190" s="185">
        <v>0</v>
      </c>
      <c r="AO190" s="185">
        <v>0</v>
      </c>
      <c r="AP190" s="185">
        <v>0</v>
      </c>
      <c r="AQ190" s="185">
        <v>0</v>
      </c>
      <c r="AR190" s="185">
        <v>0</v>
      </c>
      <c r="AS190" s="185">
        <v>0</v>
      </c>
      <c r="AT190" s="185">
        <v>0</v>
      </c>
      <c r="AU190" s="185">
        <v>0</v>
      </c>
      <c r="AV190" s="185">
        <v>0</v>
      </c>
      <c r="AW190" s="185">
        <v>0</v>
      </c>
      <c r="AX190" s="185">
        <v>0</v>
      </c>
      <c r="AY190" s="185">
        <v>0</v>
      </c>
      <c r="AZ190" s="185">
        <v>0</v>
      </c>
      <c r="BA190" s="185">
        <v>0</v>
      </c>
      <c r="BB190" s="185">
        <v>0</v>
      </c>
      <c r="BC190" s="185">
        <v>0</v>
      </c>
      <c r="BD190" s="185">
        <v>0</v>
      </c>
      <c r="BE190" s="185">
        <v>0</v>
      </c>
      <c r="BF190" s="185">
        <v>315</v>
      </c>
      <c r="BG190" s="185">
        <v>0</v>
      </c>
      <c r="BH190" s="185"/>
      <c r="BI190" s="185">
        <v>0</v>
      </c>
      <c r="BJ190" s="185"/>
      <c r="BK190" s="185">
        <v>0</v>
      </c>
      <c r="BL190" s="185">
        <v>0</v>
      </c>
      <c r="BM190" s="185">
        <v>0</v>
      </c>
      <c r="BN190" s="185">
        <v>0</v>
      </c>
      <c r="BO190" s="185">
        <v>0</v>
      </c>
      <c r="BP190" s="185"/>
      <c r="BQ190" s="185">
        <v>0</v>
      </c>
      <c r="BR190" s="185">
        <v>0</v>
      </c>
      <c r="BS190" s="185">
        <v>0</v>
      </c>
      <c r="BT190" s="185">
        <v>7850</v>
      </c>
      <c r="BU190" s="185">
        <v>0</v>
      </c>
      <c r="BV190" s="185">
        <v>0</v>
      </c>
      <c r="BW190" s="185">
        <v>0</v>
      </c>
      <c r="BX190" s="185">
        <v>0</v>
      </c>
      <c r="BY190" s="185">
        <v>0</v>
      </c>
      <c r="BZ190" s="185">
        <v>0</v>
      </c>
      <c r="CA190" s="185">
        <v>410</v>
      </c>
      <c r="CB190" s="185">
        <v>0</v>
      </c>
      <c r="CC190" s="216">
        <f t="shared" si="33"/>
        <v>11425</v>
      </c>
    </row>
    <row r="191" spans="1:81" s="329" customFormat="1" ht="25.5" customHeight="1">
      <c r="A191" s="328"/>
      <c r="B191" s="477" t="s">
        <v>670</v>
      </c>
      <c r="C191" s="478"/>
      <c r="D191" s="478"/>
      <c r="E191" s="478"/>
      <c r="F191" s="478"/>
      <c r="G191" s="479"/>
      <c r="H191" s="209">
        <f>SUM(H188:H190)</f>
        <v>10122143.300000001</v>
      </c>
      <c r="I191" s="209">
        <f t="shared" ref="I191:BT191" si="34">SUM(I188:I190)</f>
        <v>1511164.2</v>
      </c>
      <c r="J191" s="209">
        <f t="shared" si="34"/>
        <v>4200076.2</v>
      </c>
      <c r="K191" s="209">
        <f t="shared" si="34"/>
        <v>500612.01</v>
      </c>
      <c r="L191" s="209">
        <f t="shared" si="34"/>
        <v>33790.339999999997</v>
      </c>
      <c r="M191" s="209">
        <f t="shared" si="34"/>
        <v>0</v>
      </c>
      <c r="N191" s="209">
        <f t="shared" si="34"/>
        <v>19174182.82</v>
      </c>
      <c r="O191" s="209">
        <f t="shared" si="34"/>
        <v>378717.43</v>
      </c>
      <c r="P191" s="209">
        <f t="shared" si="34"/>
        <v>21885</v>
      </c>
      <c r="Q191" s="209">
        <f t="shared" si="34"/>
        <v>5998347.3599999994</v>
      </c>
      <c r="R191" s="209">
        <f t="shared" si="34"/>
        <v>145888.18</v>
      </c>
      <c r="S191" s="209">
        <f t="shared" si="34"/>
        <v>313132.49</v>
      </c>
      <c r="T191" s="209">
        <f t="shared" si="34"/>
        <v>2766177.7</v>
      </c>
      <c r="U191" s="209">
        <f t="shared" si="34"/>
        <v>1020546.61</v>
      </c>
      <c r="V191" s="209">
        <f t="shared" si="34"/>
        <v>9735.2000000000007</v>
      </c>
      <c r="W191" s="209">
        <f t="shared" si="34"/>
        <v>38969.54</v>
      </c>
      <c r="X191" s="209">
        <f t="shared" si="34"/>
        <v>63343.97</v>
      </c>
      <c r="Y191" s="209">
        <f t="shared" si="34"/>
        <v>91207.63</v>
      </c>
      <c r="Z191" s="209">
        <f t="shared" si="34"/>
        <v>11606492.719999999</v>
      </c>
      <c r="AA191" s="209">
        <f t="shared" si="34"/>
        <v>559172.47</v>
      </c>
      <c r="AB191" s="209">
        <f t="shared" si="34"/>
        <v>196475.69</v>
      </c>
      <c r="AC191" s="209">
        <f t="shared" si="34"/>
        <v>947599.3</v>
      </c>
      <c r="AD191" s="209">
        <f t="shared" si="34"/>
        <v>233802.62</v>
      </c>
      <c r="AE191" s="209">
        <f t="shared" si="34"/>
        <v>417329.98</v>
      </c>
      <c r="AF191" s="209">
        <f t="shared" si="34"/>
        <v>511255.18</v>
      </c>
      <c r="AG191" s="209">
        <f t="shared" si="34"/>
        <v>1585</v>
      </c>
      <c r="AH191" s="209">
        <f t="shared" si="34"/>
        <v>196853.5</v>
      </c>
      <c r="AI191" s="209">
        <f t="shared" si="34"/>
        <v>20104582.349999998</v>
      </c>
      <c r="AJ191" s="209">
        <f t="shared" si="34"/>
        <v>215739.95</v>
      </c>
      <c r="AK191" s="209">
        <f t="shared" si="34"/>
        <v>190043.24</v>
      </c>
      <c r="AL191" s="209">
        <f t="shared" si="34"/>
        <v>157679.21</v>
      </c>
      <c r="AM191" s="209">
        <f t="shared" si="34"/>
        <v>106682.55</v>
      </c>
      <c r="AN191" s="209">
        <f t="shared" si="34"/>
        <v>177050.74</v>
      </c>
      <c r="AO191" s="209">
        <f t="shared" si="34"/>
        <v>89486.49</v>
      </c>
      <c r="AP191" s="209">
        <f t="shared" si="34"/>
        <v>150768.71</v>
      </c>
      <c r="AQ191" s="209">
        <f t="shared" si="34"/>
        <v>321791.49</v>
      </c>
      <c r="AR191" s="209">
        <f t="shared" si="34"/>
        <v>77147.19</v>
      </c>
      <c r="AS191" s="209">
        <f t="shared" si="34"/>
        <v>146150.09</v>
      </c>
      <c r="AT191" s="209">
        <f t="shared" si="34"/>
        <v>178108.47</v>
      </c>
      <c r="AU191" s="209">
        <f t="shared" si="34"/>
        <v>3007877.09</v>
      </c>
      <c r="AV191" s="209">
        <f t="shared" si="34"/>
        <v>31131.64</v>
      </c>
      <c r="AW191" s="209">
        <f t="shared" si="34"/>
        <v>93572.87</v>
      </c>
      <c r="AX191" s="209">
        <f t="shared" si="34"/>
        <v>99603.35</v>
      </c>
      <c r="AY191" s="209">
        <f t="shared" si="34"/>
        <v>62624.47</v>
      </c>
      <c r="AZ191" s="209">
        <f t="shared" si="34"/>
        <v>9506.17</v>
      </c>
      <c r="BA191" s="209">
        <f t="shared" si="34"/>
        <v>35806</v>
      </c>
      <c r="BB191" s="209">
        <f t="shared" si="34"/>
        <v>1996442.89</v>
      </c>
      <c r="BC191" s="209">
        <f t="shared" si="34"/>
        <v>112013.72</v>
      </c>
      <c r="BD191" s="209">
        <f t="shared" si="34"/>
        <v>145330.9</v>
      </c>
      <c r="BE191" s="209">
        <f t="shared" si="34"/>
        <v>200045.47</v>
      </c>
      <c r="BF191" s="209">
        <f t="shared" si="34"/>
        <v>358038.48</v>
      </c>
      <c r="BG191" s="209">
        <f t="shared" si="34"/>
        <v>158596.04999999999</v>
      </c>
      <c r="BH191" s="209">
        <f t="shared" si="34"/>
        <v>0</v>
      </c>
      <c r="BI191" s="209">
        <f t="shared" si="34"/>
        <v>996490.84</v>
      </c>
      <c r="BJ191" s="209">
        <f t="shared" si="34"/>
        <v>0</v>
      </c>
      <c r="BK191" s="209">
        <f t="shared" si="34"/>
        <v>77456.460000000006</v>
      </c>
      <c r="BL191" s="209">
        <f t="shared" si="34"/>
        <v>69253.539999999994</v>
      </c>
      <c r="BM191" s="209">
        <f t="shared" si="34"/>
        <v>7335629.5999999996</v>
      </c>
      <c r="BN191" s="209">
        <f t="shared" si="34"/>
        <v>5083287.29</v>
      </c>
      <c r="BO191" s="209">
        <f t="shared" si="34"/>
        <v>132554.74</v>
      </c>
      <c r="BP191" s="209">
        <f t="shared" si="34"/>
        <v>0</v>
      </c>
      <c r="BQ191" s="209">
        <f t="shared" si="34"/>
        <v>131521.26</v>
      </c>
      <c r="BR191" s="209">
        <f t="shared" si="34"/>
        <v>103939.5</v>
      </c>
      <c r="BS191" s="209">
        <f t="shared" si="34"/>
        <v>50000</v>
      </c>
      <c r="BT191" s="209">
        <f t="shared" si="34"/>
        <v>4012248.1</v>
      </c>
      <c r="BU191" s="209">
        <f t="shared" ref="BU191:CB191" si="35">SUM(BU188:BU190)</f>
        <v>135825.5</v>
      </c>
      <c r="BV191" s="209">
        <f t="shared" si="35"/>
        <v>282709.01</v>
      </c>
      <c r="BW191" s="209">
        <f t="shared" si="35"/>
        <v>167381.46</v>
      </c>
      <c r="BX191" s="209">
        <f t="shared" si="35"/>
        <v>223090.46</v>
      </c>
      <c r="BY191" s="209">
        <f t="shared" si="35"/>
        <v>913311.01</v>
      </c>
      <c r="BZ191" s="209">
        <f t="shared" si="35"/>
        <v>142760.15</v>
      </c>
      <c r="CA191" s="209">
        <f t="shared" si="35"/>
        <v>12758.7</v>
      </c>
      <c r="CB191" s="209">
        <f t="shared" si="35"/>
        <v>76961.38</v>
      </c>
      <c r="CC191" s="209">
        <f>SUM(CC188:CC190)</f>
        <v>109233485.02000003</v>
      </c>
    </row>
    <row r="192" spans="1:81" s="116" customFormat="1" ht="25.5" customHeight="1">
      <c r="A192" s="143" t="s">
        <v>1462</v>
      </c>
      <c r="B192" s="310" t="s">
        <v>35</v>
      </c>
      <c r="C192" s="311" t="s">
        <v>36</v>
      </c>
      <c r="D192" s="312">
        <v>51050</v>
      </c>
      <c r="E192" s="117" t="s">
        <v>671</v>
      </c>
      <c r="F192" s="313" t="s">
        <v>672</v>
      </c>
      <c r="G192" s="314" t="s">
        <v>673</v>
      </c>
      <c r="H192" s="207">
        <v>116772.86</v>
      </c>
      <c r="I192" s="185">
        <v>5740</v>
      </c>
      <c r="J192" s="185">
        <v>395625.44</v>
      </c>
      <c r="K192" s="185">
        <v>870.99</v>
      </c>
      <c r="L192" s="185">
        <v>34136.86</v>
      </c>
      <c r="M192" s="185">
        <v>15001.08</v>
      </c>
      <c r="N192" s="185">
        <v>112266.26</v>
      </c>
      <c r="O192" s="185">
        <v>10625</v>
      </c>
      <c r="P192" s="185">
        <v>0</v>
      </c>
      <c r="Q192" s="185">
        <v>80047.64</v>
      </c>
      <c r="R192" s="185">
        <v>7893.6</v>
      </c>
      <c r="S192" s="185">
        <v>18504.97</v>
      </c>
      <c r="T192" s="185">
        <v>51274</v>
      </c>
      <c r="U192" s="185">
        <v>90467.93</v>
      </c>
      <c r="V192" s="185">
        <v>0</v>
      </c>
      <c r="W192" s="185">
        <v>0</v>
      </c>
      <c r="X192" s="185">
        <v>28675</v>
      </c>
      <c r="Y192" s="185">
        <v>26889.01</v>
      </c>
      <c r="Z192" s="185">
        <v>269914.07</v>
      </c>
      <c r="AA192" s="185">
        <v>3937.6</v>
      </c>
      <c r="AB192" s="185">
        <v>2952.81</v>
      </c>
      <c r="AC192" s="185">
        <v>0</v>
      </c>
      <c r="AD192" s="185">
        <v>23137</v>
      </c>
      <c r="AE192" s="185">
        <v>7619.8</v>
      </c>
      <c r="AF192" s="185">
        <v>6950</v>
      </c>
      <c r="AG192" s="185">
        <v>0</v>
      </c>
      <c r="AH192" s="185">
        <v>0</v>
      </c>
      <c r="AI192" s="185">
        <v>133968.15</v>
      </c>
      <c r="AJ192" s="185">
        <v>185486.83</v>
      </c>
      <c r="AK192" s="185">
        <v>11391.23</v>
      </c>
      <c r="AL192" s="185">
        <v>36569.879999999997</v>
      </c>
      <c r="AM192" s="185">
        <v>24624.92</v>
      </c>
      <c r="AN192" s="185">
        <v>52035.46</v>
      </c>
      <c r="AO192" s="185">
        <v>19056.09</v>
      </c>
      <c r="AP192" s="185">
        <v>3530.49</v>
      </c>
      <c r="AQ192" s="185">
        <v>59513.72</v>
      </c>
      <c r="AR192" s="185">
        <v>27406.639999999999</v>
      </c>
      <c r="AS192" s="185">
        <v>10950</v>
      </c>
      <c r="AT192" s="185">
        <v>0</v>
      </c>
      <c r="AU192" s="185">
        <v>636466.94999999995</v>
      </c>
      <c r="AV192" s="185">
        <v>0</v>
      </c>
      <c r="AW192" s="185">
        <v>0</v>
      </c>
      <c r="AX192" s="185">
        <v>48191.71</v>
      </c>
      <c r="AY192" s="185">
        <v>17619</v>
      </c>
      <c r="AZ192" s="185">
        <v>2600</v>
      </c>
      <c r="BA192" s="185">
        <v>6284</v>
      </c>
      <c r="BB192" s="185">
        <v>37427.1</v>
      </c>
      <c r="BC192" s="185">
        <v>48116</v>
      </c>
      <c r="BD192" s="185">
        <v>8210</v>
      </c>
      <c r="BE192" s="185">
        <v>24164</v>
      </c>
      <c r="BF192" s="185">
        <v>39053.86</v>
      </c>
      <c r="BG192" s="185">
        <v>13680.83</v>
      </c>
      <c r="BH192" s="185"/>
      <c r="BI192" s="185">
        <v>63703.98</v>
      </c>
      <c r="BJ192" s="185"/>
      <c r="BK192" s="185">
        <v>10150.75</v>
      </c>
      <c r="BL192" s="185">
        <v>533</v>
      </c>
      <c r="BM192" s="185">
        <v>582504.92000000004</v>
      </c>
      <c r="BN192" s="185">
        <v>81312.009999999995</v>
      </c>
      <c r="BO192" s="185">
        <v>79072.009999999995</v>
      </c>
      <c r="BP192" s="185"/>
      <c r="BQ192" s="185">
        <v>214913.54</v>
      </c>
      <c r="BR192" s="185">
        <v>0</v>
      </c>
      <c r="BS192" s="185">
        <v>28914</v>
      </c>
      <c r="BT192" s="185">
        <v>54491</v>
      </c>
      <c r="BU192" s="185">
        <v>5331.69</v>
      </c>
      <c r="BV192" s="185">
        <v>16444.45</v>
      </c>
      <c r="BW192" s="185">
        <v>56016.05</v>
      </c>
      <c r="BX192" s="185">
        <v>19758.96</v>
      </c>
      <c r="BY192" s="185">
        <v>13854</v>
      </c>
      <c r="BZ192" s="185">
        <v>11853.7</v>
      </c>
      <c r="CA192" s="185">
        <v>29995.22</v>
      </c>
      <c r="CB192" s="185">
        <v>17606.8</v>
      </c>
      <c r="CC192" s="216">
        <f>SUM(H192:CB192)</f>
        <v>4042104.8599999994</v>
      </c>
    </row>
    <row r="193" spans="1:81" s="329" customFormat="1" ht="25.5" customHeight="1">
      <c r="A193" s="328"/>
      <c r="B193" s="477" t="s">
        <v>674</v>
      </c>
      <c r="C193" s="478"/>
      <c r="D193" s="478"/>
      <c r="E193" s="478"/>
      <c r="F193" s="478"/>
      <c r="G193" s="479"/>
      <c r="H193" s="209">
        <f>SUM(H192)</f>
        <v>116772.86</v>
      </c>
      <c r="I193" s="209">
        <f t="shared" ref="I193:BT193" si="36">SUM(I192)</f>
        <v>5740</v>
      </c>
      <c r="J193" s="209">
        <f t="shared" si="36"/>
        <v>395625.44</v>
      </c>
      <c r="K193" s="209">
        <f t="shared" si="36"/>
        <v>870.99</v>
      </c>
      <c r="L193" s="209">
        <f t="shared" si="36"/>
        <v>34136.86</v>
      </c>
      <c r="M193" s="209">
        <f t="shared" si="36"/>
        <v>15001.08</v>
      </c>
      <c r="N193" s="209">
        <f t="shared" si="36"/>
        <v>112266.26</v>
      </c>
      <c r="O193" s="209">
        <f t="shared" si="36"/>
        <v>10625</v>
      </c>
      <c r="P193" s="209">
        <f t="shared" si="36"/>
        <v>0</v>
      </c>
      <c r="Q193" s="209">
        <f t="shared" si="36"/>
        <v>80047.64</v>
      </c>
      <c r="R193" s="209">
        <f t="shared" si="36"/>
        <v>7893.6</v>
      </c>
      <c r="S193" s="209">
        <f t="shared" si="36"/>
        <v>18504.97</v>
      </c>
      <c r="T193" s="209">
        <f t="shared" si="36"/>
        <v>51274</v>
      </c>
      <c r="U193" s="209">
        <f t="shared" si="36"/>
        <v>90467.93</v>
      </c>
      <c r="V193" s="209">
        <f t="shared" si="36"/>
        <v>0</v>
      </c>
      <c r="W193" s="209">
        <f t="shared" si="36"/>
        <v>0</v>
      </c>
      <c r="X193" s="209">
        <f t="shared" si="36"/>
        <v>28675</v>
      </c>
      <c r="Y193" s="209">
        <f t="shared" si="36"/>
        <v>26889.01</v>
      </c>
      <c r="Z193" s="209">
        <f t="shared" si="36"/>
        <v>269914.07</v>
      </c>
      <c r="AA193" s="209">
        <f t="shared" si="36"/>
        <v>3937.6</v>
      </c>
      <c r="AB193" s="209">
        <f t="shared" si="36"/>
        <v>2952.81</v>
      </c>
      <c r="AC193" s="209">
        <f t="shared" si="36"/>
        <v>0</v>
      </c>
      <c r="AD193" s="209">
        <f t="shared" si="36"/>
        <v>23137</v>
      </c>
      <c r="AE193" s="209">
        <f t="shared" si="36"/>
        <v>7619.8</v>
      </c>
      <c r="AF193" s="209">
        <f t="shared" si="36"/>
        <v>6950</v>
      </c>
      <c r="AG193" s="209">
        <f t="shared" si="36"/>
        <v>0</v>
      </c>
      <c r="AH193" s="209">
        <f t="shared" si="36"/>
        <v>0</v>
      </c>
      <c r="AI193" s="209">
        <f t="shared" si="36"/>
        <v>133968.15</v>
      </c>
      <c r="AJ193" s="209">
        <f t="shared" si="36"/>
        <v>185486.83</v>
      </c>
      <c r="AK193" s="209">
        <f t="shared" si="36"/>
        <v>11391.23</v>
      </c>
      <c r="AL193" s="209">
        <f t="shared" si="36"/>
        <v>36569.879999999997</v>
      </c>
      <c r="AM193" s="209">
        <f t="shared" si="36"/>
        <v>24624.92</v>
      </c>
      <c r="AN193" s="209">
        <f t="shared" si="36"/>
        <v>52035.46</v>
      </c>
      <c r="AO193" s="209">
        <f t="shared" si="36"/>
        <v>19056.09</v>
      </c>
      <c r="AP193" s="209">
        <f t="shared" si="36"/>
        <v>3530.49</v>
      </c>
      <c r="AQ193" s="209">
        <f t="shared" si="36"/>
        <v>59513.72</v>
      </c>
      <c r="AR193" s="209">
        <f t="shared" si="36"/>
        <v>27406.639999999999</v>
      </c>
      <c r="AS193" s="209">
        <f t="shared" si="36"/>
        <v>10950</v>
      </c>
      <c r="AT193" s="209">
        <f t="shared" si="36"/>
        <v>0</v>
      </c>
      <c r="AU193" s="209">
        <f t="shared" si="36"/>
        <v>636466.94999999995</v>
      </c>
      <c r="AV193" s="209">
        <f t="shared" si="36"/>
        <v>0</v>
      </c>
      <c r="AW193" s="209">
        <f t="shared" si="36"/>
        <v>0</v>
      </c>
      <c r="AX193" s="209">
        <f t="shared" si="36"/>
        <v>48191.71</v>
      </c>
      <c r="AY193" s="209">
        <f t="shared" si="36"/>
        <v>17619</v>
      </c>
      <c r="AZ193" s="209">
        <f t="shared" si="36"/>
        <v>2600</v>
      </c>
      <c r="BA193" s="209">
        <f t="shared" si="36"/>
        <v>6284</v>
      </c>
      <c r="BB193" s="209">
        <f t="shared" si="36"/>
        <v>37427.1</v>
      </c>
      <c r="BC193" s="209">
        <f t="shared" si="36"/>
        <v>48116</v>
      </c>
      <c r="BD193" s="209">
        <f t="shared" si="36"/>
        <v>8210</v>
      </c>
      <c r="BE193" s="209">
        <f t="shared" si="36"/>
        <v>24164</v>
      </c>
      <c r="BF193" s="209">
        <f t="shared" si="36"/>
        <v>39053.86</v>
      </c>
      <c r="BG193" s="209">
        <f t="shared" si="36"/>
        <v>13680.83</v>
      </c>
      <c r="BH193" s="209">
        <f t="shared" si="36"/>
        <v>0</v>
      </c>
      <c r="BI193" s="209">
        <f t="shared" si="36"/>
        <v>63703.98</v>
      </c>
      <c r="BJ193" s="209">
        <f t="shared" si="36"/>
        <v>0</v>
      </c>
      <c r="BK193" s="209">
        <f t="shared" si="36"/>
        <v>10150.75</v>
      </c>
      <c r="BL193" s="209">
        <f t="shared" si="36"/>
        <v>533</v>
      </c>
      <c r="BM193" s="209">
        <f t="shared" si="36"/>
        <v>582504.92000000004</v>
      </c>
      <c r="BN193" s="209">
        <f t="shared" si="36"/>
        <v>81312.009999999995</v>
      </c>
      <c r="BO193" s="209">
        <f t="shared" si="36"/>
        <v>79072.009999999995</v>
      </c>
      <c r="BP193" s="209">
        <f t="shared" si="36"/>
        <v>0</v>
      </c>
      <c r="BQ193" s="209">
        <f t="shared" si="36"/>
        <v>214913.54</v>
      </c>
      <c r="BR193" s="209">
        <f t="shared" si="36"/>
        <v>0</v>
      </c>
      <c r="BS193" s="209">
        <f t="shared" si="36"/>
        <v>28914</v>
      </c>
      <c r="BT193" s="209">
        <f t="shared" si="36"/>
        <v>54491</v>
      </c>
      <c r="BU193" s="209">
        <f t="shared" ref="BU193:CB193" si="37">SUM(BU192)</f>
        <v>5331.69</v>
      </c>
      <c r="BV193" s="209">
        <f t="shared" si="37"/>
        <v>16444.45</v>
      </c>
      <c r="BW193" s="209">
        <f t="shared" si="37"/>
        <v>56016.05</v>
      </c>
      <c r="BX193" s="209">
        <f t="shared" si="37"/>
        <v>19758.96</v>
      </c>
      <c r="BY193" s="209">
        <f t="shared" si="37"/>
        <v>13854</v>
      </c>
      <c r="BZ193" s="209">
        <f t="shared" si="37"/>
        <v>11853.7</v>
      </c>
      <c r="CA193" s="209">
        <f t="shared" si="37"/>
        <v>29995.22</v>
      </c>
      <c r="CB193" s="209">
        <f t="shared" si="37"/>
        <v>17606.8</v>
      </c>
      <c r="CC193" s="209">
        <f>SUM(CC192)</f>
        <v>4042104.8599999994</v>
      </c>
    </row>
    <row r="194" spans="1:81" s="116" customFormat="1" ht="25.5" customHeight="1">
      <c r="A194" s="143" t="s">
        <v>1462</v>
      </c>
      <c r="B194" s="310" t="s">
        <v>37</v>
      </c>
      <c r="C194" s="311" t="s">
        <v>38</v>
      </c>
      <c r="D194" s="312">
        <v>51040</v>
      </c>
      <c r="E194" s="321" t="s">
        <v>675</v>
      </c>
      <c r="F194" s="313" t="s">
        <v>676</v>
      </c>
      <c r="G194" s="314" t="s">
        <v>677</v>
      </c>
      <c r="H194" s="207">
        <v>13355632.279999999</v>
      </c>
      <c r="I194" s="185">
        <v>802140.89</v>
      </c>
      <c r="J194" s="185">
        <v>1362794.45</v>
      </c>
      <c r="K194" s="185">
        <v>842657.96</v>
      </c>
      <c r="L194" s="185">
        <v>484275.9</v>
      </c>
      <c r="M194" s="185">
        <v>238581.49</v>
      </c>
      <c r="N194" s="185">
        <v>19666017.739999998</v>
      </c>
      <c r="O194" s="185">
        <v>36925.300000000003</v>
      </c>
      <c r="P194" s="185">
        <v>349199</v>
      </c>
      <c r="Q194" s="185">
        <v>1425722.29</v>
      </c>
      <c r="R194" s="185">
        <v>202762.1</v>
      </c>
      <c r="S194" s="185">
        <v>324266</v>
      </c>
      <c r="T194" s="185">
        <v>867524.5</v>
      </c>
      <c r="U194" s="185">
        <v>1807065.64</v>
      </c>
      <c r="V194" s="185">
        <v>40437</v>
      </c>
      <c r="W194" s="185">
        <v>313246</v>
      </c>
      <c r="X194" s="185">
        <v>164836</v>
      </c>
      <c r="Y194" s="185">
        <v>64410</v>
      </c>
      <c r="Z194" s="185">
        <v>7474490.8700000001</v>
      </c>
      <c r="AA194" s="185">
        <v>381541</v>
      </c>
      <c r="AB194" s="185">
        <v>416666.5</v>
      </c>
      <c r="AC194" s="185">
        <v>399783</v>
      </c>
      <c r="AD194" s="185">
        <v>174437</v>
      </c>
      <c r="AE194" s="185">
        <v>120804.4</v>
      </c>
      <c r="AF194" s="185">
        <v>367629</v>
      </c>
      <c r="AG194" s="185">
        <v>0</v>
      </c>
      <c r="AH194" s="185">
        <v>372358</v>
      </c>
      <c r="AI194" s="185">
        <v>3721751.05</v>
      </c>
      <c r="AJ194" s="185">
        <v>488298.36</v>
      </c>
      <c r="AK194" s="185">
        <v>239171.5</v>
      </c>
      <c r="AL194" s="185">
        <v>251262</v>
      </c>
      <c r="AM194" s="185">
        <v>165234.25</v>
      </c>
      <c r="AN194" s="185">
        <v>392637.54</v>
      </c>
      <c r="AO194" s="185">
        <v>320269</v>
      </c>
      <c r="AP194" s="185">
        <v>102672</v>
      </c>
      <c r="AQ194" s="185">
        <v>523956.6</v>
      </c>
      <c r="AR194" s="185">
        <v>75811.5</v>
      </c>
      <c r="AS194" s="185">
        <v>177173</v>
      </c>
      <c r="AT194" s="185">
        <v>298341.34999999998</v>
      </c>
      <c r="AU194" s="185">
        <v>3198796.8</v>
      </c>
      <c r="AV194" s="185">
        <v>338112.92</v>
      </c>
      <c r="AW194" s="185">
        <v>43804.35</v>
      </c>
      <c r="AX194" s="185">
        <v>23889</v>
      </c>
      <c r="AY194" s="185">
        <v>108641.25</v>
      </c>
      <c r="AZ194" s="185">
        <v>27596.400000000001</v>
      </c>
      <c r="BA194" s="185">
        <v>18847.5</v>
      </c>
      <c r="BB194" s="185">
        <v>3521332.32</v>
      </c>
      <c r="BC194" s="185">
        <v>654375</v>
      </c>
      <c r="BD194" s="185">
        <v>6420</v>
      </c>
      <c r="BE194" s="185">
        <v>273157</v>
      </c>
      <c r="BF194" s="185">
        <v>574576</v>
      </c>
      <c r="BG194" s="185">
        <v>368062.7</v>
      </c>
      <c r="BH194" s="185"/>
      <c r="BI194" s="185">
        <v>388960</v>
      </c>
      <c r="BJ194" s="185"/>
      <c r="BK194" s="185">
        <v>69336</v>
      </c>
      <c r="BL194" s="185">
        <v>146206</v>
      </c>
      <c r="BM194" s="185">
        <v>1854065</v>
      </c>
      <c r="BN194" s="185">
        <v>103568</v>
      </c>
      <c r="BO194" s="185">
        <v>225799.5</v>
      </c>
      <c r="BP194" s="185"/>
      <c r="BQ194" s="185">
        <v>199018</v>
      </c>
      <c r="BR194" s="185">
        <v>265805.59000000003</v>
      </c>
      <c r="BS194" s="185">
        <v>100000</v>
      </c>
      <c r="BT194" s="185">
        <v>1040841.6</v>
      </c>
      <c r="BU194" s="185">
        <v>63194.95</v>
      </c>
      <c r="BV194" s="185">
        <v>50637</v>
      </c>
      <c r="BW194" s="185">
        <v>352616.39</v>
      </c>
      <c r="BX194" s="185">
        <v>333630.09999999998</v>
      </c>
      <c r="BY194" s="185">
        <v>905685.4</v>
      </c>
      <c r="BZ194" s="185">
        <v>91361.3</v>
      </c>
      <c r="CA194" s="185">
        <v>117639.7</v>
      </c>
      <c r="CB194" s="185">
        <v>6567.5</v>
      </c>
      <c r="CC194" s="216">
        <f>SUM(H194:CB194)</f>
        <v>74285325.729999989</v>
      </c>
    </row>
    <row r="195" spans="1:81" s="329" customFormat="1" ht="25.5" customHeight="1">
      <c r="A195" s="328"/>
      <c r="B195" s="477" t="s">
        <v>678</v>
      </c>
      <c r="C195" s="478"/>
      <c r="D195" s="478"/>
      <c r="E195" s="478"/>
      <c r="F195" s="478"/>
      <c r="G195" s="479"/>
      <c r="H195" s="209">
        <f>SUM(H194)</f>
        <v>13355632.279999999</v>
      </c>
      <c r="I195" s="209">
        <f t="shared" ref="I195:BT195" si="38">SUM(I194)</f>
        <v>802140.89</v>
      </c>
      <c r="J195" s="209">
        <f t="shared" si="38"/>
        <v>1362794.45</v>
      </c>
      <c r="K195" s="209">
        <f t="shared" si="38"/>
        <v>842657.96</v>
      </c>
      <c r="L195" s="209">
        <f t="shared" si="38"/>
        <v>484275.9</v>
      </c>
      <c r="M195" s="209">
        <f t="shared" si="38"/>
        <v>238581.49</v>
      </c>
      <c r="N195" s="209">
        <f t="shared" si="38"/>
        <v>19666017.739999998</v>
      </c>
      <c r="O195" s="209">
        <f t="shared" si="38"/>
        <v>36925.300000000003</v>
      </c>
      <c r="P195" s="209">
        <f t="shared" si="38"/>
        <v>349199</v>
      </c>
      <c r="Q195" s="209">
        <f t="shared" si="38"/>
        <v>1425722.29</v>
      </c>
      <c r="R195" s="209">
        <f t="shared" si="38"/>
        <v>202762.1</v>
      </c>
      <c r="S195" s="209">
        <f t="shared" si="38"/>
        <v>324266</v>
      </c>
      <c r="T195" s="209">
        <f t="shared" si="38"/>
        <v>867524.5</v>
      </c>
      <c r="U195" s="209">
        <f t="shared" si="38"/>
        <v>1807065.64</v>
      </c>
      <c r="V195" s="209">
        <f t="shared" si="38"/>
        <v>40437</v>
      </c>
      <c r="W195" s="209">
        <f t="shared" si="38"/>
        <v>313246</v>
      </c>
      <c r="X195" s="209">
        <f t="shared" si="38"/>
        <v>164836</v>
      </c>
      <c r="Y195" s="209">
        <f t="shared" si="38"/>
        <v>64410</v>
      </c>
      <c r="Z195" s="209">
        <f t="shared" si="38"/>
        <v>7474490.8700000001</v>
      </c>
      <c r="AA195" s="209">
        <f t="shared" si="38"/>
        <v>381541</v>
      </c>
      <c r="AB195" s="209">
        <f t="shared" si="38"/>
        <v>416666.5</v>
      </c>
      <c r="AC195" s="209">
        <f t="shared" si="38"/>
        <v>399783</v>
      </c>
      <c r="AD195" s="209">
        <f t="shared" si="38"/>
        <v>174437</v>
      </c>
      <c r="AE195" s="209">
        <f t="shared" si="38"/>
        <v>120804.4</v>
      </c>
      <c r="AF195" s="209">
        <f t="shared" si="38"/>
        <v>367629</v>
      </c>
      <c r="AG195" s="209">
        <f t="shared" si="38"/>
        <v>0</v>
      </c>
      <c r="AH195" s="209">
        <f t="shared" si="38"/>
        <v>372358</v>
      </c>
      <c r="AI195" s="209">
        <f t="shared" si="38"/>
        <v>3721751.05</v>
      </c>
      <c r="AJ195" s="209">
        <f t="shared" si="38"/>
        <v>488298.36</v>
      </c>
      <c r="AK195" s="209">
        <f t="shared" si="38"/>
        <v>239171.5</v>
      </c>
      <c r="AL195" s="209">
        <f t="shared" si="38"/>
        <v>251262</v>
      </c>
      <c r="AM195" s="209">
        <f t="shared" si="38"/>
        <v>165234.25</v>
      </c>
      <c r="AN195" s="209">
        <f t="shared" si="38"/>
        <v>392637.54</v>
      </c>
      <c r="AO195" s="209">
        <f t="shared" si="38"/>
        <v>320269</v>
      </c>
      <c r="AP195" s="209">
        <f t="shared" si="38"/>
        <v>102672</v>
      </c>
      <c r="AQ195" s="209">
        <f t="shared" si="38"/>
        <v>523956.6</v>
      </c>
      <c r="AR195" s="209">
        <f t="shared" si="38"/>
        <v>75811.5</v>
      </c>
      <c r="AS195" s="209">
        <f t="shared" si="38"/>
        <v>177173</v>
      </c>
      <c r="AT195" s="209">
        <f t="shared" si="38"/>
        <v>298341.34999999998</v>
      </c>
      <c r="AU195" s="209">
        <f t="shared" si="38"/>
        <v>3198796.8</v>
      </c>
      <c r="AV195" s="209">
        <f t="shared" si="38"/>
        <v>338112.92</v>
      </c>
      <c r="AW195" s="209">
        <f t="shared" si="38"/>
        <v>43804.35</v>
      </c>
      <c r="AX195" s="209">
        <f t="shared" si="38"/>
        <v>23889</v>
      </c>
      <c r="AY195" s="209">
        <f t="shared" si="38"/>
        <v>108641.25</v>
      </c>
      <c r="AZ195" s="209">
        <f t="shared" si="38"/>
        <v>27596.400000000001</v>
      </c>
      <c r="BA195" s="209">
        <f t="shared" si="38"/>
        <v>18847.5</v>
      </c>
      <c r="BB195" s="209">
        <f t="shared" si="38"/>
        <v>3521332.32</v>
      </c>
      <c r="BC195" s="209">
        <f t="shared" si="38"/>
        <v>654375</v>
      </c>
      <c r="BD195" s="209">
        <f t="shared" si="38"/>
        <v>6420</v>
      </c>
      <c r="BE195" s="209">
        <f t="shared" si="38"/>
        <v>273157</v>
      </c>
      <c r="BF195" s="209">
        <f t="shared" si="38"/>
        <v>574576</v>
      </c>
      <c r="BG195" s="209">
        <f t="shared" si="38"/>
        <v>368062.7</v>
      </c>
      <c r="BH195" s="209">
        <f t="shared" si="38"/>
        <v>0</v>
      </c>
      <c r="BI195" s="209">
        <f t="shared" si="38"/>
        <v>388960</v>
      </c>
      <c r="BJ195" s="209">
        <f t="shared" si="38"/>
        <v>0</v>
      </c>
      <c r="BK195" s="209">
        <f t="shared" si="38"/>
        <v>69336</v>
      </c>
      <c r="BL195" s="209">
        <f t="shared" si="38"/>
        <v>146206</v>
      </c>
      <c r="BM195" s="209">
        <f t="shared" si="38"/>
        <v>1854065</v>
      </c>
      <c r="BN195" s="209">
        <f t="shared" si="38"/>
        <v>103568</v>
      </c>
      <c r="BO195" s="209">
        <f t="shared" si="38"/>
        <v>225799.5</v>
      </c>
      <c r="BP195" s="209">
        <f t="shared" si="38"/>
        <v>0</v>
      </c>
      <c r="BQ195" s="209">
        <f t="shared" si="38"/>
        <v>199018</v>
      </c>
      <c r="BR195" s="209">
        <f t="shared" si="38"/>
        <v>265805.59000000003</v>
      </c>
      <c r="BS195" s="209">
        <f t="shared" si="38"/>
        <v>100000</v>
      </c>
      <c r="BT195" s="209">
        <f t="shared" si="38"/>
        <v>1040841.6</v>
      </c>
      <c r="BU195" s="209">
        <f t="shared" ref="BU195:CB195" si="39">SUM(BU194)</f>
        <v>63194.95</v>
      </c>
      <c r="BV195" s="209">
        <f t="shared" si="39"/>
        <v>50637</v>
      </c>
      <c r="BW195" s="209">
        <f t="shared" si="39"/>
        <v>352616.39</v>
      </c>
      <c r="BX195" s="209">
        <f t="shared" si="39"/>
        <v>333630.09999999998</v>
      </c>
      <c r="BY195" s="209">
        <f t="shared" si="39"/>
        <v>905685.4</v>
      </c>
      <c r="BZ195" s="209">
        <f t="shared" si="39"/>
        <v>91361.3</v>
      </c>
      <c r="CA195" s="209">
        <f t="shared" si="39"/>
        <v>117639.7</v>
      </c>
      <c r="CB195" s="209">
        <f t="shared" si="39"/>
        <v>6567.5</v>
      </c>
      <c r="CC195" s="209">
        <f>SUM(CC194)</f>
        <v>74285325.729999989</v>
      </c>
    </row>
    <row r="196" spans="1:81" s="116" customFormat="1" ht="25.5" customHeight="1">
      <c r="A196" s="143" t="s">
        <v>1463</v>
      </c>
      <c r="B196" s="310" t="s">
        <v>39</v>
      </c>
      <c r="C196" s="311" t="s">
        <v>40</v>
      </c>
      <c r="D196" s="312">
        <v>52010</v>
      </c>
      <c r="E196" s="117" t="s">
        <v>679</v>
      </c>
      <c r="F196" s="313" t="s">
        <v>680</v>
      </c>
      <c r="G196" s="314" t="s">
        <v>681</v>
      </c>
      <c r="H196" s="207">
        <v>24246930</v>
      </c>
      <c r="I196" s="185">
        <v>7468370</v>
      </c>
      <c r="J196" s="185">
        <v>8363349.0300000003</v>
      </c>
      <c r="K196" s="185">
        <v>4603846.7699999996</v>
      </c>
      <c r="L196" s="185">
        <v>3270710</v>
      </c>
      <c r="M196" s="185">
        <v>1372850</v>
      </c>
      <c r="N196" s="185">
        <v>43324605</v>
      </c>
      <c r="O196" s="185">
        <v>6380592.5800000001</v>
      </c>
      <c r="P196" s="185">
        <v>2542190</v>
      </c>
      <c r="Q196" s="185">
        <v>14744390.449999999</v>
      </c>
      <c r="R196" s="185">
        <v>2304870</v>
      </c>
      <c r="S196" s="185">
        <v>5367780</v>
      </c>
      <c r="T196" s="185">
        <v>10977342.130000001</v>
      </c>
      <c r="U196" s="185">
        <v>9039089.3900000006</v>
      </c>
      <c r="V196" s="185">
        <v>1169040</v>
      </c>
      <c r="W196" s="185">
        <v>4625411.9400000004</v>
      </c>
      <c r="X196" s="185">
        <v>3652980.97</v>
      </c>
      <c r="Y196" s="185">
        <v>1468570</v>
      </c>
      <c r="Z196" s="185">
        <v>30286745.940000001</v>
      </c>
      <c r="AA196" s="185">
        <v>9374520</v>
      </c>
      <c r="AB196" s="185">
        <v>4131665.16</v>
      </c>
      <c r="AC196" s="185">
        <v>0</v>
      </c>
      <c r="AD196" s="185">
        <v>2770290</v>
      </c>
      <c r="AE196" s="185">
        <v>6655783.4900000002</v>
      </c>
      <c r="AF196" s="185">
        <v>3038890</v>
      </c>
      <c r="AG196" s="185">
        <v>1566880</v>
      </c>
      <c r="AH196" s="185">
        <v>1271680</v>
      </c>
      <c r="AI196" s="185">
        <v>37771110</v>
      </c>
      <c r="AJ196" s="185">
        <v>2689485.92</v>
      </c>
      <c r="AK196" s="185">
        <v>1902621.94</v>
      </c>
      <c r="AL196" s="185">
        <v>2070679.36</v>
      </c>
      <c r="AM196" s="185">
        <v>2013309.68</v>
      </c>
      <c r="AN196" s="185">
        <v>2826200</v>
      </c>
      <c r="AO196" s="185">
        <v>2392091.94</v>
      </c>
      <c r="AP196" s="185">
        <v>2116260</v>
      </c>
      <c r="AQ196" s="185">
        <v>3430460</v>
      </c>
      <c r="AR196" s="185">
        <v>1726123.87</v>
      </c>
      <c r="AS196" s="185">
        <v>2154821.94</v>
      </c>
      <c r="AT196" s="185">
        <v>2037501.94</v>
      </c>
      <c r="AU196" s="185">
        <v>15768284.84</v>
      </c>
      <c r="AV196" s="185">
        <v>1764633.87</v>
      </c>
      <c r="AW196" s="185">
        <v>2424819.0299999998</v>
      </c>
      <c r="AX196" s="185">
        <v>2241420.3199999998</v>
      </c>
      <c r="AY196" s="185">
        <v>2332026</v>
      </c>
      <c r="AZ196" s="185">
        <v>677582.26</v>
      </c>
      <c r="BA196" s="185">
        <v>1117151.6100000001</v>
      </c>
      <c r="BB196" s="185">
        <v>30314057.100000001</v>
      </c>
      <c r="BC196" s="185">
        <v>2385110.9700000002</v>
      </c>
      <c r="BD196" s="185">
        <v>3271687.74</v>
      </c>
      <c r="BE196" s="185">
        <v>4855640.6500000004</v>
      </c>
      <c r="BF196" s="185">
        <v>5474783.4299999997</v>
      </c>
      <c r="BG196" s="185">
        <v>3838837.86</v>
      </c>
      <c r="BH196" s="185"/>
      <c r="BI196" s="185">
        <v>5618030.9699999997</v>
      </c>
      <c r="BJ196" s="185"/>
      <c r="BK196" s="185">
        <v>1120291.3</v>
      </c>
      <c r="BL196" s="185">
        <v>941374.84</v>
      </c>
      <c r="BM196" s="185">
        <v>24395035.809999999</v>
      </c>
      <c r="BN196" s="185">
        <v>0</v>
      </c>
      <c r="BO196" s="185">
        <v>2871443.23</v>
      </c>
      <c r="BP196" s="185"/>
      <c r="BQ196" s="185">
        <v>3284794.52</v>
      </c>
      <c r="BR196" s="185">
        <v>3953429.35</v>
      </c>
      <c r="BS196" s="185">
        <v>0</v>
      </c>
      <c r="BT196" s="185">
        <v>15829372.9</v>
      </c>
      <c r="BU196" s="185">
        <v>1904540</v>
      </c>
      <c r="BV196" s="185">
        <v>2109589.6800000002</v>
      </c>
      <c r="BW196" s="185">
        <v>3846422.57</v>
      </c>
      <c r="BX196" s="185">
        <v>3913547.42</v>
      </c>
      <c r="BY196" s="185">
        <v>6937442.2599999998</v>
      </c>
      <c r="BZ196" s="185">
        <v>2421930</v>
      </c>
      <c r="CA196" s="185">
        <v>1021490</v>
      </c>
      <c r="CB196" s="185">
        <v>1144290</v>
      </c>
      <c r="CC196" s="216">
        <f t="shared" ref="CC196:CC260" si="40">SUM(H196:CB196)</f>
        <v>434929099.97000009</v>
      </c>
    </row>
    <row r="197" spans="1:81" s="116" customFormat="1" ht="25.5" customHeight="1">
      <c r="A197" s="143" t="s">
        <v>1463</v>
      </c>
      <c r="B197" s="310" t="s">
        <v>39</v>
      </c>
      <c r="C197" s="311" t="s">
        <v>40</v>
      </c>
      <c r="D197" s="312">
        <v>52010</v>
      </c>
      <c r="E197" s="117" t="s">
        <v>679</v>
      </c>
      <c r="F197" s="313" t="s">
        <v>682</v>
      </c>
      <c r="G197" s="314" t="s">
        <v>683</v>
      </c>
      <c r="H197" s="207">
        <v>2080310</v>
      </c>
      <c r="I197" s="185">
        <v>46110</v>
      </c>
      <c r="J197" s="185">
        <v>128210</v>
      </c>
      <c r="K197" s="185">
        <v>101420</v>
      </c>
      <c r="L197" s="185">
        <v>167450</v>
      </c>
      <c r="M197" s="185">
        <v>63840</v>
      </c>
      <c r="N197" s="185">
        <v>1917495</v>
      </c>
      <c r="O197" s="185">
        <v>865164.42</v>
      </c>
      <c r="P197" s="185">
        <v>113560</v>
      </c>
      <c r="Q197" s="185">
        <v>339870</v>
      </c>
      <c r="R197" s="185">
        <v>383810</v>
      </c>
      <c r="S197" s="185">
        <v>409150</v>
      </c>
      <c r="T197" s="185">
        <v>456080</v>
      </c>
      <c r="U197" s="185">
        <v>835810</v>
      </c>
      <c r="V197" s="185">
        <v>15450</v>
      </c>
      <c r="W197" s="185">
        <v>485580</v>
      </c>
      <c r="X197" s="185">
        <v>158070</v>
      </c>
      <c r="Y197" s="185">
        <v>28820</v>
      </c>
      <c r="Z197" s="185">
        <v>1781980</v>
      </c>
      <c r="AA197" s="185">
        <v>481190</v>
      </c>
      <c r="AB197" s="185">
        <v>157150</v>
      </c>
      <c r="AC197" s="185">
        <v>0</v>
      </c>
      <c r="AD197" s="185">
        <v>125750</v>
      </c>
      <c r="AE197" s="185">
        <v>212050</v>
      </c>
      <c r="AF197" s="185">
        <v>123940</v>
      </c>
      <c r="AG197" s="185">
        <v>13240</v>
      </c>
      <c r="AH197" s="185">
        <v>0</v>
      </c>
      <c r="AI197" s="185">
        <v>2568640</v>
      </c>
      <c r="AJ197" s="185">
        <v>787046</v>
      </c>
      <c r="AK197" s="185">
        <v>159200</v>
      </c>
      <c r="AL197" s="185">
        <v>94680</v>
      </c>
      <c r="AM197" s="185">
        <v>111770</v>
      </c>
      <c r="AN197" s="185">
        <v>183830</v>
      </c>
      <c r="AO197" s="185">
        <v>136720</v>
      </c>
      <c r="AP197" s="185">
        <v>147820</v>
      </c>
      <c r="AQ197" s="185">
        <v>98390</v>
      </c>
      <c r="AR197" s="185">
        <v>103730</v>
      </c>
      <c r="AS197" s="185">
        <v>58700</v>
      </c>
      <c r="AT197" s="185">
        <v>148250</v>
      </c>
      <c r="AU197" s="185">
        <v>1807797.1</v>
      </c>
      <c r="AV197" s="185">
        <v>999204.84</v>
      </c>
      <c r="AW197" s="185">
        <v>129190</v>
      </c>
      <c r="AX197" s="185">
        <v>78950</v>
      </c>
      <c r="AY197" s="185">
        <v>73620</v>
      </c>
      <c r="AZ197" s="185">
        <v>47340</v>
      </c>
      <c r="BA197" s="185">
        <v>109150</v>
      </c>
      <c r="BB197" s="185">
        <v>0</v>
      </c>
      <c r="BC197" s="185">
        <v>0</v>
      </c>
      <c r="BD197" s="185">
        <v>92780</v>
      </c>
      <c r="BE197" s="185">
        <v>0</v>
      </c>
      <c r="BF197" s="185">
        <v>185850</v>
      </c>
      <c r="BG197" s="185">
        <v>0</v>
      </c>
      <c r="BH197" s="185"/>
      <c r="BI197" s="185">
        <v>0</v>
      </c>
      <c r="BJ197" s="185"/>
      <c r="BK197" s="185">
        <v>71972</v>
      </c>
      <c r="BL197" s="185">
        <v>0</v>
      </c>
      <c r="BM197" s="185">
        <v>2441090</v>
      </c>
      <c r="BN197" s="185">
        <v>0</v>
      </c>
      <c r="BO197" s="185">
        <v>116240</v>
      </c>
      <c r="BP197" s="185"/>
      <c r="BQ197" s="185">
        <v>0</v>
      </c>
      <c r="BR197" s="185">
        <v>66450</v>
      </c>
      <c r="BS197" s="185">
        <v>0</v>
      </c>
      <c r="BT197" s="185">
        <v>925400.97</v>
      </c>
      <c r="BU197" s="185">
        <v>219320.97</v>
      </c>
      <c r="BV197" s="185">
        <v>103910</v>
      </c>
      <c r="BW197" s="185">
        <v>28920</v>
      </c>
      <c r="BX197" s="185">
        <v>155660</v>
      </c>
      <c r="BY197" s="185">
        <v>413550</v>
      </c>
      <c r="BZ197" s="185">
        <v>61220</v>
      </c>
      <c r="CA197" s="185">
        <v>22010</v>
      </c>
      <c r="CB197" s="185">
        <v>0</v>
      </c>
      <c r="CC197" s="216">
        <f t="shared" si="40"/>
        <v>24239901.299999997</v>
      </c>
    </row>
    <row r="198" spans="1:81" s="116" customFormat="1" ht="25.5" customHeight="1">
      <c r="A198" s="143" t="s">
        <v>1463</v>
      </c>
      <c r="B198" s="310" t="s">
        <v>39</v>
      </c>
      <c r="C198" s="311" t="s">
        <v>40</v>
      </c>
      <c r="D198" s="312">
        <v>52010</v>
      </c>
      <c r="E198" s="117" t="s">
        <v>679</v>
      </c>
      <c r="F198" s="313" t="s">
        <v>684</v>
      </c>
      <c r="G198" s="314" t="s">
        <v>1587</v>
      </c>
      <c r="H198" s="207">
        <v>10000</v>
      </c>
      <c r="I198" s="185">
        <v>0</v>
      </c>
      <c r="J198" s="185">
        <v>0</v>
      </c>
      <c r="K198" s="185">
        <v>0</v>
      </c>
      <c r="L198" s="185">
        <v>0</v>
      </c>
      <c r="M198" s="185">
        <v>0</v>
      </c>
      <c r="N198" s="185">
        <v>0</v>
      </c>
      <c r="O198" s="185">
        <v>0</v>
      </c>
      <c r="P198" s="185">
        <v>0</v>
      </c>
      <c r="Q198" s="185">
        <v>10000</v>
      </c>
      <c r="R198" s="185">
        <v>0</v>
      </c>
      <c r="S198" s="185">
        <v>3500</v>
      </c>
      <c r="T198" s="185">
        <v>173460</v>
      </c>
      <c r="U198" s="185">
        <v>0</v>
      </c>
      <c r="V198" s="185">
        <v>0</v>
      </c>
      <c r="W198" s="185">
        <v>0</v>
      </c>
      <c r="X198" s="185">
        <v>0</v>
      </c>
      <c r="Y198" s="185">
        <v>16800</v>
      </c>
      <c r="Z198" s="185">
        <v>29000</v>
      </c>
      <c r="AA198" s="185">
        <v>0</v>
      </c>
      <c r="AB198" s="185">
        <v>0</v>
      </c>
      <c r="AC198" s="185">
        <v>0</v>
      </c>
      <c r="AD198" s="185">
        <v>22400</v>
      </c>
      <c r="AE198" s="185">
        <v>0</v>
      </c>
      <c r="AF198" s="185">
        <v>0</v>
      </c>
      <c r="AG198" s="185">
        <v>0</v>
      </c>
      <c r="AH198" s="185">
        <v>0</v>
      </c>
      <c r="AI198" s="185">
        <v>10000</v>
      </c>
      <c r="AJ198" s="185">
        <v>0</v>
      </c>
      <c r="AK198" s="185">
        <v>0</v>
      </c>
      <c r="AL198" s="185">
        <v>0</v>
      </c>
      <c r="AM198" s="185">
        <v>0</v>
      </c>
      <c r="AN198" s="185">
        <v>0</v>
      </c>
      <c r="AO198" s="185">
        <v>0</v>
      </c>
      <c r="AP198" s="185">
        <v>0</v>
      </c>
      <c r="AQ198" s="185">
        <v>0</v>
      </c>
      <c r="AR198" s="185">
        <v>0</v>
      </c>
      <c r="AS198" s="185">
        <v>0</v>
      </c>
      <c r="AT198" s="185">
        <v>0</v>
      </c>
      <c r="AU198" s="185">
        <v>10000</v>
      </c>
      <c r="AV198" s="185">
        <v>0</v>
      </c>
      <c r="AW198" s="185">
        <v>0</v>
      </c>
      <c r="AX198" s="185">
        <v>0</v>
      </c>
      <c r="AY198" s="185">
        <v>0</v>
      </c>
      <c r="AZ198" s="185">
        <v>0</v>
      </c>
      <c r="BA198" s="185">
        <v>0</v>
      </c>
      <c r="BB198" s="185">
        <v>10000</v>
      </c>
      <c r="BC198" s="185">
        <v>0</v>
      </c>
      <c r="BD198" s="185">
        <v>0</v>
      </c>
      <c r="BE198" s="185">
        <v>0</v>
      </c>
      <c r="BF198" s="185">
        <v>0</v>
      </c>
      <c r="BG198" s="185">
        <v>0</v>
      </c>
      <c r="BH198" s="185"/>
      <c r="BI198" s="185">
        <v>0</v>
      </c>
      <c r="BJ198" s="185"/>
      <c r="BK198" s="185">
        <v>0</v>
      </c>
      <c r="BL198" s="185">
        <v>0</v>
      </c>
      <c r="BM198" s="185">
        <v>10000</v>
      </c>
      <c r="BN198" s="185">
        <v>0</v>
      </c>
      <c r="BO198" s="185">
        <v>0</v>
      </c>
      <c r="BP198" s="185"/>
      <c r="BQ198" s="185">
        <v>0</v>
      </c>
      <c r="BR198" s="185">
        <v>0</v>
      </c>
      <c r="BS198" s="185">
        <v>0</v>
      </c>
      <c r="BT198" s="185">
        <v>10000</v>
      </c>
      <c r="BU198" s="185">
        <v>0</v>
      </c>
      <c r="BV198" s="185">
        <v>0</v>
      </c>
      <c r="BW198" s="185">
        <v>0</v>
      </c>
      <c r="BX198" s="185">
        <v>0</v>
      </c>
      <c r="BY198" s="185">
        <v>0</v>
      </c>
      <c r="BZ198" s="185">
        <v>0</v>
      </c>
      <c r="CA198" s="185">
        <v>0</v>
      </c>
      <c r="CB198" s="185">
        <v>0</v>
      </c>
      <c r="CC198" s="216">
        <f t="shared" si="40"/>
        <v>315160</v>
      </c>
    </row>
    <row r="199" spans="1:81" s="116" customFormat="1" ht="25.5" customHeight="1">
      <c r="A199" s="143" t="s">
        <v>1463</v>
      </c>
      <c r="B199" s="310" t="s">
        <v>39</v>
      </c>
      <c r="C199" s="311" t="s">
        <v>40</v>
      </c>
      <c r="D199" s="312">
        <v>52010</v>
      </c>
      <c r="E199" s="117" t="s">
        <v>679</v>
      </c>
      <c r="F199" s="313" t="s">
        <v>685</v>
      </c>
      <c r="G199" s="314" t="s">
        <v>686</v>
      </c>
      <c r="H199" s="207">
        <v>1287548.3899999999</v>
      </c>
      <c r="I199" s="185">
        <v>305200</v>
      </c>
      <c r="J199" s="185">
        <v>385230.32</v>
      </c>
      <c r="K199" s="185">
        <v>0</v>
      </c>
      <c r="L199" s="185">
        <v>131600</v>
      </c>
      <c r="M199" s="185">
        <v>16100</v>
      </c>
      <c r="N199" s="185">
        <v>1622600</v>
      </c>
      <c r="O199" s="185">
        <v>249300</v>
      </c>
      <c r="P199" s="185">
        <v>86100</v>
      </c>
      <c r="Q199" s="185">
        <v>415800</v>
      </c>
      <c r="R199" s="185">
        <v>95200</v>
      </c>
      <c r="S199" s="185">
        <v>179900</v>
      </c>
      <c r="T199" s="185">
        <v>386437.86</v>
      </c>
      <c r="U199" s="185">
        <v>332500</v>
      </c>
      <c r="V199" s="185">
        <v>0</v>
      </c>
      <c r="W199" s="185">
        <v>252900</v>
      </c>
      <c r="X199" s="185">
        <v>113400</v>
      </c>
      <c r="Y199" s="185">
        <v>23800</v>
      </c>
      <c r="Z199" s="185">
        <v>1471077.42</v>
      </c>
      <c r="AA199" s="185">
        <v>309400</v>
      </c>
      <c r="AB199" s="185">
        <v>227612.9</v>
      </c>
      <c r="AC199" s="185">
        <v>0</v>
      </c>
      <c r="AD199" s="185">
        <v>134400</v>
      </c>
      <c r="AE199" s="185">
        <v>216300</v>
      </c>
      <c r="AF199" s="185">
        <v>102200</v>
      </c>
      <c r="AG199" s="185">
        <v>11200</v>
      </c>
      <c r="AH199" s="185">
        <v>23100</v>
      </c>
      <c r="AI199" s="185">
        <v>1657600</v>
      </c>
      <c r="AJ199" s="185">
        <v>147383.87</v>
      </c>
      <c r="AK199" s="185">
        <v>89600</v>
      </c>
      <c r="AL199" s="185">
        <v>100800</v>
      </c>
      <c r="AM199" s="185">
        <v>107100</v>
      </c>
      <c r="AN199" s="185">
        <v>125300</v>
      </c>
      <c r="AO199" s="185">
        <v>0</v>
      </c>
      <c r="AP199" s="185">
        <v>89600</v>
      </c>
      <c r="AQ199" s="185">
        <v>146300</v>
      </c>
      <c r="AR199" s="185">
        <v>53200</v>
      </c>
      <c r="AS199" s="185">
        <v>16800</v>
      </c>
      <c r="AT199" s="185">
        <v>91700</v>
      </c>
      <c r="AU199" s="185">
        <v>932964.51</v>
      </c>
      <c r="AV199" s="185">
        <v>104412.9</v>
      </c>
      <c r="AW199" s="185">
        <v>101500</v>
      </c>
      <c r="AX199" s="185">
        <v>110600</v>
      </c>
      <c r="AY199" s="185">
        <v>103600</v>
      </c>
      <c r="AZ199" s="185">
        <v>19600</v>
      </c>
      <c r="BA199" s="185">
        <v>46200</v>
      </c>
      <c r="BB199" s="185">
        <v>1394820</v>
      </c>
      <c r="BC199" s="185">
        <v>53200</v>
      </c>
      <c r="BD199" s="185">
        <v>162400</v>
      </c>
      <c r="BE199" s="185">
        <v>70200</v>
      </c>
      <c r="BF199" s="185">
        <v>224700</v>
      </c>
      <c r="BG199" s="185">
        <v>193900</v>
      </c>
      <c r="BH199" s="185"/>
      <c r="BI199" s="185">
        <v>233145.16</v>
      </c>
      <c r="BJ199" s="185"/>
      <c r="BK199" s="185">
        <v>65800</v>
      </c>
      <c r="BL199" s="185">
        <v>19600</v>
      </c>
      <c r="BM199" s="185">
        <v>1257200</v>
      </c>
      <c r="BN199" s="185">
        <v>0</v>
      </c>
      <c r="BO199" s="185">
        <v>125500</v>
      </c>
      <c r="BP199" s="185"/>
      <c r="BQ199" s="185">
        <v>177800</v>
      </c>
      <c r="BR199" s="185">
        <v>186900</v>
      </c>
      <c r="BS199" s="185">
        <v>0</v>
      </c>
      <c r="BT199" s="185">
        <v>772916.67</v>
      </c>
      <c r="BU199" s="185">
        <v>103600</v>
      </c>
      <c r="BV199" s="185">
        <v>88200</v>
      </c>
      <c r="BW199" s="185">
        <v>110600</v>
      </c>
      <c r="BX199" s="185">
        <v>125300</v>
      </c>
      <c r="BY199" s="185">
        <v>233800</v>
      </c>
      <c r="BZ199" s="185">
        <v>103600</v>
      </c>
      <c r="CA199" s="185">
        <v>16100</v>
      </c>
      <c r="CB199" s="185">
        <v>12600</v>
      </c>
      <c r="CC199" s="216">
        <f t="shared" si="40"/>
        <v>18155050</v>
      </c>
    </row>
    <row r="200" spans="1:81" s="116" customFormat="1" ht="25.5" customHeight="1">
      <c r="A200" s="143" t="s">
        <v>1463</v>
      </c>
      <c r="B200" s="310" t="s">
        <v>39</v>
      </c>
      <c r="C200" s="311" t="s">
        <v>40</v>
      </c>
      <c r="D200" s="312">
        <v>52010</v>
      </c>
      <c r="E200" s="117" t="s">
        <v>679</v>
      </c>
      <c r="F200" s="313" t="s">
        <v>687</v>
      </c>
      <c r="G200" s="314" t="s">
        <v>688</v>
      </c>
      <c r="H200" s="207">
        <v>148500</v>
      </c>
      <c r="I200" s="185">
        <v>19800</v>
      </c>
      <c r="J200" s="185">
        <v>10000</v>
      </c>
      <c r="K200" s="185">
        <v>244500</v>
      </c>
      <c r="L200" s="185">
        <v>19800</v>
      </c>
      <c r="M200" s="185">
        <v>9900</v>
      </c>
      <c r="N200" s="185">
        <v>356400</v>
      </c>
      <c r="O200" s="185">
        <v>0</v>
      </c>
      <c r="P200" s="185">
        <v>0</v>
      </c>
      <c r="Q200" s="185">
        <v>19800</v>
      </c>
      <c r="R200" s="185">
        <v>11200</v>
      </c>
      <c r="S200" s="185">
        <v>42200</v>
      </c>
      <c r="T200" s="185">
        <v>0</v>
      </c>
      <c r="U200" s="185">
        <v>49500</v>
      </c>
      <c r="V200" s="185">
        <v>36400</v>
      </c>
      <c r="W200" s="185">
        <v>0</v>
      </c>
      <c r="X200" s="185">
        <v>0</v>
      </c>
      <c r="Y200" s="185">
        <v>0</v>
      </c>
      <c r="Z200" s="185">
        <v>375900</v>
      </c>
      <c r="AA200" s="185">
        <v>29700</v>
      </c>
      <c r="AB200" s="185">
        <v>19800</v>
      </c>
      <c r="AC200" s="185">
        <v>0</v>
      </c>
      <c r="AD200" s="185">
        <v>0</v>
      </c>
      <c r="AE200" s="185">
        <v>9900</v>
      </c>
      <c r="AF200" s="185">
        <v>0</v>
      </c>
      <c r="AG200" s="185">
        <v>0</v>
      </c>
      <c r="AH200" s="185">
        <v>0</v>
      </c>
      <c r="AI200" s="185">
        <v>158400</v>
      </c>
      <c r="AJ200" s="185">
        <v>0</v>
      </c>
      <c r="AK200" s="185">
        <v>5600</v>
      </c>
      <c r="AL200" s="185">
        <v>0</v>
      </c>
      <c r="AM200" s="185">
        <v>0</v>
      </c>
      <c r="AN200" s="185">
        <v>0</v>
      </c>
      <c r="AO200" s="185">
        <v>110712.9</v>
      </c>
      <c r="AP200" s="185">
        <v>9900</v>
      </c>
      <c r="AQ200" s="185">
        <v>9900</v>
      </c>
      <c r="AR200" s="185">
        <v>0</v>
      </c>
      <c r="AS200" s="185">
        <v>0</v>
      </c>
      <c r="AT200" s="185">
        <v>0</v>
      </c>
      <c r="AU200" s="185">
        <v>19800</v>
      </c>
      <c r="AV200" s="185">
        <v>0</v>
      </c>
      <c r="AW200" s="185">
        <v>0</v>
      </c>
      <c r="AX200" s="185">
        <v>0</v>
      </c>
      <c r="AY200" s="185">
        <v>0</v>
      </c>
      <c r="AZ200" s="185">
        <v>0</v>
      </c>
      <c r="BA200" s="185">
        <v>0</v>
      </c>
      <c r="BB200" s="185">
        <v>183350</v>
      </c>
      <c r="BC200" s="185">
        <v>11200</v>
      </c>
      <c r="BD200" s="185">
        <v>9900</v>
      </c>
      <c r="BE200" s="185">
        <v>218400</v>
      </c>
      <c r="BF200" s="185">
        <v>78800</v>
      </c>
      <c r="BG200" s="185">
        <v>0</v>
      </c>
      <c r="BH200" s="185"/>
      <c r="BI200" s="185">
        <v>9900</v>
      </c>
      <c r="BJ200" s="185"/>
      <c r="BK200" s="185">
        <v>9900</v>
      </c>
      <c r="BL200" s="185">
        <v>9900</v>
      </c>
      <c r="BM200" s="185">
        <v>108900</v>
      </c>
      <c r="BN200" s="185">
        <v>0</v>
      </c>
      <c r="BO200" s="185">
        <v>0</v>
      </c>
      <c r="BP200" s="185"/>
      <c r="BQ200" s="185">
        <v>16800</v>
      </c>
      <c r="BR200" s="185">
        <v>0</v>
      </c>
      <c r="BS200" s="185">
        <v>0</v>
      </c>
      <c r="BT200" s="185">
        <v>29700</v>
      </c>
      <c r="BU200" s="185">
        <v>0</v>
      </c>
      <c r="BV200" s="185">
        <v>0</v>
      </c>
      <c r="BW200" s="185">
        <v>9900</v>
      </c>
      <c r="BX200" s="185">
        <v>0</v>
      </c>
      <c r="BY200" s="185">
        <v>9900</v>
      </c>
      <c r="BZ200" s="185">
        <v>0</v>
      </c>
      <c r="CA200" s="185">
        <v>0</v>
      </c>
      <c r="CB200" s="185">
        <v>0</v>
      </c>
      <c r="CC200" s="216">
        <f t="shared" si="40"/>
        <v>2424162.9</v>
      </c>
    </row>
    <row r="201" spans="1:81" s="116" customFormat="1" ht="25.5" customHeight="1">
      <c r="A201" s="143" t="s">
        <v>1463</v>
      </c>
      <c r="B201" s="310" t="s">
        <v>39</v>
      </c>
      <c r="C201" s="311" t="s">
        <v>40</v>
      </c>
      <c r="D201" s="312">
        <v>52010</v>
      </c>
      <c r="E201" s="117" t="s">
        <v>679</v>
      </c>
      <c r="F201" s="313" t="s">
        <v>689</v>
      </c>
      <c r="G201" s="314" t="s">
        <v>690</v>
      </c>
      <c r="H201" s="207">
        <v>0</v>
      </c>
      <c r="I201" s="207">
        <v>0</v>
      </c>
      <c r="J201" s="207">
        <v>0</v>
      </c>
      <c r="K201" s="207">
        <v>0</v>
      </c>
      <c r="L201" s="207">
        <v>0</v>
      </c>
      <c r="M201" s="207">
        <v>0</v>
      </c>
      <c r="N201" s="207">
        <v>0</v>
      </c>
      <c r="O201" s="207">
        <v>60300</v>
      </c>
      <c r="P201" s="207">
        <v>0</v>
      </c>
      <c r="Q201" s="207">
        <v>287.16000000000003</v>
      </c>
      <c r="R201" s="207">
        <v>0</v>
      </c>
      <c r="S201" s="207">
        <v>12164.52</v>
      </c>
      <c r="T201" s="207">
        <v>0</v>
      </c>
      <c r="U201" s="207">
        <v>0</v>
      </c>
      <c r="V201" s="207">
        <v>0</v>
      </c>
      <c r="W201" s="207">
        <v>0</v>
      </c>
      <c r="X201" s="207">
        <v>0</v>
      </c>
      <c r="Y201" s="207">
        <v>0</v>
      </c>
      <c r="Z201" s="207">
        <v>18745.310000000001</v>
      </c>
      <c r="AA201" s="207">
        <v>0</v>
      </c>
      <c r="AB201" s="207">
        <v>0</v>
      </c>
      <c r="AC201" s="207">
        <v>0</v>
      </c>
      <c r="AD201" s="207">
        <v>0</v>
      </c>
      <c r="AE201" s="207">
        <v>0</v>
      </c>
      <c r="AF201" s="207">
        <v>0</v>
      </c>
      <c r="AG201" s="207">
        <v>0</v>
      </c>
      <c r="AH201" s="207">
        <v>0</v>
      </c>
      <c r="AI201" s="207">
        <v>0</v>
      </c>
      <c r="AJ201" s="207">
        <v>0</v>
      </c>
      <c r="AK201" s="207">
        <v>0</v>
      </c>
      <c r="AL201" s="207">
        <v>0</v>
      </c>
      <c r="AM201" s="207">
        <v>0</v>
      </c>
      <c r="AN201" s="207">
        <v>0</v>
      </c>
      <c r="AO201" s="207">
        <v>0</v>
      </c>
      <c r="AP201" s="207">
        <v>0</v>
      </c>
      <c r="AQ201" s="207">
        <v>0</v>
      </c>
      <c r="AR201" s="207">
        <v>0</v>
      </c>
      <c r="AS201" s="207">
        <v>0</v>
      </c>
      <c r="AT201" s="207">
        <v>0</v>
      </c>
      <c r="AU201" s="207">
        <v>6018.26</v>
      </c>
      <c r="AV201" s="207">
        <v>0</v>
      </c>
      <c r="AW201" s="207">
        <v>0</v>
      </c>
      <c r="AX201" s="207">
        <v>0</v>
      </c>
      <c r="AY201" s="207">
        <v>5600</v>
      </c>
      <c r="AZ201" s="207">
        <v>0</v>
      </c>
      <c r="BA201" s="207">
        <v>0</v>
      </c>
      <c r="BB201" s="207">
        <v>0</v>
      </c>
      <c r="BC201" s="207">
        <v>0</v>
      </c>
      <c r="BD201" s="207">
        <v>0</v>
      </c>
      <c r="BE201" s="207">
        <v>0</v>
      </c>
      <c r="BF201" s="207">
        <v>0</v>
      </c>
      <c r="BG201" s="207">
        <v>0</v>
      </c>
      <c r="BH201" s="207"/>
      <c r="BI201" s="207">
        <v>0</v>
      </c>
      <c r="BJ201" s="207"/>
      <c r="BK201" s="207">
        <v>0</v>
      </c>
      <c r="BL201" s="207">
        <v>0</v>
      </c>
      <c r="BM201" s="207">
        <v>88.8</v>
      </c>
      <c r="BN201" s="207">
        <v>0</v>
      </c>
      <c r="BO201" s="207">
        <v>0</v>
      </c>
      <c r="BP201" s="207"/>
      <c r="BQ201" s="207">
        <v>0</v>
      </c>
      <c r="BR201" s="207">
        <v>0</v>
      </c>
      <c r="BS201" s="207">
        <v>0</v>
      </c>
      <c r="BT201" s="207">
        <v>9626</v>
      </c>
      <c r="BU201" s="207">
        <v>0</v>
      </c>
      <c r="BV201" s="207">
        <v>0</v>
      </c>
      <c r="BW201" s="207">
        <v>588.96</v>
      </c>
      <c r="BX201" s="207">
        <v>591.96</v>
      </c>
      <c r="BY201" s="207">
        <v>0</v>
      </c>
      <c r="BZ201" s="207">
        <v>0</v>
      </c>
      <c r="CA201" s="207">
        <v>0</v>
      </c>
      <c r="CB201" s="207">
        <v>5600</v>
      </c>
      <c r="CC201" s="216">
        <f t="shared" si="40"/>
        <v>119610.97000000002</v>
      </c>
    </row>
    <row r="202" spans="1:81" s="116" customFormat="1" ht="25.5" customHeight="1">
      <c r="A202" s="143" t="s">
        <v>1463</v>
      </c>
      <c r="B202" s="310" t="s">
        <v>39</v>
      </c>
      <c r="C202" s="311" t="s">
        <v>40</v>
      </c>
      <c r="D202" s="312">
        <v>52010</v>
      </c>
      <c r="E202" s="117" t="s">
        <v>679</v>
      </c>
      <c r="F202" s="313" t="s">
        <v>691</v>
      </c>
      <c r="G202" s="314" t="s">
        <v>692</v>
      </c>
      <c r="H202" s="207">
        <v>0</v>
      </c>
      <c r="I202" s="185">
        <v>0</v>
      </c>
      <c r="J202" s="185">
        <v>0</v>
      </c>
      <c r="K202" s="185">
        <v>0</v>
      </c>
      <c r="L202" s="185">
        <v>0</v>
      </c>
      <c r="M202" s="185">
        <v>0</v>
      </c>
      <c r="N202" s="185">
        <v>0</v>
      </c>
      <c r="O202" s="185">
        <v>0</v>
      </c>
      <c r="P202" s="185">
        <v>0</v>
      </c>
      <c r="Q202" s="185">
        <v>0</v>
      </c>
      <c r="R202" s="185">
        <v>0</v>
      </c>
      <c r="S202" s="185">
        <v>0</v>
      </c>
      <c r="T202" s="185">
        <v>0</v>
      </c>
      <c r="U202" s="185">
        <v>0</v>
      </c>
      <c r="V202" s="185">
        <v>0</v>
      </c>
      <c r="W202" s="185">
        <v>0</v>
      </c>
      <c r="X202" s="185">
        <v>0</v>
      </c>
      <c r="Y202" s="185">
        <v>0</v>
      </c>
      <c r="Z202" s="185">
        <v>6020.05</v>
      </c>
      <c r="AA202" s="185">
        <v>0</v>
      </c>
      <c r="AB202" s="185">
        <v>0</v>
      </c>
      <c r="AC202" s="185">
        <v>0</v>
      </c>
      <c r="AD202" s="185">
        <v>0</v>
      </c>
      <c r="AE202" s="185">
        <v>0</v>
      </c>
      <c r="AF202" s="185">
        <v>0</v>
      </c>
      <c r="AG202" s="185">
        <v>0</v>
      </c>
      <c r="AH202" s="185">
        <v>0</v>
      </c>
      <c r="AI202" s="185">
        <v>0</v>
      </c>
      <c r="AJ202" s="185">
        <v>1726.55</v>
      </c>
      <c r="AK202" s="185">
        <v>0</v>
      </c>
      <c r="AL202" s="185">
        <v>0</v>
      </c>
      <c r="AM202" s="185">
        <v>0</v>
      </c>
      <c r="AN202" s="185">
        <v>0</v>
      </c>
      <c r="AO202" s="185">
        <v>0</v>
      </c>
      <c r="AP202" s="185">
        <v>0</v>
      </c>
      <c r="AQ202" s="185">
        <v>0</v>
      </c>
      <c r="AR202" s="185">
        <v>0</v>
      </c>
      <c r="AS202" s="185">
        <v>0</v>
      </c>
      <c r="AT202" s="185">
        <v>0</v>
      </c>
      <c r="AU202" s="185">
        <v>2367.84</v>
      </c>
      <c r="AV202" s="185">
        <v>0</v>
      </c>
      <c r="AW202" s="185">
        <v>0</v>
      </c>
      <c r="AX202" s="185">
        <v>0</v>
      </c>
      <c r="AY202" s="185">
        <v>0</v>
      </c>
      <c r="AZ202" s="185">
        <v>0</v>
      </c>
      <c r="BA202" s="185">
        <v>0</v>
      </c>
      <c r="BB202" s="185">
        <v>0</v>
      </c>
      <c r="BC202" s="185">
        <v>0</v>
      </c>
      <c r="BD202" s="185">
        <v>0</v>
      </c>
      <c r="BE202" s="185">
        <v>0</v>
      </c>
      <c r="BF202" s="185">
        <v>0</v>
      </c>
      <c r="BG202" s="185">
        <v>0</v>
      </c>
      <c r="BH202" s="185"/>
      <c r="BI202" s="185">
        <v>0</v>
      </c>
      <c r="BJ202" s="185"/>
      <c r="BK202" s="185">
        <v>0</v>
      </c>
      <c r="BL202" s="185">
        <v>0</v>
      </c>
      <c r="BM202" s="185">
        <v>0</v>
      </c>
      <c r="BN202" s="185">
        <v>0</v>
      </c>
      <c r="BO202" s="185">
        <v>0</v>
      </c>
      <c r="BP202" s="185"/>
      <c r="BQ202" s="185">
        <v>0</v>
      </c>
      <c r="BR202" s="185">
        <v>0</v>
      </c>
      <c r="BS202" s="185">
        <v>0</v>
      </c>
      <c r="BT202" s="185">
        <v>0</v>
      </c>
      <c r="BU202" s="185">
        <v>0</v>
      </c>
      <c r="BV202" s="185">
        <v>0</v>
      </c>
      <c r="BW202" s="185">
        <v>0</v>
      </c>
      <c r="BX202" s="185">
        <v>0</v>
      </c>
      <c r="BY202" s="185">
        <v>0</v>
      </c>
      <c r="BZ202" s="185">
        <v>0</v>
      </c>
      <c r="CA202" s="185">
        <v>0</v>
      </c>
      <c r="CB202" s="185">
        <v>0</v>
      </c>
      <c r="CC202" s="216">
        <f t="shared" si="40"/>
        <v>10114.44</v>
      </c>
    </row>
    <row r="203" spans="1:81" s="116" customFormat="1" ht="25.5" customHeight="1">
      <c r="A203" s="143" t="s">
        <v>1463</v>
      </c>
      <c r="B203" s="310" t="s">
        <v>39</v>
      </c>
      <c r="C203" s="311" t="s">
        <v>40</v>
      </c>
      <c r="D203" s="312">
        <v>52010</v>
      </c>
      <c r="E203" s="117" t="s">
        <v>679</v>
      </c>
      <c r="F203" s="313" t="s">
        <v>693</v>
      </c>
      <c r="G203" s="314" t="s">
        <v>694</v>
      </c>
      <c r="H203" s="207">
        <v>0</v>
      </c>
      <c r="I203" s="207">
        <v>0</v>
      </c>
      <c r="J203" s="207">
        <v>0</v>
      </c>
      <c r="K203" s="207">
        <v>0</v>
      </c>
      <c r="L203" s="207">
        <v>0</v>
      </c>
      <c r="M203" s="207">
        <v>0</v>
      </c>
      <c r="N203" s="207">
        <v>0</v>
      </c>
      <c r="O203" s="207">
        <v>0</v>
      </c>
      <c r="P203" s="207">
        <v>0</v>
      </c>
      <c r="Q203" s="207">
        <v>0</v>
      </c>
      <c r="R203" s="207">
        <v>0</v>
      </c>
      <c r="S203" s="207">
        <v>0</v>
      </c>
      <c r="T203" s="207">
        <v>0</v>
      </c>
      <c r="U203" s="207">
        <v>0</v>
      </c>
      <c r="V203" s="207">
        <v>0</v>
      </c>
      <c r="W203" s="207">
        <v>0</v>
      </c>
      <c r="X203" s="207">
        <v>0</v>
      </c>
      <c r="Y203" s="207">
        <v>0</v>
      </c>
      <c r="Z203" s="207">
        <v>3361.6</v>
      </c>
      <c r="AA203" s="207">
        <v>0</v>
      </c>
      <c r="AB203" s="207">
        <v>0</v>
      </c>
      <c r="AC203" s="207">
        <v>0</v>
      </c>
      <c r="AD203" s="207">
        <v>0</v>
      </c>
      <c r="AE203" s="207">
        <v>0</v>
      </c>
      <c r="AF203" s="207">
        <v>0</v>
      </c>
      <c r="AG203" s="207">
        <v>0</v>
      </c>
      <c r="AH203" s="207">
        <v>0</v>
      </c>
      <c r="AI203" s="207">
        <v>0</v>
      </c>
      <c r="AJ203" s="207">
        <v>1026.8</v>
      </c>
      <c r="AK203" s="207">
        <v>0</v>
      </c>
      <c r="AL203" s="207">
        <v>0</v>
      </c>
      <c r="AM203" s="207">
        <v>0</v>
      </c>
      <c r="AN203" s="207">
        <v>0</v>
      </c>
      <c r="AO203" s="207">
        <v>0</v>
      </c>
      <c r="AP203" s="207">
        <v>0</v>
      </c>
      <c r="AQ203" s="207">
        <v>0</v>
      </c>
      <c r="AR203" s="207">
        <v>0</v>
      </c>
      <c r="AS203" s="207">
        <v>0</v>
      </c>
      <c r="AT203" s="207">
        <v>0</v>
      </c>
      <c r="AU203" s="207">
        <v>4574.8</v>
      </c>
      <c r="AV203" s="207">
        <v>0</v>
      </c>
      <c r="AW203" s="207">
        <v>0</v>
      </c>
      <c r="AX203" s="207">
        <v>0</v>
      </c>
      <c r="AY203" s="207">
        <v>0</v>
      </c>
      <c r="AZ203" s="207">
        <v>0</v>
      </c>
      <c r="BA203" s="207">
        <v>0</v>
      </c>
      <c r="BB203" s="207">
        <v>0</v>
      </c>
      <c r="BC203" s="207">
        <v>0</v>
      </c>
      <c r="BD203" s="207">
        <v>0</v>
      </c>
      <c r="BE203" s="207">
        <v>0</v>
      </c>
      <c r="BF203" s="207">
        <v>0</v>
      </c>
      <c r="BG203" s="207">
        <v>0</v>
      </c>
      <c r="BH203" s="207"/>
      <c r="BI203" s="207">
        <v>0</v>
      </c>
      <c r="BJ203" s="207"/>
      <c r="BK203" s="207">
        <v>0</v>
      </c>
      <c r="BL203" s="207">
        <v>0</v>
      </c>
      <c r="BM203" s="207">
        <v>0</v>
      </c>
      <c r="BN203" s="207">
        <v>0</v>
      </c>
      <c r="BO203" s="207">
        <v>0</v>
      </c>
      <c r="BP203" s="207"/>
      <c r="BQ203" s="207">
        <v>0</v>
      </c>
      <c r="BR203" s="207">
        <v>0</v>
      </c>
      <c r="BS203" s="207">
        <v>0</v>
      </c>
      <c r="BT203" s="207">
        <v>0</v>
      </c>
      <c r="BU203" s="207">
        <v>0</v>
      </c>
      <c r="BV203" s="207">
        <v>0</v>
      </c>
      <c r="BW203" s="207">
        <v>0</v>
      </c>
      <c r="BX203" s="207">
        <v>0</v>
      </c>
      <c r="BY203" s="207">
        <v>840.4</v>
      </c>
      <c r="BZ203" s="207">
        <v>0</v>
      </c>
      <c r="CA203" s="207">
        <v>0</v>
      </c>
      <c r="CB203" s="207">
        <v>0</v>
      </c>
      <c r="CC203" s="216">
        <f t="shared" si="40"/>
        <v>9803.6</v>
      </c>
    </row>
    <row r="204" spans="1:81" s="116" customFormat="1" ht="25.5" customHeight="1">
      <c r="A204" s="143" t="s">
        <v>1463</v>
      </c>
      <c r="B204" s="310" t="s">
        <v>39</v>
      </c>
      <c r="C204" s="311" t="s">
        <v>40</v>
      </c>
      <c r="D204" s="312">
        <v>52010</v>
      </c>
      <c r="E204" s="117" t="s">
        <v>679</v>
      </c>
      <c r="F204" s="313" t="s">
        <v>695</v>
      </c>
      <c r="G204" s="314" t="s">
        <v>696</v>
      </c>
      <c r="H204" s="207">
        <v>0</v>
      </c>
      <c r="I204" s="207">
        <v>0</v>
      </c>
      <c r="J204" s="207">
        <v>0</v>
      </c>
      <c r="K204" s="207">
        <v>0</v>
      </c>
      <c r="L204" s="207">
        <v>0</v>
      </c>
      <c r="M204" s="207">
        <v>0</v>
      </c>
      <c r="N204" s="207">
        <v>420.2</v>
      </c>
      <c r="O204" s="207">
        <v>0</v>
      </c>
      <c r="P204" s="207">
        <v>0</v>
      </c>
      <c r="Q204" s="207">
        <v>0</v>
      </c>
      <c r="R204" s="207">
        <v>0</v>
      </c>
      <c r="S204" s="207">
        <v>0</v>
      </c>
      <c r="T204" s="207">
        <v>0</v>
      </c>
      <c r="U204" s="207">
        <v>57689.7</v>
      </c>
      <c r="V204" s="207">
        <v>0</v>
      </c>
      <c r="W204" s="207">
        <v>0</v>
      </c>
      <c r="X204" s="207">
        <v>0</v>
      </c>
      <c r="Y204" s="207">
        <v>0</v>
      </c>
      <c r="Z204" s="207">
        <v>1680.8</v>
      </c>
      <c r="AA204" s="207">
        <v>0</v>
      </c>
      <c r="AB204" s="207">
        <v>0</v>
      </c>
      <c r="AC204" s="207">
        <v>0</v>
      </c>
      <c r="AD204" s="207">
        <v>0</v>
      </c>
      <c r="AE204" s="207">
        <v>0</v>
      </c>
      <c r="AF204" s="207">
        <v>0</v>
      </c>
      <c r="AG204" s="207">
        <v>0</v>
      </c>
      <c r="AH204" s="207">
        <v>0</v>
      </c>
      <c r="AI204" s="207">
        <v>0</v>
      </c>
      <c r="AJ204" s="207">
        <v>0</v>
      </c>
      <c r="AK204" s="207">
        <v>0</v>
      </c>
      <c r="AL204" s="207">
        <v>0</v>
      </c>
      <c r="AM204" s="207">
        <v>0</v>
      </c>
      <c r="AN204" s="207">
        <v>0</v>
      </c>
      <c r="AO204" s="207">
        <v>0</v>
      </c>
      <c r="AP204" s="207">
        <v>0</v>
      </c>
      <c r="AQ204" s="207">
        <v>0</v>
      </c>
      <c r="AR204" s="207">
        <v>0</v>
      </c>
      <c r="AS204" s="207">
        <v>0</v>
      </c>
      <c r="AT204" s="207">
        <v>0</v>
      </c>
      <c r="AU204" s="207">
        <v>6108</v>
      </c>
      <c r="AV204" s="207">
        <v>0</v>
      </c>
      <c r="AW204" s="207">
        <v>0</v>
      </c>
      <c r="AX204" s="207">
        <v>0</v>
      </c>
      <c r="AY204" s="207">
        <v>0</v>
      </c>
      <c r="AZ204" s="207">
        <v>0</v>
      </c>
      <c r="BA204" s="207">
        <v>0</v>
      </c>
      <c r="BB204" s="207">
        <v>0</v>
      </c>
      <c r="BC204" s="207">
        <v>0</v>
      </c>
      <c r="BD204" s="207">
        <v>0</v>
      </c>
      <c r="BE204" s="207">
        <v>0</v>
      </c>
      <c r="BF204" s="207">
        <v>0</v>
      </c>
      <c r="BG204" s="207">
        <v>0</v>
      </c>
      <c r="BH204" s="207"/>
      <c r="BI204" s="207">
        <v>0</v>
      </c>
      <c r="BJ204" s="207"/>
      <c r="BK204" s="207">
        <v>0</v>
      </c>
      <c r="BL204" s="207">
        <v>0</v>
      </c>
      <c r="BM204" s="207">
        <v>0</v>
      </c>
      <c r="BN204" s="207">
        <v>0</v>
      </c>
      <c r="BO204" s="207">
        <v>0</v>
      </c>
      <c r="BP204" s="207"/>
      <c r="BQ204" s="207">
        <v>0</v>
      </c>
      <c r="BR204" s="207">
        <v>0</v>
      </c>
      <c r="BS204" s="207">
        <v>0</v>
      </c>
      <c r="BT204" s="207">
        <v>0</v>
      </c>
      <c r="BU204" s="207">
        <v>0</v>
      </c>
      <c r="BV204" s="207">
        <v>0</v>
      </c>
      <c r="BW204" s="207">
        <v>0</v>
      </c>
      <c r="BX204" s="207">
        <v>0</v>
      </c>
      <c r="BY204" s="207">
        <v>0</v>
      </c>
      <c r="BZ204" s="207">
        <v>0</v>
      </c>
      <c r="CA204" s="207">
        <v>0</v>
      </c>
      <c r="CB204" s="207">
        <v>0</v>
      </c>
      <c r="CC204" s="216">
        <f t="shared" si="40"/>
        <v>65898.7</v>
      </c>
    </row>
    <row r="205" spans="1:81" s="116" customFormat="1" ht="25.5" customHeight="1">
      <c r="A205" s="143" t="s">
        <v>1463</v>
      </c>
      <c r="B205" s="310" t="s">
        <v>39</v>
      </c>
      <c r="C205" s="311" t="s">
        <v>40</v>
      </c>
      <c r="D205" s="312">
        <v>52010</v>
      </c>
      <c r="E205" s="117" t="s">
        <v>679</v>
      </c>
      <c r="F205" s="313" t="s">
        <v>697</v>
      </c>
      <c r="G205" s="314" t="s">
        <v>698</v>
      </c>
      <c r="H205" s="207">
        <v>437140</v>
      </c>
      <c r="I205" s="185">
        <v>198550</v>
      </c>
      <c r="J205" s="185">
        <v>157960</v>
      </c>
      <c r="K205" s="185">
        <v>133490</v>
      </c>
      <c r="L205" s="185">
        <v>93690</v>
      </c>
      <c r="M205" s="185">
        <v>0</v>
      </c>
      <c r="N205" s="185">
        <v>1086860</v>
      </c>
      <c r="O205" s="185">
        <v>96440</v>
      </c>
      <c r="P205" s="185">
        <v>232860</v>
      </c>
      <c r="Q205" s="185">
        <v>202880</v>
      </c>
      <c r="R205" s="185">
        <v>116190</v>
      </c>
      <c r="S205" s="185">
        <v>148900</v>
      </c>
      <c r="T205" s="185">
        <v>141820</v>
      </c>
      <c r="U205" s="185">
        <v>199060</v>
      </c>
      <c r="V205" s="185">
        <v>63030</v>
      </c>
      <c r="W205" s="185">
        <v>0</v>
      </c>
      <c r="X205" s="185">
        <v>175460</v>
      </c>
      <c r="Y205" s="185">
        <v>0</v>
      </c>
      <c r="Z205" s="185">
        <v>865660</v>
      </c>
      <c r="AA205" s="185">
        <v>20040</v>
      </c>
      <c r="AB205" s="185">
        <v>174100</v>
      </c>
      <c r="AC205" s="185">
        <v>0</v>
      </c>
      <c r="AD205" s="185">
        <v>44760</v>
      </c>
      <c r="AE205" s="185">
        <v>174940</v>
      </c>
      <c r="AF205" s="185">
        <v>45940</v>
      </c>
      <c r="AG205" s="185">
        <v>0</v>
      </c>
      <c r="AH205" s="185">
        <v>0</v>
      </c>
      <c r="AI205" s="185">
        <v>1307570</v>
      </c>
      <c r="AJ205" s="185">
        <v>169220</v>
      </c>
      <c r="AK205" s="185">
        <v>138080</v>
      </c>
      <c r="AL205" s="185">
        <v>44480</v>
      </c>
      <c r="AM205" s="185">
        <v>45200</v>
      </c>
      <c r="AN205" s="185">
        <v>235980</v>
      </c>
      <c r="AO205" s="185">
        <v>0</v>
      </c>
      <c r="AP205" s="185">
        <v>0</v>
      </c>
      <c r="AQ205" s="185">
        <v>113560</v>
      </c>
      <c r="AR205" s="185">
        <v>22230</v>
      </c>
      <c r="AS205" s="185">
        <v>20360</v>
      </c>
      <c r="AT205" s="185">
        <v>90850</v>
      </c>
      <c r="AU205" s="185">
        <v>666580</v>
      </c>
      <c r="AV205" s="185">
        <v>0</v>
      </c>
      <c r="AW205" s="185">
        <v>94340</v>
      </c>
      <c r="AX205" s="185">
        <v>190040</v>
      </c>
      <c r="AY205" s="185">
        <v>43020</v>
      </c>
      <c r="AZ205" s="185">
        <v>21010</v>
      </c>
      <c r="BA205" s="185">
        <v>62860</v>
      </c>
      <c r="BB205" s="185">
        <v>1377120</v>
      </c>
      <c r="BC205" s="185">
        <v>119380</v>
      </c>
      <c r="BD205" s="185">
        <v>124260</v>
      </c>
      <c r="BE205" s="185">
        <v>190450</v>
      </c>
      <c r="BF205" s="185">
        <v>99530</v>
      </c>
      <c r="BG205" s="185">
        <v>13842.96</v>
      </c>
      <c r="BH205" s="185"/>
      <c r="BI205" s="185">
        <v>236940</v>
      </c>
      <c r="BJ205" s="185"/>
      <c r="BK205" s="185">
        <v>109784.9</v>
      </c>
      <c r="BL205" s="185">
        <v>0</v>
      </c>
      <c r="BM205" s="185">
        <v>1017090</v>
      </c>
      <c r="BN205" s="185">
        <v>0</v>
      </c>
      <c r="BO205" s="185">
        <v>162630</v>
      </c>
      <c r="BP205" s="185"/>
      <c r="BQ205" s="185">
        <v>91920</v>
      </c>
      <c r="BR205" s="185">
        <v>185740</v>
      </c>
      <c r="BS205" s="185">
        <v>0</v>
      </c>
      <c r="BT205" s="185">
        <v>248060</v>
      </c>
      <c r="BU205" s="185">
        <v>71110</v>
      </c>
      <c r="BV205" s="185">
        <v>139550</v>
      </c>
      <c r="BW205" s="185">
        <v>91530</v>
      </c>
      <c r="BX205" s="185">
        <v>134070</v>
      </c>
      <c r="BY205" s="185">
        <v>89350</v>
      </c>
      <c r="BZ205" s="185">
        <v>83230</v>
      </c>
      <c r="CA205" s="185">
        <v>0</v>
      </c>
      <c r="CB205" s="185">
        <v>0</v>
      </c>
      <c r="CC205" s="216">
        <f t="shared" si="40"/>
        <v>12660737.860000001</v>
      </c>
    </row>
    <row r="206" spans="1:81" s="116" customFormat="1" ht="25.5" customHeight="1">
      <c r="A206" s="143" t="s">
        <v>1463</v>
      </c>
      <c r="B206" s="310" t="s">
        <v>39</v>
      </c>
      <c r="C206" s="311" t="s">
        <v>40</v>
      </c>
      <c r="D206" s="312">
        <v>52010</v>
      </c>
      <c r="E206" s="117" t="s">
        <v>679</v>
      </c>
      <c r="F206" s="313" t="s">
        <v>699</v>
      </c>
      <c r="G206" s="314" t="s">
        <v>700</v>
      </c>
      <c r="H206" s="207">
        <v>1012040</v>
      </c>
      <c r="I206" s="185">
        <v>117480</v>
      </c>
      <c r="J206" s="185">
        <v>75040</v>
      </c>
      <c r="K206" s="185">
        <v>29680</v>
      </c>
      <c r="L206" s="185">
        <v>76220</v>
      </c>
      <c r="M206" s="185">
        <v>0</v>
      </c>
      <c r="N206" s="185">
        <v>1120870</v>
      </c>
      <c r="O206" s="185">
        <v>255530</v>
      </c>
      <c r="P206" s="185">
        <v>24850</v>
      </c>
      <c r="Q206" s="185">
        <v>117880</v>
      </c>
      <c r="R206" s="185">
        <v>143910</v>
      </c>
      <c r="S206" s="185">
        <v>84878.71</v>
      </c>
      <c r="T206" s="185">
        <v>0</v>
      </c>
      <c r="U206" s="185">
        <v>167960</v>
      </c>
      <c r="V206" s="185">
        <v>0</v>
      </c>
      <c r="W206" s="185">
        <v>0</v>
      </c>
      <c r="X206" s="185">
        <v>47790</v>
      </c>
      <c r="Y206" s="185">
        <v>0</v>
      </c>
      <c r="Z206" s="185">
        <v>531740</v>
      </c>
      <c r="AA206" s="185">
        <v>23710</v>
      </c>
      <c r="AB206" s="185">
        <v>93030</v>
      </c>
      <c r="AC206" s="185">
        <v>0</v>
      </c>
      <c r="AD206" s="185">
        <v>53518.71</v>
      </c>
      <c r="AE206" s="185">
        <v>60700</v>
      </c>
      <c r="AF206" s="185">
        <v>43610</v>
      </c>
      <c r="AG206" s="185">
        <v>0</v>
      </c>
      <c r="AH206" s="185">
        <v>0</v>
      </c>
      <c r="AI206" s="185">
        <v>935980</v>
      </c>
      <c r="AJ206" s="185">
        <v>28560</v>
      </c>
      <c r="AK206" s="185">
        <v>25670</v>
      </c>
      <c r="AL206" s="185">
        <v>128900</v>
      </c>
      <c r="AM206" s="185">
        <v>0</v>
      </c>
      <c r="AN206" s="185">
        <v>87300</v>
      </c>
      <c r="AO206" s="185">
        <v>0</v>
      </c>
      <c r="AP206" s="185">
        <v>128480</v>
      </c>
      <c r="AQ206" s="185">
        <v>70850</v>
      </c>
      <c r="AR206" s="185">
        <v>122200</v>
      </c>
      <c r="AS206" s="185">
        <v>71560</v>
      </c>
      <c r="AT206" s="185">
        <v>43990</v>
      </c>
      <c r="AU206" s="185">
        <v>1016510</v>
      </c>
      <c r="AV206" s="185">
        <v>149510</v>
      </c>
      <c r="AW206" s="185">
        <v>44480</v>
      </c>
      <c r="AX206" s="185">
        <v>49330</v>
      </c>
      <c r="AY206" s="185">
        <v>93730</v>
      </c>
      <c r="AZ206" s="185">
        <v>0</v>
      </c>
      <c r="BA206" s="185">
        <v>44860</v>
      </c>
      <c r="BB206" s="185">
        <v>0</v>
      </c>
      <c r="BC206" s="185">
        <v>0</v>
      </c>
      <c r="BD206" s="185">
        <v>23340</v>
      </c>
      <c r="BE206" s="185">
        <v>0</v>
      </c>
      <c r="BF206" s="185">
        <v>69280</v>
      </c>
      <c r="BG206" s="185">
        <v>0</v>
      </c>
      <c r="BH206" s="185"/>
      <c r="BI206" s="185">
        <v>0</v>
      </c>
      <c r="BJ206" s="185"/>
      <c r="BK206" s="185">
        <v>70945.8</v>
      </c>
      <c r="BL206" s="185">
        <v>0</v>
      </c>
      <c r="BM206" s="185">
        <v>664460</v>
      </c>
      <c r="BN206" s="185">
        <v>0</v>
      </c>
      <c r="BO206" s="185">
        <v>24080</v>
      </c>
      <c r="BP206" s="185"/>
      <c r="BQ206" s="185">
        <v>0</v>
      </c>
      <c r="BR206" s="185">
        <v>50170</v>
      </c>
      <c r="BS206" s="185">
        <v>0</v>
      </c>
      <c r="BT206" s="185">
        <v>100760</v>
      </c>
      <c r="BU206" s="185">
        <v>127440</v>
      </c>
      <c r="BV206" s="185">
        <v>47420</v>
      </c>
      <c r="BW206" s="185">
        <v>0</v>
      </c>
      <c r="BX206" s="185">
        <v>95090</v>
      </c>
      <c r="BY206" s="185">
        <v>29110</v>
      </c>
      <c r="BZ206" s="185">
        <v>44100</v>
      </c>
      <c r="CA206" s="185">
        <v>0</v>
      </c>
      <c r="CB206" s="185">
        <v>0</v>
      </c>
      <c r="CC206" s="216">
        <f t="shared" si="40"/>
        <v>8468543.2199999988</v>
      </c>
    </row>
    <row r="207" spans="1:81" s="116" customFormat="1" ht="25.5" customHeight="1">
      <c r="A207" s="143" t="s">
        <v>1463</v>
      </c>
      <c r="B207" s="310" t="s">
        <v>39</v>
      </c>
      <c r="C207" s="311" t="s">
        <v>40</v>
      </c>
      <c r="D207" s="312">
        <v>52010</v>
      </c>
      <c r="E207" s="117" t="s">
        <v>679</v>
      </c>
      <c r="F207" s="313" t="s">
        <v>701</v>
      </c>
      <c r="G207" s="314" t="s">
        <v>702</v>
      </c>
      <c r="H207" s="207">
        <v>74660</v>
      </c>
      <c r="I207" s="185">
        <v>0</v>
      </c>
      <c r="J207" s="185">
        <v>90351.94</v>
      </c>
      <c r="K207" s="185">
        <v>0</v>
      </c>
      <c r="L207" s="185">
        <v>0</v>
      </c>
      <c r="M207" s="185">
        <v>0</v>
      </c>
      <c r="N207" s="185">
        <v>403290</v>
      </c>
      <c r="O207" s="185">
        <v>0</v>
      </c>
      <c r="P207" s="185">
        <v>0</v>
      </c>
      <c r="Q207" s="185">
        <v>98450</v>
      </c>
      <c r="R207" s="185">
        <v>0</v>
      </c>
      <c r="S207" s="185">
        <v>0</v>
      </c>
      <c r="T207" s="185">
        <v>15320</v>
      </c>
      <c r="U207" s="185">
        <v>42250</v>
      </c>
      <c r="V207" s="185">
        <v>0</v>
      </c>
      <c r="W207" s="185">
        <v>0</v>
      </c>
      <c r="X207" s="185">
        <v>22450</v>
      </c>
      <c r="Y207" s="185">
        <v>0</v>
      </c>
      <c r="Z207" s="185">
        <v>252070</v>
      </c>
      <c r="AA207" s="185">
        <v>44560</v>
      </c>
      <c r="AB207" s="185">
        <v>0</v>
      </c>
      <c r="AC207" s="185">
        <v>204110</v>
      </c>
      <c r="AD207" s="185">
        <v>22750</v>
      </c>
      <c r="AE207" s="185">
        <v>0</v>
      </c>
      <c r="AF207" s="185">
        <v>0</v>
      </c>
      <c r="AG207" s="185">
        <v>0</v>
      </c>
      <c r="AH207" s="185">
        <v>0</v>
      </c>
      <c r="AI207" s="185">
        <v>633730</v>
      </c>
      <c r="AJ207" s="185">
        <v>0</v>
      </c>
      <c r="AK207" s="185">
        <v>0</v>
      </c>
      <c r="AL207" s="185">
        <v>0</v>
      </c>
      <c r="AM207" s="185">
        <v>0</v>
      </c>
      <c r="AN207" s="185">
        <v>0</v>
      </c>
      <c r="AO207" s="185">
        <v>22750</v>
      </c>
      <c r="AP207" s="185">
        <v>18000</v>
      </c>
      <c r="AQ207" s="185">
        <v>0</v>
      </c>
      <c r="AR207" s="185">
        <v>22750</v>
      </c>
      <c r="AS207" s="185">
        <v>0</v>
      </c>
      <c r="AT207" s="185">
        <v>0</v>
      </c>
      <c r="AU207" s="185">
        <v>81260</v>
      </c>
      <c r="AV207" s="185">
        <v>0</v>
      </c>
      <c r="AW207" s="185">
        <v>0</v>
      </c>
      <c r="AX207" s="185">
        <v>0</v>
      </c>
      <c r="AY207" s="185">
        <v>22750</v>
      </c>
      <c r="AZ207" s="185">
        <v>22750</v>
      </c>
      <c r="BA207" s="185">
        <v>22750</v>
      </c>
      <c r="BB207" s="185">
        <v>1011920</v>
      </c>
      <c r="BC207" s="185">
        <v>0</v>
      </c>
      <c r="BD207" s="185">
        <v>0</v>
      </c>
      <c r="BE207" s="185">
        <v>0</v>
      </c>
      <c r="BF207" s="185">
        <v>22750</v>
      </c>
      <c r="BG207" s="185">
        <v>0</v>
      </c>
      <c r="BH207" s="185"/>
      <c r="BI207" s="185">
        <v>0</v>
      </c>
      <c r="BJ207" s="185"/>
      <c r="BK207" s="185">
        <v>23350</v>
      </c>
      <c r="BL207" s="185">
        <v>0</v>
      </c>
      <c r="BM207" s="185">
        <v>171660</v>
      </c>
      <c r="BN207" s="185">
        <v>98700</v>
      </c>
      <c r="BO207" s="185">
        <v>22750</v>
      </c>
      <c r="BP207" s="185"/>
      <c r="BQ207" s="185">
        <v>0</v>
      </c>
      <c r="BR207" s="185">
        <v>0</v>
      </c>
      <c r="BS207" s="185">
        <v>0</v>
      </c>
      <c r="BT207" s="185">
        <v>122713.33</v>
      </c>
      <c r="BU207" s="185">
        <v>23050</v>
      </c>
      <c r="BV207" s="185">
        <v>22750</v>
      </c>
      <c r="BW207" s="185">
        <v>45500</v>
      </c>
      <c r="BX207" s="185">
        <v>0</v>
      </c>
      <c r="BY207" s="185">
        <v>45500</v>
      </c>
      <c r="BZ207" s="185">
        <v>0</v>
      </c>
      <c r="CA207" s="185">
        <v>0</v>
      </c>
      <c r="CB207" s="185">
        <v>0</v>
      </c>
      <c r="CC207" s="216">
        <f t="shared" si="40"/>
        <v>3727645.27</v>
      </c>
    </row>
    <row r="208" spans="1:81" s="116" customFormat="1" ht="25.5" customHeight="1">
      <c r="A208" s="143" t="s">
        <v>1463</v>
      </c>
      <c r="B208" s="310" t="s">
        <v>39</v>
      </c>
      <c r="C208" s="311" t="s">
        <v>40</v>
      </c>
      <c r="D208" s="312">
        <v>52010</v>
      </c>
      <c r="E208" s="117" t="s">
        <v>679</v>
      </c>
      <c r="F208" s="313" t="s">
        <v>703</v>
      </c>
      <c r="G208" s="314" t="s">
        <v>1500</v>
      </c>
      <c r="H208" s="207">
        <v>653597</v>
      </c>
      <c r="I208" s="185">
        <v>72404</v>
      </c>
      <c r="J208" s="185">
        <v>183820</v>
      </c>
      <c r="K208" s="185">
        <v>83800</v>
      </c>
      <c r="L208" s="185">
        <v>21420</v>
      </c>
      <c r="M208" s="185">
        <v>18000</v>
      </c>
      <c r="N208" s="185">
        <v>755440</v>
      </c>
      <c r="O208" s="185">
        <v>80820</v>
      </c>
      <c r="P208" s="185">
        <v>40150</v>
      </c>
      <c r="Q208" s="185">
        <v>145010</v>
      </c>
      <c r="R208" s="185">
        <v>38210</v>
      </c>
      <c r="S208" s="185">
        <v>21990</v>
      </c>
      <c r="T208" s="185">
        <v>45820</v>
      </c>
      <c r="U208" s="185">
        <v>18000</v>
      </c>
      <c r="V208" s="185">
        <v>47320</v>
      </c>
      <c r="W208" s="185">
        <v>0</v>
      </c>
      <c r="X208" s="185">
        <v>45300</v>
      </c>
      <c r="Y208" s="185">
        <v>23810</v>
      </c>
      <c r="Z208" s="185">
        <v>550450</v>
      </c>
      <c r="AA208" s="185">
        <v>163825</v>
      </c>
      <c r="AB208" s="185">
        <v>0</v>
      </c>
      <c r="AC208" s="185">
        <v>0</v>
      </c>
      <c r="AD208" s="185">
        <v>78390</v>
      </c>
      <c r="AE208" s="185">
        <v>0</v>
      </c>
      <c r="AF208" s="185">
        <v>40220</v>
      </c>
      <c r="AG208" s="185">
        <v>0</v>
      </c>
      <c r="AH208" s="185">
        <v>0</v>
      </c>
      <c r="AI208" s="185">
        <v>810670.32</v>
      </c>
      <c r="AJ208" s="185">
        <v>45470</v>
      </c>
      <c r="AK208" s="185">
        <v>18900</v>
      </c>
      <c r="AL208" s="185">
        <v>20550</v>
      </c>
      <c r="AM208" s="185">
        <v>25460</v>
      </c>
      <c r="AN208" s="185">
        <v>47940</v>
      </c>
      <c r="AO208" s="185">
        <v>26580</v>
      </c>
      <c r="AP208" s="185">
        <v>43970.65</v>
      </c>
      <c r="AQ208" s="185">
        <v>80340</v>
      </c>
      <c r="AR208" s="185">
        <v>50300</v>
      </c>
      <c r="AS208" s="185">
        <v>43180</v>
      </c>
      <c r="AT208" s="185">
        <v>53350</v>
      </c>
      <c r="AU208" s="185">
        <v>382280</v>
      </c>
      <c r="AV208" s="185">
        <v>18780</v>
      </c>
      <c r="AW208" s="185">
        <v>41090</v>
      </c>
      <c r="AX208" s="185">
        <v>38210</v>
      </c>
      <c r="AY208" s="185">
        <v>27450</v>
      </c>
      <c r="AZ208" s="185">
        <v>38500</v>
      </c>
      <c r="BA208" s="185">
        <v>35560</v>
      </c>
      <c r="BB208" s="185">
        <v>0</v>
      </c>
      <c r="BC208" s="185">
        <v>116600</v>
      </c>
      <c r="BD208" s="185">
        <v>43640</v>
      </c>
      <c r="BE208" s="185">
        <v>91242.9</v>
      </c>
      <c r="BF208" s="185">
        <v>48250</v>
      </c>
      <c r="BG208" s="185">
        <v>33900</v>
      </c>
      <c r="BH208" s="185"/>
      <c r="BI208" s="185">
        <v>71030</v>
      </c>
      <c r="BJ208" s="185"/>
      <c r="BK208" s="185">
        <v>21740</v>
      </c>
      <c r="BL208" s="185">
        <v>24400</v>
      </c>
      <c r="BM208" s="185">
        <v>466840</v>
      </c>
      <c r="BN208" s="185">
        <v>181280</v>
      </c>
      <c r="BO208" s="185">
        <v>77140</v>
      </c>
      <c r="BP208" s="185"/>
      <c r="BQ208" s="185">
        <v>44560</v>
      </c>
      <c r="BR208" s="185">
        <v>43360</v>
      </c>
      <c r="BS208" s="185">
        <v>63840</v>
      </c>
      <c r="BT208" s="185">
        <v>440190</v>
      </c>
      <c r="BU208" s="185">
        <v>69440</v>
      </c>
      <c r="BV208" s="185">
        <v>53820</v>
      </c>
      <c r="BW208" s="185">
        <v>95480</v>
      </c>
      <c r="BX208" s="185">
        <v>76320</v>
      </c>
      <c r="BY208" s="185">
        <v>281760</v>
      </c>
      <c r="BZ208" s="185">
        <v>94730</v>
      </c>
      <c r="CA208" s="185">
        <v>19200</v>
      </c>
      <c r="CB208" s="185">
        <v>39310</v>
      </c>
      <c r="CC208" s="216">
        <f t="shared" si="40"/>
        <v>7474449.8700000001</v>
      </c>
    </row>
    <row r="209" spans="1:81" s="116" customFormat="1" ht="25.5" customHeight="1">
      <c r="A209" s="143" t="s">
        <v>1463</v>
      </c>
      <c r="B209" s="310" t="s">
        <v>39</v>
      </c>
      <c r="C209" s="311" t="s">
        <v>40</v>
      </c>
      <c r="D209" s="312">
        <v>52010</v>
      </c>
      <c r="E209" s="117" t="s">
        <v>679</v>
      </c>
      <c r="F209" s="313" t="s">
        <v>704</v>
      </c>
      <c r="G209" s="314" t="s">
        <v>705</v>
      </c>
      <c r="H209" s="207">
        <v>0</v>
      </c>
      <c r="I209" s="185">
        <v>0</v>
      </c>
      <c r="J209" s="185">
        <v>0</v>
      </c>
      <c r="K209" s="185">
        <v>0</v>
      </c>
      <c r="L209" s="185">
        <v>0</v>
      </c>
      <c r="M209" s="185">
        <v>0</v>
      </c>
      <c r="N209" s="185">
        <v>1435</v>
      </c>
      <c r="O209" s="185">
        <v>0</v>
      </c>
      <c r="P209" s="185">
        <v>0</v>
      </c>
      <c r="Q209" s="185">
        <v>0</v>
      </c>
      <c r="R209" s="185">
        <v>0</v>
      </c>
      <c r="S209" s="185">
        <v>0</v>
      </c>
      <c r="T209" s="185">
        <v>0</v>
      </c>
      <c r="U209" s="185">
        <v>2070</v>
      </c>
      <c r="V209" s="185">
        <v>0</v>
      </c>
      <c r="W209" s="185">
        <v>37900</v>
      </c>
      <c r="X209" s="185">
        <v>0</v>
      </c>
      <c r="Y209" s="185">
        <v>0</v>
      </c>
      <c r="Z209" s="185">
        <v>-5125</v>
      </c>
      <c r="AA209" s="185">
        <v>0</v>
      </c>
      <c r="AB209" s="185">
        <v>0</v>
      </c>
      <c r="AC209" s="185">
        <v>0</v>
      </c>
      <c r="AD209" s="185">
        <v>0</v>
      </c>
      <c r="AE209" s="185">
        <v>1470</v>
      </c>
      <c r="AF209" s="185">
        <v>0</v>
      </c>
      <c r="AG209" s="185">
        <v>0</v>
      </c>
      <c r="AH209" s="185">
        <v>0</v>
      </c>
      <c r="AI209" s="185">
        <v>950</v>
      </c>
      <c r="AJ209" s="185">
        <v>0</v>
      </c>
      <c r="AK209" s="185">
        <v>0</v>
      </c>
      <c r="AL209" s="185">
        <v>0</v>
      </c>
      <c r="AM209" s="185">
        <v>0</v>
      </c>
      <c r="AN209" s="185">
        <v>0</v>
      </c>
      <c r="AO209" s="185">
        <v>5600</v>
      </c>
      <c r="AP209" s="185">
        <v>0</v>
      </c>
      <c r="AQ209" s="185">
        <v>0</v>
      </c>
      <c r="AR209" s="185">
        <v>0</v>
      </c>
      <c r="AS209" s="185">
        <v>104300</v>
      </c>
      <c r="AT209" s="185">
        <v>0</v>
      </c>
      <c r="AU209" s="185">
        <v>2880</v>
      </c>
      <c r="AV209" s="185">
        <v>0</v>
      </c>
      <c r="AW209" s="185">
        <v>0</v>
      </c>
      <c r="AX209" s="185">
        <v>0</v>
      </c>
      <c r="AY209" s="185">
        <v>0</v>
      </c>
      <c r="AZ209" s="185">
        <v>0</v>
      </c>
      <c r="BA209" s="185">
        <v>0</v>
      </c>
      <c r="BB209" s="185">
        <v>0</v>
      </c>
      <c r="BC209" s="185">
        <v>0</v>
      </c>
      <c r="BD209" s="185">
        <v>0</v>
      </c>
      <c r="BE209" s="185">
        <v>0</v>
      </c>
      <c r="BF209" s="185">
        <v>0</v>
      </c>
      <c r="BG209" s="185">
        <v>0</v>
      </c>
      <c r="BH209" s="185"/>
      <c r="BI209" s="185">
        <v>0</v>
      </c>
      <c r="BJ209" s="185"/>
      <c r="BK209" s="185">
        <v>0</v>
      </c>
      <c r="BL209" s="185">
        <v>0</v>
      </c>
      <c r="BM209" s="185">
        <v>0</v>
      </c>
      <c r="BN209" s="185">
        <v>0</v>
      </c>
      <c r="BO209" s="185">
        <v>0</v>
      </c>
      <c r="BP209" s="185"/>
      <c r="BQ209" s="185">
        <v>0</v>
      </c>
      <c r="BR209" s="185">
        <v>0</v>
      </c>
      <c r="BS209" s="185">
        <v>0</v>
      </c>
      <c r="BT209" s="185">
        <v>0</v>
      </c>
      <c r="BU209" s="185">
        <v>0</v>
      </c>
      <c r="BV209" s="185">
        <v>0</v>
      </c>
      <c r="BW209" s="185">
        <v>0</v>
      </c>
      <c r="BX209" s="185">
        <v>0</v>
      </c>
      <c r="BY209" s="185">
        <v>5655</v>
      </c>
      <c r="BZ209" s="185">
        <v>0</v>
      </c>
      <c r="CA209" s="185">
        <v>0</v>
      </c>
      <c r="CB209" s="185">
        <v>0</v>
      </c>
      <c r="CC209" s="216">
        <f t="shared" si="40"/>
        <v>157135</v>
      </c>
    </row>
    <row r="210" spans="1:81" s="116" customFormat="1" ht="25.5" customHeight="1">
      <c r="A210" s="143" t="s">
        <v>1463</v>
      </c>
      <c r="B210" s="310" t="s">
        <v>39</v>
      </c>
      <c r="C210" s="311" t="s">
        <v>40</v>
      </c>
      <c r="D210" s="312">
        <v>52010</v>
      </c>
      <c r="E210" s="117" t="s">
        <v>679</v>
      </c>
      <c r="F210" s="313" t="s">
        <v>706</v>
      </c>
      <c r="G210" s="314" t="s">
        <v>707</v>
      </c>
      <c r="H210" s="207">
        <v>0</v>
      </c>
      <c r="I210" s="207">
        <v>0</v>
      </c>
      <c r="J210" s="207">
        <v>0</v>
      </c>
      <c r="K210" s="207">
        <v>0</v>
      </c>
      <c r="L210" s="207">
        <v>0</v>
      </c>
      <c r="M210" s="207">
        <v>0</v>
      </c>
      <c r="N210" s="207">
        <v>0</v>
      </c>
      <c r="O210" s="207">
        <v>0</v>
      </c>
      <c r="P210" s="207">
        <v>0</v>
      </c>
      <c r="Q210" s="207">
        <v>0</v>
      </c>
      <c r="R210" s="207">
        <v>0</v>
      </c>
      <c r="S210" s="207">
        <v>0</v>
      </c>
      <c r="T210" s="207">
        <v>5970</v>
      </c>
      <c r="U210" s="207">
        <v>0</v>
      </c>
      <c r="V210" s="207">
        <v>0</v>
      </c>
      <c r="W210" s="207">
        <v>15500</v>
      </c>
      <c r="X210" s="207">
        <v>0</v>
      </c>
      <c r="Y210" s="207">
        <v>0</v>
      </c>
      <c r="Z210" s="207">
        <v>5125</v>
      </c>
      <c r="AA210" s="207">
        <v>0</v>
      </c>
      <c r="AB210" s="207">
        <v>0</v>
      </c>
      <c r="AC210" s="207">
        <v>0</v>
      </c>
      <c r="AD210" s="207">
        <v>0</v>
      </c>
      <c r="AE210" s="207">
        <v>0</v>
      </c>
      <c r="AF210" s="207">
        <v>0</v>
      </c>
      <c r="AG210" s="207">
        <v>0</v>
      </c>
      <c r="AH210" s="207">
        <v>0</v>
      </c>
      <c r="AI210" s="207">
        <v>0</v>
      </c>
      <c r="AJ210" s="207">
        <v>0</v>
      </c>
      <c r="AK210" s="207">
        <v>0</v>
      </c>
      <c r="AL210" s="207">
        <v>0</v>
      </c>
      <c r="AM210" s="207">
        <v>0</v>
      </c>
      <c r="AN210" s="207">
        <v>0</v>
      </c>
      <c r="AO210" s="207">
        <v>0</v>
      </c>
      <c r="AP210" s="207">
        <v>0</v>
      </c>
      <c r="AQ210" s="207">
        <v>0</v>
      </c>
      <c r="AR210" s="207">
        <v>0</v>
      </c>
      <c r="AS210" s="207">
        <v>0</v>
      </c>
      <c r="AT210" s="207">
        <v>0</v>
      </c>
      <c r="AU210" s="207">
        <v>4050</v>
      </c>
      <c r="AV210" s="207">
        <v>0</v>
      </c>
      <c r="AW210" s="207">
        <v>0</v>
      </c>
      <c r="AX210" s="207">
        <v>0</v>
      </c>
      <c r="AY210" s="207">
        <v>0</v>
      </c>
      <c r="AZ210" s="207">
        <v>0</v>
      </c>
      <c r="BA210" s="207">
        <v>0</v>
      </c>
      <c r="BB210" s="207">
        <v>0</v>
      </c>
      <c r="BC210" s="207">
        <v>0</v>
      </c>
      <c r="BD210" s="207">
        <v>0</v>
      </c>
      <c r="BE210" s="207">
        <v>0</v>
      </c>
      <c r="BF210" s="207">
        <v>0</v>
      </c>
      <c r="BG210" s="207">
        <v>0</v>
      </c>
      <c r="BH210" s="207"/>
      <c r="BI210" s="207">
        <v>0</v>
      </c>
      <c r="BJ210" s="207"/>
      <c r="BK210" s="207">
        <v>0</v>
      </c>
      <c r="BL210" s="207">
        <v>0</v>
      </c>
      <c r="BM210" s="207">
        <v>0</v>
      </c>
      <c r="BN210" s="207">
        <v>0</v>
      </c>
      <c r="BO210" s="207">
        <v>0</v>
      </c>
      <c r="BP210" s="207"/>
      <c r="BQ210" s="207">
        <v>0</v>
      </c>
      <c r="BR210" s="207">
        <v>8190</v>
      </c>
      <c r="BS210" s="207">
        <v>0</v>
      </c>
      <c r="BT210" s="207">
        <v>6350</v>
      </c>
      <c r="BU210" s="207">
        <v>0</v>
      </c>
      <c r="BV210" s="207">
        <v>0</v>
      </c>
      <c r="BW210" s="207">
        <v>0</v>
      </c>
      <c r="BX210" s="207">
        <v>0</v>
      </c>
      <c r="BY210" s="207">
        <v>635</v>
      </c>
      <c r="BZ210" s="207">
        <v>0</v>
      </c>
      <c r="CA210" s="207">
        <v>0</v>
      </c>
      <c r="CB210" s="207">
        <v>0</v>
      </c>
      <c r="CC210" s="216">
        <f t="shared" si="40"/>
        <v>45820</v>
      </c>
    </row>
    <row r="211" spans="1:81" s="116" customFormat="1" ht="25.5" customHeight="1">
      <c r="A211" s="143" t="s">
        <v>1463</v>
      </c>
      <c r="B211" s="310" t="s">
        <v>39</v>
      </c>
      <c r="C211" s="311" t="s">
        <v>40</v>
      </c>
      <c r="D211" s="312">
        <v>52010</v>
      </c>
      <c r="E211" s="117" t="s">
        <v>679</v>
      </c>
      <c r="F211" s="313" t="s">
        <v>708</v>
      </c>
      <c r="G211" s="314" t="s">
        <v>709</v>
      </c>
      <c r="H211" s="207">
        <v>0</v>
      </c>
      <c r="I211" s="207">
        <v>0</v>
      </c>
      <c r="J211" s="207">
        <v>0</v>
      </c>
      <c r="K211" s="207">
        <v>0</v>
      </c>
      <c r="L211" s="207">
        <v>0</v>
      </c>
      <c r="M211" s="207">
        <v>0</v>
      </c>
      <c r="N211" s="207">
        <v>0</v>
      </c>
      <c r="O211" s="207">
        <v>0</v>
      </c>
      <c r="P211" s="207">
        <v>0</v>
      </c>
      <c r="Q211" s="207">
        <v>0</v>
      </c>
      <c r="R211" s="207">
        <v>0</v>
      </c>
      <c r="S211" s="207">
        <v>0</v>
      </c>
      <c r="T211" s="207">
        <v>0</v>
      </c>
      <c r="U211" s="207">
        <v>0</v>
      </c>
      <c r="V211" s="207">
        <v>0</v>
      </c>
      <c r="W211" s="207">
        <v>0</v>
      </c>
      <c r="X211" s="207">
        <v>0</v>
      </c>
      <c r="Y211" s="207">
        <v>0</v>
      </c>
      <c r="Z211" s="207">
        <v>0</v>
      </c>
      <c r="AA211" s="207">
        <v>0</v>
      </c>
      <c r="AB211" s="207">
        <v>0</v>
      </c>
      <c r="AC211" s="207">
        <v>0</v>
      </c>
      <c r="AD211" s="207">
        <v>0</v>
      </c>
      <c r="AE211" s="207">
        <v>0</v>
      </c>
      <c r="AF211" s="207">
        <v>0</v>
      </c>
      <c r="AG211" s="207">
        <v>0</v>
      </c>
      <c r="AH211" s="207">
        <v>0</v>
      </c>
      <c r="AI211" s="207">
        <v>0</v>
      </c>
      <c r="AJ211" s="207">
        <v>0</v>
      </c>
      <c r="AK211" s="207">
        <v>0</v>
      </c>
      <c r="AL211" s="207">
        <v>0</v>
      </c>
      <c r="AM211" s="207">
        <v>0</v>
      </c>
      <c r="AN211" s="207">
        <v>0</v>
      </c>
      <c r="AO211" s="207">
        <v>0</v>
      </c>
      <c r="AP211" s="207">
        <v>0</v>
      </c>
      <c r="AQ211" s="207">
        <v>0</v>
      </c>
      <c r="AR211" s="207">
        <v>0</v>
      </c>
      <c r="AS211" s="207">
        <v>0</v>
      </c>
      <c r="AT211" s="207">
        <v>0</v>
      </c>
      <c r="AU211" s="207">
        <v>0</v>
      </c>
      <c r="AV211" s="207">
        <v>0</v>
      </c>
      <c r="AW211" s="207">
        <v>0</v>
      </c>
      <c r="AX211" s="207">
        <v>0</v>
      </c>
      <c r="AY211" s="207">
        <v>0</v>
      </c>
      <c r="AZ211" s="207">
        <v>0</v>
      </c>
      <c r="BA211" s="207">
        <v>0</v>
      </c>
      <c r="BB211" s="207">
        <v>0</v>
      </c>
      <c r="BC211" s="207">
        <v>0</v>
      </c>
      <c r="BD211" s="207">
        <v>0</v>
      </c>
      <c r="BE211" s="207">
        <v>0</v>
      </c>
      <c r="BF211" s="207">
        <v>0</v>
      </c>
      <c r="BG211" s="207">
        <v>0</v>
      </c>
      <c r="BH211" s="207">
        <v>0</v>
      </c>
      <c r="BI211" s="207">
        <v>0</v>
      </c>
      <c r="BJ211" s="207">
        <v>0</v>
      </c>
      <c r="BK211" s="207">
        <v>0</v>
      </c>
      <c r="BL211" s="207">
        <v>0</v>
      </c>
      <c r="BM211" s="207">
        <v>0</v>
      </c>
      <c r="BN211" s="207">
        <v>0</v>
      </c>
      <c r="BO211" s="207">
        <v>0</v>
      </c>
      <c r="BP211" s="207">
        <v>0</v>
      </c>
      <c r="BQ211" s="207">
        <v>0</v>
      </c>
      <c r="BR211" s="207">
        <v>0</v>
      </c>
      <c r="BS211" s="207">
        <v>0</v>
      </c>
      <c r="BT211" s="207">
        <v>0</v>
      </c>
      <c r="BU211" s="207">
        <v>0</v>
      </c>
      <c r="BV211" s="207">
        <v>0</v>
      </c>
      <c r="BW211" s="207">
        <v>0</v>
      </c>
      <c r="BX211" s="207">
        <v>0</v>
      </c>
      <c r="BY211" s="207">
        <v>0</v>
      </c>
      <c r="BZ211" s="207">
        <v>0</v>
      </c>
      <c r="CA211" s="207">
        <v>0</v>
      </c>
      <c r="CB211" s="207">
        <v>0</v>
      </c>
      <c r="CC211" s="216">
        <f t="shared" si="40"/>
        <v>0</v>
      </c>
    </row>
    <row r="212" spans="1:81" s="116" customFormat="1" ht="25.5" customHeight="1">
      <c r="A212" s="143" t="s">
        <v>1463</v>
      </c>
      <c r="B212" s="310" t="s">
        <v>39</v>
      </c>
      <c r="C212" s="311" t="s">
        <v>40</v>
      </c>
      <c r="D212" s="312">
        <v>52010</v>
      </c>
      <c r="E212" s="117" t="s">
        <v>679</v>
      </c>
      <c r="F212" s="313" t="s">
        <v>710</v>
      </c>
      <c r="G212" s="314" t="s">
        <v>711</v>
      </c>
      <c r="H212" s="207">
        <v>0</v>
      </c>
      <c r="I212" s="207">
        <v>0</v>
      </c>
      <c r="J212" s="207">
        <v>0</v>
      </c>
      <c r="K212" s="207">
        <v>0</v>
      </c>
      <c r="L212" s="207">
        <v>0</v>
      </c>
      <c r="M212" s="207">
        <v>0</v>
      </c>
      <c r="N212" s="207">
        <v>0</v>
      </c>
      <c r="O212" s="207">
        <v>0</v>
      </c>
      <c r="P212" s="207">
        <v>0</v>
      </c>
      <c r="Q212" s="207">
        <v>0</v>
      </c>
      <c r="R212" s="207">
        <v>0</v>
      </c>
      <c r="S212" s="207">
        <v>0</v>
      </c>
      <c r="T212" s="207">
        <v>0</v>
      </c>
      <c r="U212" s="207">
        <v>0</v>
      </c>
      <c r="V212" s="207">
        <v>0</v>
      </c>
      <c r="W212" s="207">
        <v>0</v>
      </c>
      <c r="X212" s="207">
        <v>0</v>
      </c>
      <c r="Y212" s="207">
        <v>0</v>
      </c>
      <c r="Z212" s="207">
        <v>0</v>
      </c>
      <c r="AA212" s="207">
        <v>0</v>
      </c>
      <c r="AB212" s="207">
        <v>0</v>
      </c>
      <c r="AC212" s="207">
        <v>0</v>
      </c>
      <c r="AD212" s="207">
        <v>0</v>
      </c>
      <c r="AE212" s="207">
        <v>0</v>
      </c>
      <c r="AF212" s="207">
        <v>0</v>
      </c>
      <c r="AG212" s="207">
        <v>0</v>
      </c>
      <c r="AH212" s="207">
        <v>0</v>
      </c>
      <c r="AI212" s="207">
        <v>0</v>
      </c>
      <c r="AJ212" s="207">
        <v>0</v>
      </c>
      <c r="AK212" s="207">
        <v>0</v>
      </c>
      <c r="AL212" s="207">
        <v>0</v>
      </c>
      <c r="AM212" s="207">
        <v>0</v>
      </c>
      <c r="AN212" s="207">
        <v>0</v>
      </c>
      <c r="AO212" s="207">
        <v>0</v>
      </c>
      <c r="AP212" s="207">
        <v>0</v>
      </c>
      <c r="AQ212" s="207">
        <v>0</v>
      </c>
      <c r="AR212" s="207">
        <v>0</v>
      </c>
      <c r="AS212" s="207">
        <v>0</v>
      </c>
      <c r="AT212" s="207">
        <v>0</v>
      </c>
      <c r="AU212" s="207">
        <v>0</v>
      </c>
      <c r="AV212" s="207">
        <v>0</v>
      </c>
      <c r="AW212" s="207">
        <v>0</v>
      </c>
      <c r="AX212" s="207">
        <v>0</v>
      </c>
      <c r="AY212" s="207">
        <v>0</v>
      </c>
      <c r="AZ212" s="207">
        <v>0</v>
      </c>
      <c r="BA212" s="207">
        <v>0</v>
      </c>
      <c r="BB212" s="207">
        <v>0</v>
      </c>
      <c r="BC212" s="207">
        <v>0</v>
      </c>
      <c r="BD212" s="207">
        <v>0</v>
      </c>
      <c r="BE212" s="207">
        <v>0</v>
      </c>
      <c r="BF212" s="207">
        <v>0</v>
      </c>
      <c r="BG212" s="207">
        <v>0</v>
      </c>
      <c r="BH212" s="207">
        <v>0</v>
      </c>
      <c r="BI212" s="207">
        <v>0</v>
      </c>
      <c r="BJ212" s="207">
        <v>0</v>
      </c>
      <c r="BK212" s="207">
        <v>0</v>
      </c>
      <c r="BL212" s="207">
        <v>0</v>
      </c>
      <c r="BM212" s="207">
        <v>0</v>
      </c>
      <c r="BN212" s="207">
        <v>0</v>
      </c>
      <c r="BO212" s="207">
        <v>0</v>
      </c>
      <c r="BP212" s="207">
        <v>0</v>
      </c>
      <c r="BQ212" s="207">
        <v>0</v>
      </c>
      <c r="BR212" s="207">
        <v>0</v>
      </c>
      <c r="BS212" s="207">
        <v>0</v>
      </c>
      <c r="BT212" s="207">
        <v>0</v>
      </c>
      <c r="BU212" s="207">
        <v>0</v>
      </c>
      <c r="BV212" s="207">
        <v>0</v>
      </c>
      <c r="BW212" s="207">
        <v>0</v>
      </c>
      <c r="BX212" s="207">
        <v>0</v>
      </c>
      <c r="BY212" s="207">
        <v>0</v>
      </c>
      <c r="BZ212" s="207">
        <v>0</v>
      </c>
      <c r="CA212" s="207">
        <v>0</v>
      </c>
      <c r="CB212" s="207">
        <v>0</v>
      </c>
      <c r="CC212" s="216">
        <f t="shared" si="40"/>
        <v>0</v>
      </c>
    </row>
    <row r="213" spans="1:81" s="116" customFormat="1" ht="25.5" customHeight="1">
      <c r="A213" s="143" t="s">
        <v>1463</v>
      </c>
      <c r="B213" s="310" t="s">
        <v>39</v>
      </c>
      <c r="C213" s="311" t="s">
        <v>40</v>
      </c>
      <c r="D213" s="312">
        <v>52010</v>
      </c>
      <c r="E213" s="117" t="s">
        <v>679</v>
      </c>
      <c r="F213" s="313" t="s">
        <v>712</v>
      </c>
      <c r="G213" s="314" t="s">
        <v>713</v>
      </c>
      <c r="H213" s="207">
        <v>0</v>
      </c>
      <c r="I213" s="207">
        <v>0</v>
      </c>
      <c r="J213" s="207">
        <v>0</v>
      </c>
      <c r="K213" s="207">
        <v>0</v>
      </c>
      <c r="L213" s="207">
        <v>0</v>
      </c>
      <c r="M213" s="207">
        <v>0</v>
      </c>
      <c r="N213" s="207">
        <v>26585</v>
      </c>
      <c r="O213" s="207">
        <v>0</v>
      </c>
      <c r="P213" s="207">
        <v>0</v>
      </c>
      <c r="Q213" s="207">
        <v>0</v>
      </c>
      <c r="R213" s="207">
        <v>0</v>
      </c>
      <c r="S213" s="207">
        <v>0</v>
      </c>
      <c r="T213" s="207">
        <v>0</v>
      </c>
      <c r="U213" s="207">
        <v>0</v>
      </c>
      <c r="V213" s="207">
        <v>0</v>
      </c>
      <c r="W213" s="207">
        <v>0</v>
      </c>
      <c r="X213" s="207">
        <v>0</v>
      </c>
      <c r="Y213" s="207">
        <v>0</v>
      </c>
      <c r="Z213" s="207">
        <v>13780</v>
      </c>
      <c r="AA213" s="207">
        <v>0</v>
      </c>
      <c r="AB213" s="207">
        <v>0</v>
      </c>
      <c r="AC213" s="207">
        <v>0</v>
      </c>
      <c r="AD213" s="207">
        <v>0</v>
      </c>
      <c r="AE213" s="207">
        <v>0</v>
      </c>
      <c r="AF213" s="207">
        <v>0</v>
      </c>
      <c r="AG213" s="207">
        <v>0</v>
      </c>
      <c r="AH213" s="207">
        <v>0</v>
      </c>
      <c r="AI213" s="207">
        <v>0</v>
      </c>
      <c r="AJ213" s="207">
        <v>0</v>
      </c>
      <c r="AK213" s="207">
        <v>0</v>
      </c>
      <c r="AL213" s="207">
        <v>0</v>
      </c>
      <c r="AM213" s="207">
        <v>0</v>
      </c>
      <c r="AN213" s="207">
        <v>0</v>
      </c>
      <c r="AO213" s="207">
        <v>0</v>
      </c>
      <c r="AP213" s="207">
        <v>0</v>
      </c>
      <c r="AQ213" s="207">
        <v>0</v>
      </c>
      <c r="AR213" s="207">
        <v>0</v>
      </c>
      <c r="AS213" s="207">
        <v>0</v>
      </c>
      <c r="AT213" s="207">
        <v>0</v>
      </c>
      <c r="AU213" s="207">
        <v>0</v>
      </c>
      <c r="AV213" s="207">
        <v>0</v>
      </c>
      <c r="AW213" s="207">
        <v>0</v>
      </c>
      <c r="AX213" s="207">
        <v>0</v>
      </c>
      <c r="AY213" s="207">
        <v>0</v>
      </c>
      <c r="AZ213" s="207">
        <v>0</v>
      </c>
      <c r="BA213" s="207">
        <v>0</v>
      </c>
      <c r="BB213" s="207">
        <v>0</v>
      </c>
      <c r="BC213" s="207">
        <v>0</v>
      </c>
      <c r="BD213" s="207">
        <v>0</v>
      </c>
      <c r="BE213" s="207">
        <v>0</v>
      </c>
      <c r="BF213" s="207">
        <v>0</v>
      </c>
      <c r="BG213" s="207">
        <v>0</v>
      </c>
      <c r="BH213" s="207"/>
      <c r="BI213" s="207">
        <v>0</v>
      </c>
      <c r="BJ213" s="207"/>
      <c r="BK213" s="207">
        <v>0</v>
      </c>
      <c r="BL213" s="207">
        <v>0</v>
      </c>
      <c r="BM213" s="207">
        <v>0</v>
      </c>
      <c r="BN213" s="207">
        <v>6000</v>
      </c>
      <c r="BO213" s="207">
        <v>0</v>
      </c>
      <c r="BP213" s="207"/>
      <c r="BQ213" s="207">
        <v>0</v>
      </c>
      <c r="BR213" s="207">
        <v>0</v>
      </c>
      <c r="BS213" s="207">
        <v>0</v>
      </c>
      <c r="BT213" s="207">
        <v>175</v>
      </c>
      <c r="BU213" s="207">
        <v>0</v>
      </c>
      <c r="BV213" s="207">
        <v>0</v>
      </c>
      <c r="BW213" s="207">
        <v>0</v>
      </c>
      <c r="BX213" s="207">
        <v>0</v>
      </c>
      <c r="BY213" s="207">
        <v>0</v>
      </c>
      <c r="BZ213" s="207">
        <v>0</v>
      </c>
      <c r="CA213" s="207">
        <v>0</v>
      </c>
      <c r="CB213" s="207">
        <v>0</v>
      </c>
      <c r="CC213" s="216">
        <f t="shared" si="40"/>
        <v>46540</v>
      </c>
    </row>
    <row r="214" spans="1:81" s="116" customFormat="1" ht="25.5" customHeight="1">
      <c r="A214" s="143" t="s">
        <v>1463</v>
      </c>
      <c r="B214" s="310" t="s">
        <v>39</v>
      </c>
      <c r="C214" s="311" t="s">
        <v>40</v>
      </c>
      <c r="D214" s="312">
        <v>52010</v>
      </c>
      <c r="E214" s="117" t="s">
        <v>679</v>
      </c>
      <c r="F214" s="313" t="s">
        <v>714</v>
      </c>
      <c r="G214" s="314" t="s">
        <v>715</v>
      </c>
      <c r="H214" s="207">
        <v>7990</v>
      </c>
      <c r="I214" s="207">
        <v>0</v>
      </c>
      <c r="J214" s="207">
        <v>0</v>
      </c>
      <c r="K214" s="207">
        <v>0</v>
      </c>
      <c r="L214" s="207">
        <v>0</v>
      </c>
      <c r="M214" s="207">
        <v>0</v>
      </c>
      <c r="N214" s="207">
        <v>0</v>
      </c>
      <c r="O214" s="207">
        <v>0</v>
      </c>
      <c r="P214" s="207">
        <v>0</v>
      </c>
      <c r="Q214" s="207">
        <v>0</v>
      </c>
      <c r="R214" s="207">
        <v>0</v>
      </c>
      <c r="S214" s="207">
        <v>0</v>
      </c>
      <c r="T214" s="207">
        <v>0</v>
      </c>
      <c r="U214" s="207">
        <v>0</v>
      </c>
      <c r="V214" s="207">
        <v>0</v>
      </c>
      <c r="W214" s="207">
        <v>0</v>
      </c>
      <c r="X214" s="207">
        <v>0</v>
      </c>
      <c r="Y214" s="207">
        <v>0</v>
      </c>
      <c r="Z214" s="207">
        <v>0</v>
      </c>
      <c r="AA214" s="207">
        <v>0</v>
      </c>
      <c r="AB214" s="207">
        <v>0</v>
      </c>
      <c r="AC214" s="207">
        <v>0</v>
      </c>
      <c r="AD214" s="207">
        <v>0</v>
      </c>
      <c r="AE214" s="207">
        <v>0</v>
      </c>
      <c r="AF214" s="207">
        <v>0</v>
      </c>
      <c r="AG214" s="207">
        <v>0</v>
      </c>
      <c r="AH214" s="207">
        <v>0</v>
      </c>
      <c r="AI214" s="207">
        <v>0</v>
      </c>
      <c r="AJ214" s="207">
        <v>0</v>
      </c>
      <c r="AK214" s="207">
        <v>0</v>
      </c>
      <c r="AL214" s="207">
        <v>0</v>
      </c>
      <c r="AM214" s="207">
        <v>0</v>
      </c>
      <c r="AN214" s="207">
        <v>0</v>
      </c>
      <c r="AO214" s="207">
        <v>0</v>
      </c>
      <c r="AP214" s="207">
        <v>0</v>
      </c>
      <c r="AQ214" s="207">
        <v>0</v>
      </c>
      <c r="AR214" s="207">
        <v>0</v>
      </c>
      <c r="AS214" s="207">
        <v>0</v>
      </c>
      <c r="AT214" s="207">
        <v>0</v>
      </c>
      <c r="AU214" s="207">
        <v>0</v>
      </c>
      <c r="AV214" s="207">
        <v>0</v>
      </c>
      <c r="AW214" s="207">
        <v>0</v>
      </c>
      <c r="AX214" s="207">
        <v>0</v>
      </c>
      <c r="AY214" s="207">
        <v>0</v>
      </c>
      <c r="AZ214" s="207">
        <v>0</v>
      </c>
      <c r="BA214" s="207">
        <v>0</v>
      </c>
      <c r="BB214" s="207">
        <v>0</v>
      </c>
      <c r="BC214" s="207">
        <v>0</v>
      </c>
      <c r="BD214" s="207">
        <v>0</v>
      </c>
      <c r="BE214" s="207">
        <v>0</v>
      </c>
      <c r="BF214" s="207">
        <v>0</v>
      </c>
      <c r="BG214" s="207">
        <v>0</v>
      </c>
      <c r="BH214" s="207"/>
      <c r="BI214" s="207">
        <v>0</v>
      </c>
      <c r="BJ214" s="207"/>
      <c r="BK214" s="207">
        <v>0</v>
      </c>
      <c r="BL214" s="207">
        <v>0</v>
      </c>
      <c r="BM214" s="207">
        <v>0</v>
      </c>
      <c r="BN214" s="207">
        <v>0</v>
      </c>
      <c r="BO214" s="207">
        <v>0</v>
      </c>
      <c r="BP214" s="207"/>
      <c r="BQ214" s="207">
        <v>0</v>
      </c>
      <c r="BR214" s="207">
        <v>0</v>
      </c>
      <c r="BS214" s="207">
        <v>0</v>
      </c>
      <c r="BT214" s="207">
        <v>0</v>
      </c>
      <c r="BU214" s="207">
        <v>0</v>
      </c>
      <c r="BV214" s="207">
        <v>0</v>
      </c>
      <c r="BW214" s="207">
        <v>0</v>
      </c>
      <c r="BX214" s="207">
        <v>0</v>
      </c>
      <c r="BY214" s="207">
        <v>0</v>
      </c>
      <c r="BZ214" s="207">
        <v>0</v>
      </c>
      <c r="CA214" s="207">
        <v>0</v>
      </c>
      <c r="CB214" s="207">
        <v>0</v>
      </c>
      <c r="CC214" s="216">
        <f t="shared" si="40"/>
        <v>7990</v>
      </c>
    </row>
    <row r="215" spans="1:81" s="116" customFormat="1" ht="25.5" customHeight="1">
      <c r="A215" s="143" t="s">
        <v>1463</v>
      </c>
      <c r="B215" s="310" t="s">
        <v>39</v>
      </c>
      <c r="C215" s="311" t="s">
        <v>40</v>
      </c>
      <c r="D215" s="312"/>
      <c r="E215" s="117"/>
      <c r="F215" s="334" t="s">
        <v>716</v>
      </c>
      <c r="G215" s="335" t="s">
        <v>717</v>
      </c>
      <c r="H215" s="207">
        <v>536048.39</v>
      </c>
      <c r="I215" s="185">
        <v>59000</v>
      </c>
      <c r="J215" s="185">
        <v>254184.09</v>
      </c>
      <c r="K215" s="185">
        <v>0</v>
      </c>
      <c r="L215" s="185">
        <v>53400</v>
      </c>
      <c r="M215" s="185">
        <v>15500</v>
      </c>
      <c r="N215" s="185">
        <v>716100</v>
      </c>
      <c r="O215" s="185">
        <v>0</v>
      </c>
      <c r="P215" s="185">
        <v>5600</v>
      </c>
      <c r="Q215" s="185">
        <v>130600</v>
      </c>
      <c r="R215" s="185">
        <v>0</v>
      </c>
      <c r="S215" s="185">
        <v>0</v>
      </c>
      <c r="T215" s="185">
        <v>0</v>
      </c>
      <c r="U215" s="185">
        <v>105500</v>
      </c>
      <c r="V215" s="185">
        <v>0</v>
      </c>
      <c r="W215" s="185">
        <v>0</v>
      </c>
      <c r="X215" s="185">
        <v>0</v>
      </c>
      <c r="Y215" s="185">
        <v>0</v>
      </c>
      <c r="Z215" s="185">
        <v>0</v>
      </c>
      <c r="AA215" s="185">
        <v>136100</v>
      </c>
      <c r="AB215" s="185">
        <v>47800</v>
      </c>
      <c r="AC215" s="185">
        <v>0</v>
      </c>
      <c r="AD215" s="185">
        <v>0</v>
      </c>
      <c r="AE215" s="185">
        <v>26700</v>
      </c>
      <c r="AF215" s="185">
        <v>11200</v>
      </c>
      <c r="AG215" s="185">
        <v>35700</v>
      </c>
      <c r="AH215" s="185">
        <v>5600</v>
      </c>
      <c r="AI215" s="185">
        <v>566000</v>
      </c>
      <c r="AJ215" s="185">
        <v>22400</v>
      </c>
      <c r="AK215" s="185">
        <v>0</v>
      </c>
      <c r="AL215" s="185">
        <v>16800</v>
      </c>
      <c r="AM215" s="185">
        <v>0</v>
      </c>
      <c r="AN215" s="185">
        <v>16800</v>
      </c>
      <c r="AO215" s="185">
        <v>0</v>
      </c>
      <c r="AP215" s="185">
        <v>15500</v>
      </c>
      <c r="AQ215" s="185">
        <v>16800</v>
      </c>
      <c r="AR215" s="185">
        <v>11200</v>
      </c>
      <c r="AS215" s="185">
        <v>0</v>
      </c>
      <c r="AT215" s="185">
        <v>11200</v>
      </c>
      <c r="AU215" s="185">
        <v>136200</v>
      </c>
      <c r="AV215" s="185">
        <v>0</v>
      </c>
      <c r="AW215" s="185">
        <v>0</v>
      </c>
      <c r="AX215" s="185">
        <v>5600</v>
      </c>
      <c r="AY215" s="185">
        <v>0</v>
      </c>
      <c r="AZ215" s="185">
        <v>5600</v>
      </c>
      <c r="BA215" s="185">
        <v>11200</v>
      </c>
      <c r="BB215" s="185">
        <v>471670</v>
      </c>
      <c r="BC215" s="185">
        <v>0</v>
      </c>
      <c r="BD215" s="185">
        <v>0</v>
      </c>
      <c r="BE215" s="185">
        <v>0</v>
      </c>
      <c r="BF215" s="185">
        <v>0</v>
      </c>
      <c r="BG215" s="185">
        <v>211058.2</v>
      </c>
      <c r="BH215" s="185"/>
      <c r="BI215" s="185">
        <v>37900</v>
      </c>
      <c r="BJ215" s="185"/>
      <c r="BK215" s="185">
        <v>26700</v>
      </c>
      <c r="BL215" s="185">
        <v>15500</v>
      </c>
      <c r="BM215" s="185">
        <v>298100</v>
      </c>
      <c r="BN215" s="185">
        <v>0</v>
      </c>
      <c r="BO215" s="185">
        <v>0</v>
      </c>
      <c r="BP215" s="185"/>
      <c r="BQ215" s="185">
        <v>0</v>
      </c>
      <c r="BR215" s="185">
        <v>22400</v>
      </c>
      <c r="BS215" s="185">
        <v>0</v>
      </c>
      <c r="BT215" s="185">
        <v>151700</v>
      </c>
      <c r="BU215" s="185">
        <v>5600</v>
      </c>
      <c r="BV215" s="185">
        <v>11200</v>
      </c>
      <c r="BW215" s="185">
        <v>15500</v>
      </c>
      <c r="BX215" s="185">
        <v>16800</v>
      </c>
      <c r="BY215" s="185">
        <v>54700</v>
      </c>
      <c r="BZ215" s="185">
        <v>5600</v>
      </c>
      <c r="CA215" s="185">
        <v>5600</v>
      </c>
      <c r="CB215" s="185">
        <v>0</v>
      </c>
      <c r="CC215" s="216">
        <f t="shared" si="40"/>
        <v>4324360.68</v>
      </c>
    </row>
    <row r="216" spans="1:81" s="116" customFormat="1" ht="25.5" customHeight="1">
      <c r="A216" s="143" t="s">
        <v>1463</v>
      </c>
      <c r="B216" s="310" t="s">
        <v>39</v>
      </c>
      <c r="C216" s="311" t="s">
        <v>40</v>
      </c>
      <c r="D216" s="342"/>
      <c r="E216" s="117"/>
      <c r="F216" s="322" t="s">
        <v>718</v>
      </c>
      <c r="G216" s="343" t="s">
        <v>719</v>
      </c>
      <c r="H216" s="207">
        <v>7000</v>
      </c>
      <c r="I216" s="207">
        <v>0</v>
      </c>
      <c r="J216" s="207">
        <v>0</v>
      </c>
      <c r="K216" s="207">
        <v>0</v>
      </c>
      <c r="L216" s="207">
        <v>0</v>
      </c>
      <c r="M216" s="207">
        <v>0</v>
      </c>
      <c r="N216" s="207">
        <v>7000</v>
      </c>
      <c r="O216" s="207">
        <v>0</v>
      </c>
      <c r="P216" s="207">
        <v>0</v>
      </c>
      <c r="Q216" s="207">
        <v>0</v>
      </c>
      <c r="R216" s="207">
        <v>0</v>
      </c>
      <c r="S216" s="207">
        <v>0</v>
      </c>
      <c r="T216" s="207">
        <v>0</v>
      </c>
      <c r="U216" s="207">
        <v>0</v>
      </c>
      <c r="V216" s="207">
        <v>0</v>
      </c>
      <c r="W216" s="207">
        <v>0</v>
      </c>
      <c r="X216" s="207">
        <v>0</v>
      </c>
      <c r="Y216" s="207">
        <v>0</v>
      </c>
      <c r="Z216" s="207">
        <v>0</v>
      </c>
      <c r="AA216" s="207">
        <v>0</v>
      </c>
      <c r="AB216" s="207">
        <v>0</v>
      </c>
      <c r="AC216" s="207">
        <v>0</v>
      </c>
      <c r="AD216" s="207">
        <v>0</v>
      </c>
      <c r="AE216" s="207">
        <v>0</v>
      </c>
      <c r="AF216" s="207">
        <v>0</v>
      </c>
      <c r="AG216" s="207">
        <v>0</v>
      </c>
      <c r="AH216" s="207">
        <v>0</v>
      </c>
      <c r="AI216" s="207">
        <v>7000</v>
      </c>
      <c r="AJ216" s="207">
        <v>0</v>
      </c>
      <c r="AK216" s="207">
        <v>0</v>
      </c>
      <c r="AL216" s="207">
        <v>0</v>
      </c>
      <c r="AM216" s="207">
        <v>0</v>
      </c>
      <c r="AN216" s="207">
        <v>0</v>
      </c>
      <c r="AO216" s="207">
        <v>0</v>
      </c>
      <c r="AP216" s="207">
        <v>0</v>
      </c>
      <c r="AQ216" s="207">
        <v>0</v>
      </c>
      <c r="AR216" s="207">
        <v>0</v>
      </c>
      <c r="AS216" s="207">
        <v>0</v>
      </c>
      <c r="AT216" s="207">
        <v>0</v>
      </c>
      <c r="AU216" s="207">
        <v>14000</v>
      </c>
      <c r="AV216" s="207">
        <v>0</v>
      </c>
      <c r="AW216" s="207">
        <v>0</v>
      </c>
      <c r="AX216" s="207">
        <v>0</v>
      </c>
      <c r="AY216" s="207">
        <v>0</v>
      </c>
      <c r="AZ216" s="207">
        <v>0</v>
      </c>
      <c r="BA216" s="207">
        <v>0</v>
      </c>
      <c r="BB216" s="207">
        <v>14000</v>
      </c>
      <c r="BC216" s="207">
        <v>0</v>
      </c>
      <c r="BD216" s="207">
        <v>0</v>
      </c>
      <c r="BE216" s="207">
        <v>0</v>
      </c>
      <c r="BF216" s="207">
        <v>0</v>
      </c>
      <c r="BG216" s="207">
        <v>0</v>
      </c>
      <c r="BH216" s="207"/>
      <c r="BI216" s="207">
        <v>0</v>
      </c>
      <c r="BJ216" s="207"/>
      <c r="BK216" s="207">
        <v>0</v>
      </c>
      <c r="BL216" s="207">
        <v>0</v>
      </c>
      <c r="BM216" s="207">
        <v>10500</v>
      </c>
      <c r="BN216" s="207">
        <v>0</v>
      </c>
      <c r="BO216" s="207">
        <v>0</v>
      </c>
      <c r="BP216" s="207"/>
      <c r="BQ216" s="207">
        <v>0</v>
      </c>
      <c r="BR216" s="207">
        <v>0</v>
      </c>
      <c r="BS216" s="207">
        <v>0</v>
      </c>
      <c r="BT216" s="207">
        <v>3500</v>
      </c>
      <c r="BU216" s="207">
        <v>0</v>
      </c>
      <c r="BV216" s="207">
        <v>0</v>
      </c>
      <c r="BW216" s="207">
        <v>0</v>
      </c>
      <c r="BX216" s="207">
        <v>0</v>
      </c>
      <c r="BY216" s="207">
        <v>0</v>
      </c>
      <c r="BZ216" s="207">
        <v>0</v>
      </c>
      <c r="CA216" s="207">
        <v>0</v>
      </c>
      <c r="CB216" s="207">
        <v>0</v>
      </c>
      <c r="CC216" s="216">
        <f t="shared" si="40"/>
        <v>63000</v>
      </c>
    </row>
    <row r="217" spans="1:81" s="329" customFormat="1" ht="25.5" customHeight="1">
      <c r="A217" s="328"/>
      <c r="B217" s="477" t="s">
        <v>724</v>
      </c>
      <c r="C217" s="478"/>
      <c r="D217" s="478"/>
      <c r="E217" s="478"/>
      <c r="F217" s="478"/>
      <c r="G217" s="479"/>
      <c r="H217" s="209">
        <f>SUM(H196:H216)</f>
        <v>30501763.780000001</v>
      </c>
      <c r="I217" s="209">
        <f t="shared" ref="I217:BT217" si="41">SUM(I196:I216)</f>
        <v>8286914</v>
      </c>
      <c r="J217" s="209">
        <f t="shared" si="41"/>
        <v>9648145.3800000008</v>
      </c>
      <c r="K217" s="209">
        <f t="shared" si="41"/>
        <v>5196736.7699999996</v>
      </c>
      <c r="L217" s="209">
        <f t="shared" si="41"/>
        <v>3834290</v>
      </c>
      <c r="M217" s="209">
        <f t="shared" si="41"/>
        <v>1496190</v>
      </c>
      <c r="N217" s="209">
        <f t="shared" si="41"/>
        <v>51339100.200000003</v>
      </c>
      <c r="O217" s="209">
        <f t="shared" si="41"/>
        <v>7988147</v>
      </c>
      <c r="P217" s="209">
        <f t="shared" si="41"/>
        <v>3045310</v>
      </c>
      <c r="Q217" s="209">
        <f t="shared" si="41"/>
        <v>16224967.609999999</v>
      </c>
      <c r="R217" s="209">
        <f t="shared" si="41"/>
        <v>3093390</v>
      </c>
      <c r="S217" s="209">
        <f t="shared" si="41"/>
        <v>6270463.2299999995</v>
      </c>
      <c r="T217" s="209">
        <f t="shared" si="41"/>
        <v>12202249.99</v>
      </c>
      <c r="U217" s="209">
        <f t="shared" si="41"/>
        <v>10849429.09</v>
      </c>
      <c r="V217" s="209">
        <f t="shared" si="41"/>
        <v>1331240</v>
      </c>
      <c r="W217" s="209">
        <f t="shared" si="41"/>
        <v>5417291.9400000004</v>
      </c>
      <c r="X217" s="209">
        <f t="shared" si="41"/>
        <v>4215450.9700000007</v>
      </c>
      <c r="Y217" s="209">
        <f t="shared" si="41"/>
        <v>1561800</v>
      </c>
      <c r="Z217" s="209">
        <f t="shared" si="41"/>
        <v>36188211.119999997</v>
      </c>
      <c r="AA217" s="209">
        <f t="shared" si="41"/>
        <v>10583045</v>
      </c>
      <c r="AB217" s="209">
        <f t="shared" si="41"/>
        <v>4851158.0600000005</v>
      </c>
      <c r="AC217" s="209">
        <f t="shared" si="41"/>
        <v>204110</v>
      </c>
      <c r="AD217" s="209">
        <f t="shared" si="41"/>
        <v>3252258.71</v>
      </c>
      <c r="AE217" s="209">
        <f t="shared" si="41"/>
        <v>7357843.4900000002</v>
      </c>
      <c r="AF217" s="209">
        <f t="shared" si="41"/>
        <v>3406000</v>
      </c>
      <c r="AG217" s="209">
        <f t="shared" si="41"/>
        <v>1627020</v>
      </c>
      <c r="AH217" s="209">
        <f t="shared" si="41"/>
        <v>1300380</v>
      </c>
      <c r="AI217" s="209">
        <f t="shared" si="41"/>
        <v>46427650.32</v>
      </c>
      <c r="AJ217" s="209">
        <f t="shared" si="41"/>
        <v>3892319.1399999997</v>
      </c>
      <c r="AK217" s="209">
        <f t="shared" si="41"/>
        <v>2339671.94</v>
      </c>
      <c r="AL217" s="209">
        <f t="shared" si="41"/>
        <v>2476889.3600000003</v>
      </c>
      <c r="AM217" s="209">
        <f t="shared" si="41"/>
        <v>2302839.6799999997</v>
      </c>
      <c r="AN217" s="209">
        <f t="shared" si="41"/>
        <v>3523350</v>
      </c>
      <c r="AO217" s="209">
        <f t="shared" si="41"/>
        <v>2694454.84</v>
      </c>
      <c r="AP217" s="209">
        <f t="shared" si="41"/>
        <v>2569530.65</v>
      </c>
      <c r="AQ217" s="209">
        <f t="shared" si="41"/>
        <v>3966600</v>
      </c>
      <c r="AR217" s="209">
        <f t="shared" si="41"/>
        <v>2111733.87</v>
      </c>
      <c r="AS217" s="209">
        <f t="shared" si="41"/>
        <v>2469721.94</v>
      </c>
      <c r="AT217" s="209">
        <f t="shared" si="41"/>
        <v>2476841.94</v>
      </c>
      <c r="AU217" s="209">
        <f t="shared" si="41"/>
        <v>20861675.350000005</v>
      </c>
      <c r="AV217" s="209">
        <f t="shared" si="41"/>
        <v>3036541.61</v>
      </c>
      <c r="AW217" s="209">
        <f t="shared" si="41"/>
        <v>2835419.03</v>
      </c>
      <c r="AX217" s="209">
        <f t="shared" si="41"/>
        <v>2714150.32</v>
      </c>
      <c r="AY217" s="209">
        <f t="shared" si="41"/>
        <v>2701796</v>
      </c>
      <c r="AZ217" s="209">
        <f t="shared" si="41"/>
        <v>832382.26</v>
      </c>
      <c r="BA217" s="209">
        <f t="shared" si="41"/>
        <v>1449731.61</v>
      </c>
      <c r="BB217" s="209">
        <f t="shared" si="41"/>
        <v>34776937.100000001</v>
      </c>
      <c r="BC217" s="209">
        <f t="shared" si="41"/>
        <v>2685490.97</v>
      </c>
      <c r="BD217" s="209">
        <f t="shared" si="41"/>
        <v>3728007.74</v>
      </c>
      <c r="BE217" s="209">
        <f t="shared" si="41"/>
        <v>5425933.5500000007</v>
      </c>
      <c r="BF217" s="209">
        <f t="shared" si="41"/>
        <v>6203943.4299999997</v>
      </c>
      <c r="BG217" s="209">
        <f t="shared" si="41"/>
        <v>4291539.0199999996</v>
      </c>
      <c r="BH217" s="209">
        <f t="shared" si="41"/>
        <v>0</v>
      </c>
      <c r="BI217" s="209">
        <f t="shared" si="41"/>
        <v>6206946.1299999999</v>
      </c>
      <c r="BJ217" s="209">
        <f t="shared" si="41"/>
        <v>0</v>
      </c>
      <c r="BK217" s="209">
        <f t="shared" si="41"/>
        <v>1520484</v>
      </c>
      <c r="BL217" s="209">
        <f t="shared" si="41"/>
        <v>1010774.84</v>
      </c>
      <c r="BM217" s="209">
        <f t="shared" si="41"/>
        <v>30840964.609999999</v>
      </c>
      <c r="BN217" s="209">
        <f t="shared" si="41"/>
        <v>285980</v>
      </c>
      <c r="BO217" s="209">
        <f t="shared" si="41"/>
        <v>3399783.23</v>
      </c>
      <c r="BP217" s="209">
        <f t="shared" si="41"/>
        <v>0</v>
      </c>
      <c r="BQ217" s="209">
        <f t="shared" si="41"/>
        <v>3615874.52</v>
      </c>
      <c r="BR217" s="209">
        <f t="shared" si="41"/>
        <v>4516639.3499999996</v>
      </c>
      <c r="BS217" s="209">
        <f t="shared" si="41"/>
        <v>63840</v>
      </c>
      <c r="BT217" s="209">
        <f t="shared" si="41"/>
        <v>18650464.870000001</v>
      </c>
      <c r="BU217" s="209">
        <f t="shared" ref="BU217:CB217" si="42">SUM(BU196:BU216)</f>
        <v>2524100.9700000002</v>
      </c>
      <c r="BV217" s="209">
        <f t="shared" si="42"/>
        <v>2576439.6800000002</v>
      </c>
      <c r="BW217" s="209">
        <f t="shared" si="42"/>
        <v>4244441.5299999993</v>
      </c>
      <c r="BX217" s="209">
        <f t="shared" si="42"/>
        <v>4517379.38</v>
      </c>
      <c r="BY217" s="209">
        <f t="shared" si="42"/>
        <v>8102242.6600000001</v>
      </c>
      <c r="BZ217" s="209">
        <f t="shared" si="42"/>
        <v>2814410</v>
      </c>
      <c r="CA217" s="209">
        <f t="shared" si="42"/>
        <v>1084400</v>
      </c>
      <c r="CB217" s="209">
        <f t="shared" si="42"/>
        <v>1201800</v>
      </c>
      <c r="CC217" s="209">
        <f>SUM(CC196:CC216)</f>
        <v>517245023.78000015</v>
      </c>
    </row>
    <row r="218" spans="1:81" s="116" customFormat="1" ht="25.5" customHeight="1">
      <c r="A218" s="143" t="s">
        <v>1463</v>
      </c>
      <c r="B218" s="310" t="s">
        <v>41</v>
      </c>
      <c r="C218" s="311" t="s">
        <v>725</v>
      </c>
      <c r="D218" s="312">
        <v>52030</v>
      </c>
      <c r="E218" s="117" t="s">
        <v>726</v>
      </c>
      <c r="F218" s="313" t="s">
        <v>727</v>
      </c>
      <c r="G218" s="314" t="s">
        <v>728</v>
      </c>
      <c r="H218" s="207">
        <v>1088286.5</v>
      </c>
      <c r="I218" s="185">
        <v>63859</v>
      </c>
      <c r="J218" s="185">
        <v>945810.36</v>
      </c>
      <c r="K218" s="185">
        <v>157891.03</v>
      </c>
      <c r="L218" s="185">
        <v>115569</v>
      </c>
      <c r="M218" s="185">
        <v>314370</v>
      </c>
      <c r="N218" s="185">
        <v>4415593.55</v>
      </c>
      <c r="O218" s="185">
        <v>213157</v>
      </c>
      <c r="P218" s="185">
        <v>46670</v>
      </c>
      <c r="Q218" s="185">
        <v>845470</v>
      </c>
      <c r="R218" s="185">
        <v>54370</v>
      </c>
      <c r="S218" s="185">
        <v>57410</v>
      </c>
      <c r="T218" s="185">
        <v>1217353</v>
      </c>
      <c r="U218" s="185">
        <v>287200</v>
      </c>
      <c r="V218" s="185">
        <v>26334</v>
      </c>
      <c r="W218" s="185">
        <v>24280</v>
      </c>
      <c r="X218" s="185">
        <v>48800</v>
      </c>
      <c r="Y218" s="185">
        <v>105670</v>
      </c>
      <c r="Z218" s="185">
        <v>732728.31999999995</v>
      </c>
      <c r="AA218" s="185">
        <v>503807.41</v>
      </c>
      <c r="AB218" s="185">
        <v>59560</v>
      </c>
      <c r="AC218" s="185">
        <v>839814</v>
      </c>
      <c r="AD218" s="185">
        <v>150570</v>
      </c>
      <c r="AE218" s="185">
        <v>266690</v>
      </c>
      <c r="AF218" s="185">
        <v>104740</v>
      </c>
      <c r="AG218" s="185">
        <v>86425</v>
      </c>
      <c r="AH218" s="185">
        <v>0</v>
      </c>
      <c r="AI218" s="185">
        <v>847510</v>
      </c>
      <c r="AJ218" s="185">
        <v>181964.57</v>
      </c>
      <c r="AK218" s="185">
        <v>0</v>
      </c>
      <c r="AL218" s="185">
        <v>10870</v>
      </c>
      <c r="AM218" s="185">
        <v>37179</v>
      </c>
      <c r="AN218" s="185">
        <v>36274.620000000003</v>
      </c>
      <c r="AO218" s="185">
        <v>28970</v>
      </c>
      <c r="AP218" s="185">
        <v>75866</v>
      </c>
      <c r="AQ218" s="185">
        <v>32415</v>
      </c>
      <c r="AR218" s="185">
        <v>30000</v>
      </c>
      <c r="AS218" s="185">
        <v>41135</v>
      </c>
      <c r="AT218" s="185">
        <v>56998</v>
      </c>
      <c r="AU218" s="185">
        <v>596939.44999999995</v>
      </c>
      <c r="AV218" s="185">
        <v>0</v>
      </c>
      <c r="AW218" s="185">
        <v>28320</v>
      </c>
      <c r="AX218" s="185">
        <v>60885</v>
      </c>
      <c r="AY218" s="185">
        <v>9580</v>
      </c>
      <c r="AZ218" s="185">
        <v>64760</v>
      </c>
      <c r="BA218" s="185">
        <v>80250</v>
      </c>
      <c r="BB218" s="185">
        <v>788000.5</v>
      </c>
      <c r="BC218" s="185">
        <v>148975</v>
      </c>
      <c r="BD218" s="185">
        <v>0</v>
      </c>
      <c r="BE218" s="185">
        <v>391750</v>
      </c>
      <c r="BF218" s="185">
        <v>319054</v>
      </c>
      <c r="BG218" s="185">
        <v>64800</v>
      </c>
      <c r="BH218" s="185"/>
      <c r="BI218" s="185">
        <v>497175</v>
      </c>
      <c r="BJ218" s="185"/>
      <c r="BK218" s="185">
        <v>11760</v>
      </c>
      <c r="BL218" s="185">
        <v>19800</v>
      </c>
      <c r="BM218" s="185">
        <v>1122329</v>
      </c>
      <c r="BN218" s="185">
        <v>410401</v>
      </c>
      <c r="BO218" s="185">
        <v>384670</v>
      </c>
      <c r="BP218" s="185"/>
      <c r="BQ218" s="185">
        <v>46774</v>
      </c>
      <c r="BR218" s="185">
        <v>43633.06</v>
      </c>
      <c r="BS218" s="185">
        <v>37060</v>
      </c>
      <c r="BT218" s="185">
        <v>1429071</v>
      </c>
      <c r="BU218" s="185">
        <v>109668</v>
      </c>
      <c r="BV218" s="185">
        <v>106750</v>
      </c>
      <c r="BW218" s="185">
        <v>332340</v>
      </c>
      <c r="BX218" s="185">
        <v>236534.39999999999</v>
      </c>
      <c r="BY218" s="185">
        <v>622776</v>
      </c>
      <c r="BZ218" s="185">
        <v>134919.03</v>
      </c>
      <c r="CA218" s="185">
        <v>130625</v>
      </c>
      <c r="CB218" s="185">
        <v>193417</v>
      </c>
      <c r="CC218" s="216">
        <f t="shared" si="40"/>
        <v>22574626.799999997</v>
      </c>
    </row>
    <row r="219" spans="1:81" s="116" customFormat="1" ht="25.5" customHeight="1">
      <c r="A219" s="143" t="s">
        <v>1463</v>
      </c>
      <c r="B219" s="310" t="s">
        <v>41</v>
      </c>
      <c r="C219" s="311" t="s">
        <v>725</v>
      </c>
      <c r="D219" s="312">
        <v>52030</v>
      </c>
      <c r="E219" s="117" t="s">
        <v>726</v>
      </c>
      <c r="F219" s="313" t="s">
        <v>729</v>
      </c>
      <c r="G219" s="314" t="s">
        <v>730</v>
      </c>
      <c r="H219" s="207">
        <v>0</v>
      </c>
      <c r="I219" s="185">
        <v>127</v>
      </c>
      <c r="J219" s="185">
        <v>65455</v>
      </c>
      <c r="K219" s="185">
        <v>0</v>
      </c>
      <c r="L219" s="185">
        <v>28226</v>
      </c>
      <c r="M219" s="185">
        <v>131410</v>
      </c>
      <c r="N219" s="185">
        <v>1570152.24</v>
      </c>
      <c r="O219" s="185">
        <v>0</v>
      </c>
      <c r="P219" s="185">
        <v>13597</v>
      </c>
      <c r="Q219" s="185">
        <v>41000</v>
      </c>
      <c r="R219" s="185">
        <v>0</v>
      </c>
      <c r="S219" s="185">
        <v>0</v>
      </c>
      <c r="T219" s="185">
        <v>154924</v>
      </c>
      <c r="U219" s="185">
        <v>105910</v>
      </c>
      <c r="V219" s="185">
        <v>0</v>
      </c>
      <c r="W219" s="185">
        <v>0</v>
      </c>
      <c r="X219" s="185">
        <v>0</v>
      </c>
      <c r="Y219" s="185">
        <v>15830</v>
      </c>
      <c r="Z219" s="185">
        <v>72080</v>
      </c>
      <c r="AA219" s="185">
        <v>29564.2</v>
      </c>
      <c r="AB219" s="185">
        <v>0</v>
      </c>
      <c r="AC219" s="185">
        <v>91355.5</v>
      </c>
      <c r="AD219" s="185">
        <v>25866</v>
      </c>
      <c r="AE219" s="185">
        <v>0</v>
      </c>
      <c r="AF219" s="185">
        <v>186531</v>
      </c>
      <c r="AG219" s="185">
        <v>26070</v>
      </c>
      <c r="AH219" s="185">
        <v>0</v>
      </c>
      <c r="AI219" s="185">
        <v>725640</v>
      </c>
      <c r="AJ219" s="185">
        <v>0</v>
      </c>
      <c r="AK219" s="185">
        <v>0</v>
      </c>
      <c r="AL219" s="185">
        <v>83780</v>
      </c>
      <c r="AM219" s="185">
        <v>0</v>
      </c>
      <c r="AN219" s="185">
        <v>0</v>
      </c>
      <c r="AO219" s="185">
        <v>69160</v>
      </c>
      <c r="AP219" s="185">
        <v>73351</v>
      </c>
      <c r="AQ219" s="185">
        <v>36120</v>
      </c>
      <c r="AR219" s="185">
        <v>25080</v>
      </c>
      <c r="AS219" s="185">
        <v>35959.03</v>
      </c>
      <c r="AT219" s="185">
        <v>6042</v>
      </c>
      <c r="AU219" s="185">
        <v>214318</v>
      </c>
      <c r="AV219" s="185">
        <v>121985.16</v>
      </c>
      <c r="AW219" s="185">
        <v>70980</v>
      </c>
      <c r="AX219" s="185">
        <v>55780</v>
      </c>
      <c r="AY219" s="185">
        <v>34568.14</v>
      </c>
      <c r="AZ219" s="185">
        <v>38880.06</v>
      </c>
      <c r="BA219" s="185">
        <v>76870</v>
      </c>
      <c r="BB219" s="185">
        <v>0</v>
      </c>
      <c r="BC219" s="185">
        <v>16635</v>
      </c>
      <c r="BD219" s="185">
        <v>124100</v>
      </c>
      <c r="BE219" s="185">
        <v>0</v>
      </c>
      <c r="BF219" s="185">
        <v>0</v>
      </c>
      <c r="BG219" s="185">
        <v>0</v>
      </c>
      <c r="BH219" s="185"/>
      <c r="BI219" s="185">
        <v>0</v>
      </c>
      <c r="BJ219" s="185"/>
      <c r="BK219" s="185">
        <v>0</v>
      </c>
      <c r="BL219" s="185">
        <v>57544</v>
      </c>
      <c r="BM219" s="185">
        <v>233592</v>
      </c>
      <c r="BN219" s="185">
        <v>13457</v>
      </c>
      <c r="BO219" s="185">
        <v>140930</v>
      </c>
      <c r="BP219" s="185"/>
      <c r="BQ219" s="185">
        <v>0</v>
      </c>
      <c r="BR219" s="185">
        <v>0</v>
      </c>
      <c r="BS219" s="185">
        <v>0</v>
      </c>
      <c r="BT219" s="185">
        <v>697448.5</v>
      </c>
      <c r="BU219" s="185">
        <v>136840</v>
      </c>
      <c r="BV219" s="185">
        <v>105800</v>
      </c>
      <c r="BW219" s="185">
        <v>62240</v>
      </c>
      <c r="BX219" s="185">
        <v>166707</v>
      </c>
      <c r="BY219" s="185">
        <v>50905</v>
      </c>
      <c r="BZ219" s="185">
        <v>40360</v>
      </c>
      <c r="CA219" s="185">
        <v>140590</v>
      </c>
      <c r="CB219" s="185">
        <v>32815</v>
      </c>
      <c r="CC219" s="216">
        <f t="shared" si="40"/>
        <v>6246574.8300000001</v>
      </c>
    </row>
    <row r="220" spans="1:81" s="116" customFormat="1" ht="25.5" customHeight="1">
      <c r="A220" s="143" t="s">
        <v>1463</v>
      </c>
      <c r="B220" s="310" t="s">
        <v>41</v>
      </c>
      <c r="C220" s="311" t="s">
        <v>725</v>
      </c>
      <c r="D220" s="312">
        <v>52020</v>
      </c>
      <c r="E220" s="117" t="s">
        <v>731</v>
      </c>
      <c r="F220" s="313" t="s">
        <v>732</v>
      </c>
      <c r="G220" s="314" t="s">
        <v>733</v>
      </c>
      <c r="H220" s="207">
        <v>3755385</v>
      </c>
      <c r="I220" s="185">
        <v>1189913.26</v>
      </c>
      <c r="J220" s="185">
        <v>1382030</v>
      </c>
      <c r="K220" s="185">
        <v>741170.64</v>
      </c>
      <c r="L220" s="185">
        <v>526197.80000000005</v>
      </c>
      <c r="M220" s="185">
        <v>100042</v>
      </c>
      <c r="N220" s="185">
        <v>5985508.0599999996</v>
      </c>
      <c r="O220" s="185">
        <v>713540</v>
      </c>
      <c r="P220" s="185">
        <v>39303.57</v>
      </c>
      <c r="Q220" s="185">
        <v>2361784</v>
      </c>
      <c r="R220" s="185">
        <v>265930</v>
      </c>
      <c r="S220" s="185">
        <v>651456.87</v>
      </c>
      <c r="T220" s="185">
        <v>1308352</v>
      </c>
      <c r="U220" s="185">
        <v>1015274.52</v>
      </c>
      <c r="V220" s="185">
        <v>106300</v>
      </c>
      <c r="W220" s="185">
        <v>346625.79</v>
      </c>
      <c r="X220" s="185">
        <v>496440</v>
      </c>
      <c r="Y220" s="185">
        <v>221690</v>
      </c>
      <c r="Z220" s="185">
        <v>3860130.17</v>
      </c>
      <c r="AA220" s="185">
        <v>1193591.94</v>
      </c>
      <c r="AB220" s="185">
        <v>541306.4</v>
      </c>
      <c r="AC220" s="185">
        <v>1080560</v>
      </c>
      <c r="AD220" s="185">
        <v>407279</v>
      </c>
      <c r="AE220" s="185">
        <v>657642</v>
      </c>
      <c r="AF220" s="185">
        <v>202011</v>
      </c>
      <c r="AG220" s="185">
        <v>234835.16</v>
      </c>
      <c r="AH220" s="185">
        <v>340030</v>
      </c>
      <c r="AI220" s="185">
        <v>5109728</v>
      </c>
      <c r="AJ220" s="185">
        <v>37847</v>
      </c>
      <c r="AK220" s="185">
        <v>160210</v>
      </c>
      <c r="AL220" s="185">
        <v>127224.19</v>
      </c>
      <c r="AM220" s="185">
        <v>114716</v>
      </c>
      <c r="AN220" s="185">
        <v>447430</v>
      </c>
      <c r="AO220" s="185">
        <v>376980</v>
      </c>
      <c r="AP220" s="185">
        <v>312140</v>
      </c>
      <c r="AQ220" s="185">
        <v>527240</v>
      </c>
      <c r="AR220" s="185">
        <v>260860</v>
      </c>
      <c r="AS220" s="185">
        <v>285140</v>
      </c>
      <c r="AT220" s="185">
        <v>230410</v>
      </c>
      <c r="AU220" s="185">
        <v>1783614.19</v>
      </c>
      <c r="AV220" s="185">
        <v>0</v>
      </c>
      <c r="AW220" s="185">
        <v>129843.63</v>
      </c>
      <c r="AX220" s="185">
        <v>304800</v>
      </c>
      <c r="AY220" s="185">
        <v>196160</v>
      </c>
      <c r="AZ220" s="185">
        <v>12130</v>
      </c>
      <c r="BA220" s="185">
        <v>193926.13</v>
      </c>
      <c r="BB220" s="185">
        <v>5610964</v>
      </c>
      <c r="BC220" s="185">
        <v>501260</v>
      </c>
      <c r="BD220" s="185">
        <v>371459</v>
      </c>
      <c r="BE220" s="185">
        <v>917695</v>
      </c>
      <c r="BF220" s="185">
        <v>1108530.0900000001</v>
      </c>
      <c r="BG220" s="185">
        <v>584950</v>
      </c>
      <c r="BH220" s="185"/>
      <c r="BI220" s="185">
        <v>793090</v>
      </c>
      <c r="BJ220" s="185"/>
      <c r="BK220" s="185">
        <v>126940</v>
      </c>
      <c r="BL220" s="185">
        <v>81690</v>
      </c>
      <c r="BM220" s="185">
        <v>2125122</v>
      </c>
      <c r="BN220" s="185">
        <v>1878550</v>
      </c>
      <c r="BO220" s="185">
        <v>0</v>
      </c>
      <c r="BP220" s="185"/>
      <c r="BQ220" s="185">
        <v>354460</v>
      </c>
      <c r="BR220" s="185">
        <v>354240</v>
      </c>
      <c r="BS220" s="185">
        <v>0</v>
      </c>
      <c r="BT220" s="185">
        <v>2325447</v>
      </c>
      <c r="BU220" s="185">
        <v>116464</v>
      </c>
      <c r="BV220" s="185">
        <v>157620</v>
      </c>
      <c r="BW220" s="185">
        <v>512970</v>
      </c>
      <c r="BX220" s="185">
        <v>456245.28</v>
      </c>
      <c r="BY220" s="185">
        <v>1258708</v>
      </c>
      <c r="BZ220" s="185">
        <v>199920</v>
      </c>
      <c r="CA220" s="185">
        <v>0</v>
      </c>
      <c r="CB220" s="185">
        <v>157195</v>
      </c>
      <c r="CC220" s="216">
        <f t="shared" si="40"/>
        <v>60328247.690000005</v>
      </c>
    </row>
    <row r="221" spans="1:81" s="116" customFormat="1" ht="25.5" customHeight="1">
      <c r="A221" s="143" t="s">
        <v>1463</v>
      </c>
      <c r="B221" s="310" t="s">
        <v>41</v>
      </c>
      <c r="C221" s="311" t="s">
        <v>725</v>
      </c>
      <c r="D221" s="312">
        <v>52020</v>
      </c>
      <c r="E221" s="117" t="s">
        <v>731</v>
      </c>
      <c r="F221" s="313" t="s">
        <v>734</v>
      </c>
      <c r="G221" s="314" t="s">
        <v>735</v>
      </c>
      <c r="H221" s="207">
        <v>2088795</v>
      </c>
      <c r="I221" s="185">
        <v>377659</v>
      </c>
      <c r="J221" s="185">
        <v>411750</v>
      </c>
      <c r="K221" s="185">
        <v>91090</v>
      </c>
      <c r="L221" s="185">
        <v>154706.20000000001</v>
      </c>
      <c r="M221" s="185">
        <v>122678.38</v>
      </c>
      <c r="N221" s="185">
        <v>3992625.33</v>
      </c>
      <c r="O221" s="185">
        <v>501861.61</v>
      </c>
      <c r="P221" s="185">
        <v>321136.43</v>
      </c>
      <c r="Q221" s="185">
        <v>0</v>
      </c>
      <c r="R221" s="185">
        <v>153930</v>
      </c>
      <c r="S221" s="185">
        <v>695489.67</v>
      </c>
      <c r="T221" s="185">
        <v>649941</v>
      </c>
      <c r="U221" s="185">
        <v>751408.71</v>
      </c>
      <c r="V221" s="185">
        <v>52530</v>
      </c>
      <c r="W221" s="185">
        <v>191820</v>
      </c>
      <c r="X221" s="185">
        <v>56560</v>
      </c>
      <c r="Y221" s="185">
        <v>133920</v>
      </c>
      <c r="Z221" s="185">
        <v>2138314.52</v>
      </c>
      <c r="AA221" s="185">
        <v>191530</v>
      </c>
      <c r="AB221" s="185">
        <v>189244.6</v>
      </c>
      <c r="AC221" s="185">
        <v>797500</v>
      </c>
      <c r="AD221" s="185">
        <v>342531</v>
      </c>
      <c r="AE221" s="185">
        <v>64020</v>
      </c>
      <c r="AF221" s="185">
        <v>616588</v>
      </c>
      <c r="AG221" s="185">
        <v>105695.16</v>
      </c>
      <c r="AH221" s="185">
        <v>153140</v>
      </c>
      <c r="AI221" s="185">
        <v>2483442</v>
      </c>
      <c r="AJ221" s="185">
        <v>487441.06</v>
      </c>
      <c r="AK221" s="185">
        <v>77490</v>
      </c>
      <c r="AL221" s="185">
        <v>162509</v>
      </c>
      <c r="AM221" s="185">
        <v>262946</v>
      </c>
      <c r="AN221" s="185">
        <v>246700</v>
      </c>
      <c r="AO221" s="185">
        <v>350520</v>
      </c>
      <c r="AP221" s="185">
        <v>241340</v>
      </c>
      <c r="AQ221" s="185">
        <v>239890</v>
      </c>
      <c r="AR221" s="185">
        <v>236280</v>
      </c>
      <c r="AS221" s="185">
        <v>157750</v>
      </c>
      <c r="AT221" s="185">
        <v>155127</v>
      </c>
      <c r="AU221" s="185">
        <v>1263600.6499999999</v>
      </c>
      <c r="AV221" s="185">
        <v>387928.38</v>
      </c>
      <c r="AW221" s="185">
        <v>322340</v>
      </c>
      <c r="AX221" s="185">
        <v>99980</v>
      </c>
      <c r="AY221" s="185">
        <v>237490</v>
      </c>
      <c r="AZ221" s="185">
        <v>156010</v>
      </c>
      <c r="BA221" s="185">
        <v>91570</v>
      </c>
      <c r="BB221" s="185">
        <v>0</v>
      </c>
      <c r="BC221" s="185">
        <v>151321</v>
      </c>
      <c r="BD221" s="185">
        <v>157610</v>
      </c>
      <c r="BE221" s="185">
        <v>0</v>
      </c>
      <c r="BF221" s="185">
        <v>0</v>
      </c>
      <c r="BG221" s="185">
        <v>0</v>
      </c>
      <c r="BH221" s="185"/>
      <c r="BI221" s="185">
        <v>0</v>
      </c>
      <c r="BJ221" s="185"/>
      <c r="BK221" s="185">
        <v>75720</v>
      </c>
      <c r="BL221" s="185">
        <v>56010</v>
      </c>
      <c r="BM221" s="185">
        <v>2032956</v>
      </c>
      <c r="BN221" s="185">
        <v>771233.3</v>
      </c>
      <c r="BO221" s="185">
        <v>0</v>
      </c>
      <c r="BP221" s="185"/>
      <c r="BQ221" s="185">
        <v>91070</v>
      </c>
      <c r="BR221" s="185">
        <v>435050</v>
      </c>
      <c r="BS221" s="185">
        <v>304080</v>
      </c>
      <c r="BT221" s="185">
        <v>1141930</v>
      </c>
      <c r="BU221" s="185">
        <v>265724</v>
      </c>
      <c r="BV221" s="185">
        <v>301070</v>
      </c>
      <c r="BW221" s="185">
        <v>288005</v>
      </c>
      <c r="BX221" s="185">
        <v>283723.32</v>
      </c>
      <c r="BY221" s="185">
        <v>196440</v>
      </c>
      <c r="BZ221" s="185">
        <v>217800</v>
      </c>
      <c r="CA221" s="185">
        <v>217060</v>
      </c>
      <c r="CB221" s="185">
        <v>37480</v>
      </c>
      <c r="CC221" s="216">
        <f t="shared" si="40"/>
        <v>30031101.319999997</v>
      </c>
    </row>
    <row r="222" spans="1:81" s="116" customFormat="1" ht="25.5" customHeight="1">
      <c r="A222" s="143" t="s">
        <v>1463</v>
      </c>
      <c r="B222" s="310" t="s">
        <v>41</v>
      </c>
      <c r="C222" s="311" t="s">
        <v>725</v>
      </c>
      <c r="D222" s="312">
        <v>52040</v>
      </c>
      <c r="E222" s="117" t="s">
        <v>736</v>
      </c>
      <c r="F222" s="313" t="s">
        <v>737</v>
      </c>
      <c r="G222" s="314" t="s">
        <v>738</v>
      </c>
      <c r="H222" s="207">
        <v>0</v>
      </c>
      <c r="I222" s="185">
        <v>607897.5</v>
      </c>
      <c r="J222" s="185">
        <v>20225</v>
      </c>
      <c r="K222" s="185">
        <v>829002.5</v>
      </c>
      <c r="L222" s="185">
        <v>94844</v>
      </c>
      <c r="M222" s="185">
        <v>0</v>
      </c>
      <c r="N222" s="185">
        <v>0</v>
      </c>
      <c r="O222" s="185">
        <v>1158689</v>
      </c>
      <c r="P222" s="185">
        <v>0</v>
      </c>
      <c r="Q222" s="185">
        <v>2389435.5</v>
      </c>
      <c r="R222" s="185">
        <v>122440</v>
      </c>
      <c r="S222" s="185">
        <v>431821</v>
      </c>
      <c r="T222" s="185">
        <v>34200</v>
      </c>
      <c r="U222" s="185">
        <v>366211</v>
      </c>
      <c r="V222" s="185">
        <v>0</v>
      </c>
      <c r="W222" s="185">
        <v>329190</v>
      </c>
      <c r="X222" s="185">
        <v>0</v>
      </c>
      <c r="Y222" s="185">
        <v>228287</v>
      </c>
      <c r="Z222" s="185">
        <v>248208.33</v>
      </c>
      <c r="AA222" s="185">
        <v>0</v>
      </c>
      <c r="AB222" s="185">
        <v>0</v>
      </c>
      <c r="AC222" s="185">
        <v>54720</v>
      </c>
      <c r="AD222" s="185">
        <v>0</v>
      </c>
      <c r="AE222" s="185">
        <v>0</v>
      </c>
      <c r="AF222" s="185">
        <v>0</v>
      </c>
      <c r="AG222" s="185">
        <v>0</v>
      </c>
      <c r="AH222" s="185">
        <v>0</v>
      </c>
      <c r="AI222" s="185">
        <v>0</v>
      </c>
      <c r="AJ222" s="185">
        <v>43860</v>
      </c>
      <c r="AK222" s="185">
        <v>0</v>
      </c>
      <c r="AL222" s="185">
        <v>0</v>
      </c>
      <c r="AM222" s="185">
        <v>0</v>
      </c>
      <c r="AN222" s="185">
        <v>0</v>
      </c>
      <c r="AO222" s="185">
        <v>0</v>
      </c>
      <c r="AP222" s="185">
        <v>0</v>
      </c>
      <c r="AQ222" s="185">
        <v>0</v>
      </c>
      <c r="AR222" s="185">
        <v>0</v>
      </c>
      <c r="AS222" s="185">
        <v>47880</v>
      </c>
      <c r="AT222" s="185">
        <v>0</v>
      </c>
      <c r="AU222" s="185">
        <v>214800</v>
      </c>
      <c r="AV222" s="185">
        <v>0</v>
      </c>
      <c r="AW222" s="185">
        <v>125610</v>
      </c>
      <c r="AX222" s="185">
        <v>85530</v>
      </c>
      <c r="AY222" s="185">
        <v>310835.90000000002</v>
      </c>
      <c r="AZ222" s="185">
        <v>0</v>
      </c>
      <c r="BA222" s="185">
        <v>0</v>
      </c>
      <c r="BB222" s="185">
        <v>0</v>
      </c>
      <c r="BC222" s="185">
        <v>0</v>
      </c>
      <c r="BD222" s="185">
        <v>0</v>
      </c>
      <c r="BE222" s="185">
        <v>0</v>
      </c>
      <c r="BF222" s="185">
        <v>0</v>
      </c>
      <c r="BG222" s="185">
        <v>0</v>
      </c>
      <c r="BH222" s="185"/>
      <c r="BI222" s="185">
        <v>0</v>
      </c>
      <c r="BJ222" s="185"/>
      <c r="BK222" s="185">
        <v>0</v>
      </c>
      <c r="BL222" s="185">
        <v>0</v>
      </c>
      <c r="BM222" s="185">
        <v>10700</v>
      </c>
      <c r="BN222" s="185">
        <v>0</v>
      </c>
      <c r="BO222" s="185">
        <v>71100</v>
      </c>
      <c r="BP222" s="185"/>
      <c r="BQ222" s="185">
        <v>0</v>
      </c>
      <c r="BR222" s="185">
        <v>0</v>
      </c>
      <c r="BS222" s="185">
        <v>0</v>
      </c>
      <c r="BT222" s="185">
        <v>51525</v>
      </c>
      <c r="BU222" s="185">
        <v>0</v>
      </c>
      <c r="BV222" s="185">
        <v>0</v>
      </c>
      <c r="BW222" s="185">
        <v>0</v>
      </c>
      <c r="BX222" s="185">
        <v>0</v>
      </c>
      <c r="BY222" s="185">
        <v>16320</v>
      </c>
      <c r="BZ222" s="185">
        <v>0</v>
      </c>
      <c r="CA222" s="185">
        <v>0</v>
      </c>
      <c r="CB222" s="185">
        <v>0</v>
      </c>
      <c r="CC222" s="216">
        <f t="shared" si="40"/>
        <v>7893331.7300000004</v>
      </c>
    </row>
    <row r="223" spans="1:81" s="116" customFormat="1" ht="25.5" customHeight="1">
      <c r="A223" s="143" t="s">
        <v>1463</v>
      </c>
      <c r="B223" s="310" t="s">
        <v>41</v>
      </c>
      <c r="C223" s="311" t="s">
        <v>725</v>
      </c>
      <c r="D223" s="312">
        <v>52040</v>
      </c>
      <c r="E223" s="117" t="s">
        <v>736</v>
      </c>
      <c r="F223" s="313" t="s">
        <v>739</v>
      </c>
      <c r="G223" s="314" t="s">
        <v>740</v>
      </c>
      <c r="H223" s="207">
        <v>0</v>
      </c>
      <c r="I223" s="185">
        <v>361428.62</v>
      </c>
      <c r="J223" s="185">
        <v>0</v>
      </c>
      <c r="K223" s="185">
        <v>0</v>
      </c>
      <c r="L223" s="185">
        <v>0</v>
      </c>
      <c r="M223" s="185">
        <v>0</v>
      </c>
      <c r="N223" s="185">
        <v>0</v>
      </c>
      <c r="O223" s="185">
        <v>162376</v>
      </c>
      <c r="P223" s="185">
        <v>0</v>
      </c>
      <c r="Q223" s="185">
        <v>18000</v>
      </c>
      <c r="R223" s="185">
        <v>21300</v>
      </c>
      <c r="S223" s="185">
        <v>131330.5</v>
      </c>
      <c r="T223" s="185">
        <v>0</v>
      </c>
      <c r="U223" s="185">
        <v>194618</v>
      </c>
      <c r="V223" s="185">
        <v>0</v>
      </c>
      <c r="W223" s="185">
        <v>0</v>
      </c>
      <c r="X223" s="185">
        <v>0</v>
      </c>
      <c r="Y223" s="185">
        <v>124715</v>
      </c>
      <c r="Z223" s="185">
        <v>0</v>
      </c>
      <c r="AA223" s="185">
        <v>0</v>
      </c>
      <c r="AB223" s="185">
        <v>0</v>
      </c>
      <c r="AC223" s="185">
        <v>0</v>
      </c>
      <c r="AD223" s="185">
        <v>10000</v>
      </c>
      <c r="AE223" s="185">
        <v>0</v>
      </c>
      <c r="AF223" s="185">
        <v>16500</v>
      </c>
      <c r="AG223" s="185">
        <v>0</v>
      </c>
      <c r="AH223" s="185">
        <v>0</v>
      </c>
      <c r="AI223" s="185">
        <v>0</v>
      </c>
      <c r="AJ223" s="185">
        <v>11047.83</v>
      </c>
      <c r="AK223" s="185">
        <v>0</v>
      </c>
      <c r="AL223" s="185">
        <v>0</v>
      </c>
      <c r="AM223" s="185">
        <v>0</v>
      </c>
      <c r="AN223" s="185">
        <v>0</v>
      </c>
      <c r="AO223" s="185">
        <v>0</v>
      </c>
      <c r="AP223" s="185">
        <v>0</v>
      </c>
      <c r="AQ223" s="185">
        <v>0</v>
      </c>
      <c r="AR223" s="185">
        <v>0</v>
      </c>
      <c r="AS223" s="185">
        <v>0</v>
      </c>
      <c r="AT223" s="185">
        <v>0</v>
      </c>
      <c r="AU223" s="185">
        <v>0</v>
      </c>
      <c r="AV223" s="185">
        <v>0</v>
      </c>
      <c r="AW223" s="185">
        <v>0</v>
      </c>
      <c r="AX223" s="185">
        <v>0</v>
      </c>
      <c r="AY223" s="185">
        <v>0</v>
      </c>
      <c r="AZ223" s="185">
        <v>0</v>
      </c>
      <c r="BA223" s="185">
        <v>0</v>
      </c>
      <c r="BB223" s="185">
        <v>0</v>
      </c>
      <c r="BC223" s="185">
        <v>0</v>
      </c>
      <c r="BD223" s="185">
        <v>0</v>
      </c>
      <c r="BE223" s="185">
        <v>0</v>
      </c>
      <c r="BF223" s="185">
        <v>0</v>
      </c>
      <c r="BG223" s="185">
        <v>208263.5</v>
      </c>
      <c r="BH223" s="185"/>
      <c r="BI223" s="185">
        <v>0</v>
      </c>
      <c r="BJ223" s="185"/>
      <c r="BK223" s="185">
        <v>0</v>
      </c>
      <c r="BL223" s="185">
        <v>0</v>
      </c>
      <c r="BM223" s="185">
        <v>34278</v>
      </c>
      <c r="BN223" s="185">
        <v>0</v>
      </c>
      <c r="BO223" s="185">
        <v>62800</v>
      </c>
      <c r="BP223" s="185"/>
      <c r="BQ223" s="185">
        <v>58680</v>
      </c>
      <c r="BR223" s="185">
        <v>0</v>
      </c>
      <c r="BS223" s="185">
        <v>0</v>
      </c>
      <c r="BT223" s="185">
        <v>0</v>
      </c>
      <c r="BU223" s="185">
        <v>0</v>
      </c>
      <c r="BV223" s="185">
        <v>0</v>
      </c>
      <c r="BW223" s="185">
        <v>0</v>
      </c>
      <c r="BX223" s="185">
        <v>0</v>
      </c>
      <c r="BY223" s="185">
        <v>0</v>
      </c>
      <c r="BZ223" s="185">
        <v>0</v>
      </c>
      <c r="CA223" s="185">
        <v>0</v>
      </c>
      <c r="CB223" s="185">
        <v>0</v>
      </c>
      <c r="CC223" s="216">
        <f t="shared" si="40"/>
        <v>1415337.45</v>
      </c>
    </row>
    <row r="224" spans="1:81" s="329" customFormat="1" ht="25.5" customHeight="1">
      <c r="A224" s="328"/>
      <c r="B224" s="477" t="s">
        <v>741</v>
      </c>
      <c r="C224" s="478"/>
      <c r="D224" s="478"/>
      <c r="E224" s="478"/>
      <c r="F224" s="478"/>
      <c r="G224" s="479"/>
      <c r="H224" s="209">
        <f>SUM(H218:H223)</f>
        <v>6932466.5</v>
      </c>
      <c r="I224" s="209">
        <f t="shared" ref="I224:BT224" si="43">SUM(I218:I223)</f>
        <v>2600884.38</v>
      </c>
      <c r="J224" s="209">
        <f t="shared" si="43"/>
        <v>2825270.36</v>
      </c>
      <c r="K224" s="209">
        <f t="shared" si="43"/>
        <v>1819154.17</v>
      </c>
      <c r="L224" s="209">
        <f t="shared" si="43"/>
        <v>919543</v>
      </c>
      <c r="M224" s="209">
        <f t="shared" si="43"/>
        <v>668500.38</v>
      </c>
      <c r="N224" s="209">
        <f t="shared" si="43"/>
        <v>15963879.18</v>
      </c>
      <c r="O224" s="209">
        <f t="shared" si="43"/>
        <v>2749623.61</v>
      </c>
      <c r="P224" s="209">
        <f t="shared" si="43"/>
        <v>420707</v>
      </c>
      <c r="Q224" s="209">
        <f t="shared" si="43"/>
        <v>5655689.5</v>
      </c>
      <c r="R224" s="209">
        <f t="shared" si="43"/>
        <v>617970</v>
      </c>
      <c r="S224" s="209">
        <f t="shared" si="43"/>
        <v>1967508.04</v>
      </c>
      <c r="T224" s="209">
        <f t="shared" si="43"/>
        <v>3364770</v>
      </c>
      <c r="U224" s="209">
        <f t="shared" si="43"/>
        <v>2720622.23</v>
      </c>
      <c r="V224" s="209">
        <f t="shared" si="43"/>
        <v>185164</v>
      </c>
      <c r="W224" s="209">
        <f t="shared" si="43"/>
        <v>891915.79</v>
      </c>
      <c r="X224" s="209">
        <f t="shared" si="43"/>
        <v>601800</v>
      </c>
      <c r="Y224" s="209">
        <f t="shared" si="43"/>
        <v>830112</v>
      </c>
      <c r="Z224" s="209">
        <f t="shared" si="43"/>
        <v>7051461.3399999999</v>
      </c>
      <c r="AA224" s="209">
        <f t="shared" si="43"/>
        <v>1918493.5499999998</v>
      </c>
      <c r="AB224" s="209">
        <f t="shared" si="43"/>
        <v>790111</v>
      </c>
      <c r="AC224" s="209">
        <f t="shared" si="43"/>
        <v>2863949.5</v>
      </c>
      <c r="AD224" s="209">
        <f t="shared" si="43"/>
        <v>936246</v>
      </c>
      <c r="AE224" s="209">
        <f t="shared" si="43"/>
        <v>988352</v>
      </c>
      <c r="AF224" s="209">
        <f t="shared" si="43"/>
        <v>1126370</v>
      </c>
      <c r="AG224" s="209">
        <f t="shared" si="43"/>
        <v>453025.32000000007</v>
      </c>
      <c r="AH224" s="209">
        <f t="shared" si="43"/>
        <v>493170</v>
      </c>
      <c r="AI224" s="209">
        <f t="shared" si="43"/>
        <v>9166320</v>
      </c>
      <c r="AJ224" s="209">
        <f t="shared" si="43"/>
        <v>762160.46</v>
      </c>
      <c r="AK224" s="209">
        <f t="shared" si="43"/>
        <v>237700</v>
      </c>
      <c r="AL224" s="209">
        <f t="shared" si="43"/>
        <v>384383.19</v>
      </c>
      <c r="AM224" s="209">
        <f t="shared" si="43"/>
        <v>414841</v>
      </c>
      <c r="AN224" s="209">
        <f t="shared" si="43"/>
        <v>730404.62</v>
      </c>
      <c r="AO224" s="209">
        <f t="shared" si="43"/>
        <v>825630</v>
      </c>
      <c r="AP224" s="209">
        <f t="shared" si="43"/>
        <v>702697</v>
      </c>
      <c r="AQ224" s="209">
        <f t="shared" si="43"/>
        <v>835665</v>
      </c>
      <c r="AR224" s="209">
        <f t="shared" si="43"/>
        <v>552220</v>
      </c>
      <c r="AS224" s="209">
        <f t="shared" si="43"/>
        <v>567864.03</v>
      </c>
      <c r="AT224" s="209">
        <f t="shared" si="43"/>
        <v>448577</v>
      </c>
      <c r="AU224" s="209">
        <f t="shared" si="43"/>
        <v>4073272.2899999996</v>
      </c>
      <c r="AV224" s="209">
        <f t="shared" si="43"/>
        <v>509913.54000000004</v>
      </c>
      <c r="AW224" s="209">
        <f t="shared" si="43"/>
        <v>677093.63</v>
      </c>
      <c r="AX224" s="209">
        <f t="shared" si="43"/>
        <v>606975</v>
      </c>
      <c r="AY224" s="209">
        <f t="shared" si="43"/>
        <v>788634.04</v>
      </c>
      <c r="AZ224" s="209">
        <f t="shared" si="43"/>
        <v>271780.06</v>
      </c>
      <c r="BA224" s="209">
        <f t="shared" si="43"/>
        <v>442616.13</v>
      </c>
      <c r="BB224" s="209">
        <f t="shared" si="43"/>
        <v>6398964.5</v>
      </c>
      <c r="BC224" s="209">
        <f t="shared" si="43"/>
        <v>818191</v>
      </c>
      <c r="BD224" s="209">
        <f t="shared" si="43"/>
        <v>653169</v>
      </c>
      <c r="BE224" s="209">
        <f t="shared" si="43"/>
        <v>1309445</v>
      </c>
      <c r="BF224" s="209">
        <f t="shared" si="43"/>
        <v>1427584.09</v>
      </c>
      <c r="BG224" s="209">
        <f t="shared" si="43"/>
        <v>858013.5</v>
      </c>
      <c r="BH224" s="209">
        <f t="shared" si="43"/>
        <v>0</v>
      </c>
      <c r="BI224" s="209">
        <f t="shared" si="43"/>
        <v>1290265</v>
      </c>
      <c r="BJ224" s="209">
        <f t="shared" si="43"/>
        <v>0</v>
      </c>
      <c r="BK224" s="209">
        <f t="shared" si="43"/>
        <v>214420</v>
      </c>
      <c r="BL224" s="209">
        <f t="shared" si="43"/>
        <v>215044</v>
      </c>
      <c r="BM224" s="209">
        <f t="shared" si="43"/>
        <v>5558977</v>
      </c>
      <c r="BN224" s="209">
        <f t="shared" si="43"/>
        <v>3073641.3</v>
      </c>
      <c r="BO224" s="209">
        <f t="shared" si="43"/>
        <v>659500</v>
      </c>
      <c r="BP224" s="209">
        <f t="shared" si="43"/>
        <v>0</v>
      </c>
      <c r="BQ224" s="209">
        <f t="shared" si="43"/>
        <v>550984</v>
      </c>
      <c r="BR224" s="209">
        <f t="shared" si="43"/>
        <v>832923.06</v>
      </c>
      <c r="BS224" s="209">
        <f t="shared" si="43"/>
        <v>341140</v>
      </c>
      <c r="BT224" s="209">
        <f t="shared" si="43"/>
        <v>5645421.5</v>
      </c>
      <c r="BU224" s="209">
        <f t="shared" ref="BU224:CB224" si="44">SUM(BU218:BU223)</f>
        <v>628696</v>
      </c>
      <c r="BV224" s="209">
        <f t="shared" si="44"/>
        <v>671240</v>
      </c>
      <c r="BW224" s="209">
        <f t="shared" si="44"/>
        <v>1195555</v>
      </c>
      <c r="BX224" s="209">
        <f t="shared" si="44"/>
        <v>1143210</v>
      </c>
      <c r="BY224" s="209">
        <f t="shared" si="44"/>
        <v>2145149</v>
      </c>
      <c r="BZ224" s="209">
        <f t="shared" si="44"/>
        <v>592999.03</v>
      </c>
      <c r="CA224" s="209">
        <f t="shared" si="44"/>
        <v>488275</v>
      </c>
      <c r="CB224" s="209">
        <f t="shared" si="44"/>
        <v>420907</v>
      </c>
      <c r="CC224" s="209">
        <f>SUM(CC218:CC223)</f>
        <v>128489219.81999999</v>
      </c>
    </row>
    <row r="225" spans="1:81" s="116" customFormat="1" ht="25.5" customHeight="1">
      <c r="A225" s="143" t="s">
        <v>1463</v>
      </c>
      <c r="B225" s="310" t="s">
        <v>43</v>
      </c>
      <c r="C225" s="311" t="s">
        <v>44</v>
      </c>
      <c r="D225" s="312">
        <v>51070</v>
      </c>
      <c r="E225" s="117" t="s">
        <v>742</v>
      </c>
      <c r="F225" s="313" t="s">
        <v>743</v>
      </c>
      <c r="G225" s="314" t="s">
        <v>744</v>
      </c>
      <c r="H225" s="207">
        <v>0</v>
      </c>
      <c r="I225" s="207">
        <v>9105</v>
      </c>
      <c r="J225" s="207">
        <v>153480</v>
      </c>
      <c r="K225" s="207">
        <v>24360</v>
      </c>
      <c r="L225" s="207">
        <v>963.6</v>
      </c>
      <c r="M225" s="207">
        <v>10700</v>
      </c>
      <c r="N225" s="207">
        <v>0</v>
      </c>
      <c r="O225" s="207">
        <v>0</v>
      </c>
      <c r="P225" s="207">
        <v>0</v>
      </c>
      <c r="Q225" s="207">
        <v>0</v>
      </c>
      <c r="R225" s="207">
        <v>0</v>
      </c>
      <c r="S225" s="207">
        <v>0</v>
      </c>
      <c r="T225" s="207">
        <v>0</v>
      </c>
      <c r="U225" s="207">
        <v>269074</v>
      </c>
      <c r="V225" s="207">
        <v>0</v>
      </c>
      <c r="W225" s="207">
        <v>0</v>
      </c>
      <c r="X225" s="207">
        <v>0</v>
      </c>
      <c r="Y225" s="207">
        <v>0</v>
      </c>
      <c r="Z225" s="207">
        <v>0</v>
      </c>
      <c r="AA225" s="207">
        <v>0</v>
      </c>
      <c r="AB225" s="207">
        <v>0</v>
      </c>
      <c r="AC225" s="207">
        <v>0</v>
      </c>
      <c r="AD225" s="207">
        <v>0</v>
      </c>
      <c r="AE225" s="207">
        <v>0</v>
      </c>
      <c r="AF225" s="207">
        <v>0</v>
      </c>
      <c r="AG225" s="207">
        <v>0</v>
      </c>
      <c r="AH225" s="207">
        <v>0</v>
      </c>
      <c r="AI225" s="207">
        <v>3245</v>
      </c>
      <c r="AJ225" s="207">
        <v>0</v>
      </c>
      <c r="AK225" s="207">
        <v>0</v>
      </c>
      <c r="AL225" s="207">
        <v>0</v>
      </c>
      <c r="AM225" s="207">
        <v>0</v>
      </c>
      <c r="AN225" s="207">
        <v>0</v>
      </c>
      <c r="AO225" s="207">
        <v>0</v>
      </c>
      <c r="AP225" s="207">
        <v>0</v>
      </c>
      <c r="AQ225" s="207">
        <v>0</v>
      </c>
      <c r="AR225" s="207">
        <v>0</v>
      </c>
      <c r="AS225" s="207">
        <v>0</v>
      </c>
      <c r="AT225" s="207">
        <v>0</v>
      </c>
      <c r="AU225" s="207">
        <v>133270</v>
      </c>
      <c r="AV225" s="207">
        <v>0</v>
      </c>
      <c r="AW225" s="207">
        <v>0</v>
      </c>
      <c r="AX225" s="207">
        <v>0</v>
      </c>
      <c r="AY225" s="207">
        <v>0</v>
      </c>
      <c r="AZ225" s="207">
        <v>0</v>
      </c>
      <c r="BA225" s="207">
        <v>0</v>
      </c>
      <c r="BB225" s="207">
        <v>0</v>
      </c>
      <c r="BC225" s="207">
        <v>0</v>
      </c>
      <c r="BD225" s="207">
        <v>11920</v>
      </c>
      <c r="BE225" s="207">
        <v>0</v>
      </c>
      <c r="BF225" s="207">
        <v>0</v>
      </c>
      <c r="BG225" s="207">
        <v>0</v>
      </c>
      <c r="BH225" s="207"/>
      <c r="BI225" s="207">
        <v>0</v>
      </c>
      <c r="BJ225" s="207"/>
      <c r="BK225" s="207">
        <v>0</v>
      </c>
      <c r="BL225" s="207">
        <v>0</v>
      </c>
      <c r="BM225" s="207">
        <v>0</v>
      </c>
      <c r="BN225" s="207">
        <v>0</v>
      </c>
      <c r="BO225" s="207">
        <v>0</v>
      </c>
      <c r="BP225" s="207"/>
      <c r="BQ225" s="207">
        <v>0</v>
      </c>
      <c r="BR225" s="207">
        <v>0</v>
      </c>
      <c r="BS225" s="207">
        <v>0</v>
      </c>
      <c r="BT225" s="207">
        <v>96352.62</v>
      </c>
      <c r="BU225" s="207">
        <v>0</v>
      </c>
      <c r="BV225" s="207">
        <v>0</v>
      </c>
      <c r="BW225" s="207">
        <v>0</v>
      </c>
      <c r="BX225" s="207">
        <v>0</v>
      </c>
      <c r="BY225" s="207">
        <v>122950</v>
      </c>
      <c r="BZ225" s="207">
        <v>16010</v>
      </c>
      <c r="CA225" s="207">
        <v>0</v>
      </c>
      <c r="CB225" s="207">
        <v>0</v>
      </c>
      <c r="CC225" s="216">
        <f t="shared" si="40"/>
        <v>851430.22</v>
      </c>
    </row>
    <row r="226" spans="1:81" s="116" customFormat="1" ht="25.5" customHeight="1">
      <c r="A226" s="143" t="s">
        <v>1463</v>
      </c>
      <c r="B226" s="310" t="s">
        <v>43</v>
      </c>
      <c r="C226" s="311" t="s">
        <v>44</v>
      </c>
      <c r="D226" s="312"/>
      <c r="E226" s="117"/>
      <c r="F226" s="313" t="s">
        <v>745</v>
      </c>
      <c r="G226" s="314" t="s">
        <v>1588</v>
      </c>
      <c r="H226" s="207">
        <v>1192620</v>
      </c>
      <c r="I226" s="185">
        <v>267120</v>
      </c>
      <c r="J226" s="185">
        <v>340960</v>
      </c>
      <c r="K226" s="185">
        <v>931995.75</v>
      </c>
      <c r="L226" s="185">
        <v>0</v>
      </c>
      <c r="M226" s="185">
        <v>53760</v>
      </c>
      <c r="N226" s="185">
        <v>3200000</v>
      </c>
      <c r="O226" s="185">
        <v>272475</v>
      </c>
      <c r="P226" s="185">
        <v>78900</v>
      </c>
      <c r="Q226" s="185">
        <v>1156950</v>
      </c>
      <c r="R226" s="185">
        <v>80000</v>
      </c>
      <c r="S226" s="185">
        <v>80000</v>
      </c>
      <c r="T226" s="185">
        <v>300000</v>
      </c>
      <c r="U226" s="185">
        <v>291945</v>
      </c>
      <c r="V226" s="185">
        <v>42000</v>
      </c>
      <c r="W226" s="185">
        <v>0</v>
      </c>
      <c r="X226" s="185">
        <v>79800</v>
      </c>
      <c r="Y226" s="185">
        <v>75300</v>
      </c>
      <c r="Z226" s="185">
        <v>1582495</v>
      </c>
      <c r="AA226" s="185">
        <v>0</v>
      </c>
      <c r="AB226" s="185">
        <v>104400</v>
      </c>
      <c r="AC226" s="185">
        <v>0</v>
      </c>
      <c r="AD226" s="185">
        <v>57960</v>
      </c>
      <c r="AE226" s="185">
        <v>121050</v>
      </c>
      <c r="AF226" s="185">
        <v>0</v>
      </c>
      <c r="AG226" s="185">
        <v>38000</v>
      </c>
      <c r="AH226" s="185">
        <v>53064</v>
      </c>
      <c r="AI226" s="185">
        <v>0</v>
      </c>
      <c r="AJ226" s="185">
        <v>72240</v>
      </c>
      <c r="AK226" s="185">
        <v>0</v>
      </c>
      <c r="AL226" s="185">
        <v>60880</v>
      </c>
      <c r="AM226" s="185">
        <v>40800</v>
      </c>
      <c r="AN226" s="185">
        <v>95000</v>
      </c>
      <c r="AO226" s="185">
        <v>3500</v>
      </c>
      <c r="AP226" s="185">
        <v>44940</v>
      </c>
      <c r="AQ226" s="185">
        <v>0</v>
      </c>
      <c r="AR226" s="185">
        <v>55000</v>
      </c>
      <c r="AS226" s="185">
        <v>76620</v>
      </c>
      <c r="AT226" s="185">
        <v>43440</v>
      </c>
      <c r="AU226" s="185">
        <v>950000</v>
      </c>
      <c r="AV226" s="185">
        <v>341610</v>
      </c>
      <c r="AW226" s="185">
        <v>79740</v>
      </c>
      <c r="AX226" s="185">
        <v>68160</v>
      </c>
      <c r="AY226" s="185">
        <v>42000</v>
      </c>
      <c r="AZ226" s="185">
        <v>147960</v>
      </c>
      <c r="BA226" s="185">
        <v>0</v>
      </c>
      <c r="BB226" s="185">
        <v>1430000</v>
      </c>
      <c r="BC226" s="185">
        <v>0</v>
      </c>
      <c r="BD226" s="185">
        <v>0</v>
      </c>
      <c r="BE226" s="185">
        <v>0</v>
      </c>
      <c r="BF226" s="185">
        <v>1230427.5</v>
      </c>
      <c r="BG226" s="185">
        <v>0</v>
      </c>
      <c r="BH226" s="185"/>
      <c r="BI226" s="185">
        <v>165840</v>
      </c>
      <c r="BJ226" s="185"/>
      <c r="BK226" s="185">
        <v>23280</v>
      </c>
      <c r="BL226" s="185">
        <v>20400</v>
      </c>
      <c r="BM226" s="185">
        <v>1396840</v>
      </c>
      <c r="BN226" s="185">
        <v>44048</v>
      </c>
      <c r="BO226" s="185">
        <v>85000</v>
      </c>
      <c r="BP226" s="185"/>
      <c r="BQ226" s="185">
        <v>75120</v>
      </c>
      <c r="BR226" s="185">
        <v>45840</v>
      </c>
      <c r="BS226" s="185">
        <v>46560</v>
      </c>
      <c r="BT226" s="185">
        <v>995127.86</v>
      </c>
      <c r="BU226" s="185">
        <v>63000</v>
      </c>
      <c r="BV226" s="185">
        <v>70560</v>
      </c>
      <c r="BW226" s="185">
        <v>0</v>
      </c>
      <c r="BX226" s="185">
        <v>138840</v>
      </c>
      <c r="BY226" s="185">
        <v>332880</v>
      </c>
      <c r="BZ226" s="185">
        <v>31920</v>
      </c>
      <c r="CA226" s="185">
        <v>38000</v>
      </c>
      <c r="CB226" s="185">
        <v>0</v>
      </c>
      <c r="CC226" s="216">
        <f t="shared" si="40"/>
        <v>18756368.109999999</v>
      </c>
    </row>
    <row r="227" spans="1:81" s="116" customFormat="1" ht="25.5" customHeight="1">
      <c r="A227" s="143" t="s">
        <v>1463</v>
      </c>
      <c r="B227" s="310" t="s">
        <v>43</v>
      </c>
      <c r="C227" s="311" t="s">
        <v>44</v>
      </c>
      <c r="D227" s="312">
        <v>52070</v>
      </c>
      <c r="E227" s="117" t="s">
        <v>746</v>
      </c>
      <c r="F227" s="313" t="s">
        <v>747</v>
      </c>
      <c r="G227" s="314" t="s">
        <v>1589</v>
      </c>
      <c r="H227" s="207">
        <v>348</v>
      </c>
      <c r="I227" s="185">
        <v>0</v>
      </c>
      <c r="J227" s="185">
        <v>0</v>
      </c>
      <c r="K227" s="185">
        <v>0</v>
      </c>
      <c r="L227" s="185">
        <v>0</v>
      </c>
      <c r="M227" s="185">
        <v>0</v>
      </c>
      <c r="N227" s="185">
        <v>0</v>
      </c>
      <c r="O227" s="185">
        <v>0</v>
      </c>
      <c r="P227" s="185">
        <v>0</v>
      </c>
      <c r="Q227" s="185">
        <v>0</v>
      </c>
      <c r="R227" s="185">
        <v>110500</v>
      </c>
      <c r="S227" s="185">
        <v>250000</v>
      </c>
      <c r="T227" s="185">
        <v>0</v>
      </c>
      <c r="U227" s="185">
        <v>0</v>
      </c>
      <c r="V227" s="185">
        <v>0</v>
      </c>
      <c r="W227" s="185">
        <v>203500</v>
      </c>
      <c r="X227" s="185">
        <v>154500</v>
      </c>
      <c r="Y227" s="185">
        <v>0</v>
      </c>
      <c r="Z227" s="185">
        <v>0</v>
      </c>
      <c r="AA227" s="185">
        <v>0</v>
      </c>
      <c r="AB227" s="185">
        <v>0</v>
      </c>
      <c r="AC227" s="185">
        <v>0</v>
      </c>
      <c r="AD227" s="185">
        <v>0</v>
      </c>
      <c r="AE227" s="185">
        <v>0</v>
      </c>
      <c r="AF227" s="185">
        <v>0</v>
      </c>
      <c r="AG227" s="185">
        <v>0</v>
      </c>
      <c r="AH227" s="185">
        <v>0</v>
      </c>
      <c r="AI227" s="185">
        <v>0</v>
      </c>
      <c r="AJ227" s="185">
        <v>0</v>
      </c>
      <c r="AK227" s="185">
        <v>0</v>
      </c>
      <c r="AL227" s="185">
        <v>0</v>
      </c>
      <c r="AM227" s="185">
        <v>0</v>
      </c>
      <c r="AN227" s="185">
        <v>0</v>
      </c>
      <c r="AO227" s="185">
        <v>0</v>
      </c>
      <c r="AP227" s="185">
        <v>0</v>
      </c>
      <c r="AQ227" s="185">
        <v>0</v>
      </c>
      <c r="AR227" s="185">
        <v>0</v>
      </c>
      <c r="AS227" s="185">
        <v>136516</v>
      </c>
      <c r="AT227" s="185">
        <v>0</v>
      </c>
      <c r="AU227" s="185">
        <v>0</v>
      </c>
      <c r="AV227" s="185">
        <v>328500</v>
      </c>
      <c r="AW227" s="185">
        <v>119500</v>
      </c>
      <c r="AX227" s="185">
        <v>0</v>
      </c>
      <c r="AY227" s="185">
        <v>0</v>
      </c>
      <c r="AZ227" s="185">
        <v>49000</v>
      </c>
      <c r="BA227" s="185">
        <v>0</v>
      </c>
      <c r="BB227" s="185">
        <v>0</v>
      </c>
      <c r="BC227" s="185">
        <v>0</v>
      </c>
      <c r="BD227" s="185">
        <v>182000</v>
      </c>
      <c r="BE227" s="185">
        <v>0</v>
      </c>
      <c r="BF227" s="185">
        <v>41700</v>
      </c>
      <c r="BG227" s="185">
        <v>15000</v>
      </c>
      <c r="BH227" s="185"/>
      <c r="BI227" s="185">
        <v>0</v>
      </c>
      <c r="BJ227" s="185"/>
      <c r="BK227" s="185">
        <v>0</v>
      </c>
      <c r="BL227" s="185">
        <v>0</v>
      </c>
      <c r="BM227" s="185">
        <v>0</v>
      </c>
      <c r="BN227" s="185">
        <v>0</v>
      </c>
      <c r="BO227" s="185">
        <v>297866</v>
      </c>
      <c r="BP227" s="185"/>
      <c r="BQ227" s="185">
        <v>285258</v>
      </c>
      <c r="BR227" s="185">
        <v>0</v>
      </c>
      <c r="BS227" s="185">
        <v>0</v>
      </c>
      <c r="BT227" s="185">
        <v>0</v>
      </c>
      <c r="BU227" s="185">
        <v>0</v>
      </c>
      <c r="BV227" s="185">
        <v>0</v>
      </c>
      <c r="BW227" s="185">
        <v>0</v>
      </c>
      <c r="BX227" s="185">
        <v>0</v>
      </c>
      <c r="BY227" s="185">
        <v>0</v>
      </c>
      <c r="BZ227" s="185">
        <v>0</v>
      </c>
      <c r="CA227" s="185">
        <v>0</v>
      </c>
      <c r="CB227" s="185">
        <v>0</v>
      </c>
      <c r="CC227" s="216">
        <f t="shared" si="40"/>
        <v>2174188</v>
      </c>
    </row>
    <row r="228" spans="1:81" s="116" customFormat="1" ht="25.5" customHeight="1">
      <c r="A228" s="143" t="s">
        <v>1463</v>
      </c>
      <c r="B228" s="310" t="s">
        <v>43</v>
      </c>
      <c r="C228" s="311" t="s">
        <v>44</v>
      </c>
      <c r="D228" s="312">
        <v>52070</v>
      </c>
      <c r="E228" s="117" t="s">
        <v>746</v>
      </c>
      <c r="F228" s="313" t="s">
        <v>748</v>
      </c>
      <c r="G228" s="314" t="s">
        <v>1590</v>
      </c>
      <c r="H228" s="207">
        <v>80900</v>
      </c>
      <c r="I228" s="185">
        <v>70000</v>
      </c>
      <c r="J228" s="185">
        <v>0</v>
      </c>
      <c r="K228" s="185">
        <v>10000</v>
      </c>
      <c r="L228" s="185">
        <v>0</v>
      </c>
      <c r="M228" s="185">
        <v>0</v>
      </c>
      <c r="N228" s="185">
        <v>0</v>
      </c>
      <c r="O228" s="185">
        <v>49500</v>
      </c>
      <c r="P228" s="185">
        <v>6000</v>
      </c>
      <c r="Q228" s="185">
        <v>133457</v>
      </c>
      <c r="R228" s="185">
        <v>0</v>
      </c>
      <c r="S228" s="185">
        <v>4500</v>
      </c>
      <c r="T228" s="185">
        <v>40000</v>
      </c>
      <c r="U228" s="185">
        <v>17000</v>
      </c>
      <c r="V228" s="185">
        <v>0</v>
      </c>
      <c r="W228" s="185">
        <v>0</v>
      </c>
      <c r="X228" s="185">
        <v>3000</v>
      </c>
      <c r="Y228" s="185">
        <v>11500</v>
      </c>
      <c r="Z228" s="185">
        <v>27000</v>
      </c>
      <c r="AA228" s="185">
        <v>12224</v>
      </c>
      <c r="AB228" s="185">
        <v>15500</v>
      </c>
      <c r="AC228" s="185">
        <v>0</v>
      </c>
      <c r="AD228" s="185">
        <v>4661</v>
      </c>
      <c r="AE228" s="185">
        <v>5000</v>
      </c>
      <c r="AF228" s="185">
        <v>7500</v>
      </c>
      <c r="AG228" s="185">
        <v>24258</v>
      </c>
      <c r="AH228" s="185">
        <v>125000</v>
      </c>
      <c r="AI228" s="185">
        <v>0</v>
      </c>
      <c r="AJ228" s="185">
        <v>403</v>
      </c>
      <c r="AK228" s="185">
        <v>0</v>
      </c>
      <c r="AL228" s="185">
        <v>0</v>
      </c>
      <c r="AM228" s="185">
        <v>0</v>
      </c>
      <c r="AN228" s="185">
        <v>0</v>
      </c>
      <c r="AO228" s="185">
        <v>0</v>
      </c>
      <c r="AP228" s="185">
        <v>0</v>
      </c>
      <c r="AQ228" s="185">
        <v>0</v>
      </c>
      <c r="AR228" s="185">
        <v>0</v>
      </c>
      <c r="AS228" s="185">
        <v>0</v>
      </c>
      <c r="AT228" s="185">
        <v>0</v>
      </c>
      <c r="AU228" s="185">
        <v>0</v>
      </c>
      <c r="AV228" s="185">
        <v>0</v>
      </c>
      <c r="AW228" s="185">
        <v>0</v>
      </c>
      <c r="AX228" s="185">
        <v>1500</v>
      </c>
      <c r="AY228" s="185">
        <v>0</v>
      </c>
      <c r="AZ228" s="185">
        <v>7000</v>
      </c>
      <c r="BA228" s="185">
        <v>0</v>
      </c>
      <c r="BB228" s="185">
        <v>72000</v>
      </c>
      <c r="BC228" s="185">
        <v>0</v>
      </c>
      <c r="BD228" s="185">
        <v>8350</v>
      </c>
      <c r="BE228" s="185">
        <v>3500</v>
      </c>
      <c r="BF228" s="185">
        <v>32788</v>
      </c>
      <c r="BG228" s="185">
        <v>16000</v>
      </c>
      <c r="BH228" s="185"/>
      <c r="BI228" s="185">
        <v>0</v>
      </c>
      <c r="BJ228" s="185"/>
      <c r="BK228" s="185">
        <v>0</v>
      </c>
      <c r="BL228" s="185">
        <v>0</v>
      </c>
      <c r="BM228" s="185">
        <v>100000</v>
      </c>
      <c r="BN228" s="185">
        <v>0</v>
      </c>
      <c r="BO228" s="185">
        <v>1500</v>
      </c>
      <c r="BP228" s="185"/>
      <c r="BQ228" s="185">
        <v>0</v>
      </c>
      <c r="BR228" s="185">
        <v>3000</v>
      </c>
      <c r="BS228" s="185">
        <v>1500</v>
      </c>
      <c r="BT228" s="185">
        <v>24975.02</v>
      </c>
      <c r="BU228" s="185">
        <v>4500</v>
      </c>
      <c r="BV228" s="185">
        <v>7500</v>
      </c>
      <c r="BW228" s="185">
        <v>49996</v>
      </c>
      <c r="BX228" s="185">
        <v>0</v>
      </c>
      <c r="BY228" s="185">
        <v>18000</v>
      </c>
      <c r="BZ228" s="185">
        <v>0</v>
      </c>
      <c r="CA228" s="185">
        <v>4000</v>
      </c>
      <c r="CB228" s="185">
        <v>0</v>
      </c>
      <c r="CC228" s="216">
        <f t="shared" si="40"/>
        <v>1003512.02</v>
      </c>
    </row>
    <row r="229" spans="1:81" s="116" customFormat="1" ht="25.5" customHeight="1">
      <c r="A229" s="143" t="s">
        <v>1463</v>
      </c>
      <c r="B229" s="310" t="s">
        <v>43</v>
      </c>
      <c r="C229" s="311" t="s">
        <v>44</v>
      </c>
      <c r="D229" s="312">
        <v>52090</v>
      </c>
      <c r="E229" s="117" t="s">
        <v>749</v>
      </c>
      <c r="F229" s="313" t="s">
        <v>750</v>
      </c>
      <c r="G229" s="314" t="s">
        <v>1501</v>
      </c>
      <c r="H229" s="207">
        <v>0</v>
      </c>
      <c r="I229" s="185">
        <v>0</v>
      </c>
      <c r="J229" s="185">
        <v>0</v>
      </c>
      <c r="K229" s="185">
        <v>0</v>
      </c>
      <c r="L229" s="185">
        <v>0</v>
      </c>
      <c r="M229" s="185">
        <v>0</v>
      </c>
      <c r="N229" s="185">
        <v>0</v>
      </c>
      <c r="O229" s="185">
        <v>0</v>
      </c>
      <c r="P229" s="185">
        <v>0</v>
      </c>
      <c r="Q229" s="185">
        <v>0</v>
      </c>
      <c r="R229" s="185">
        <v>0</v>
      </c>
      <c r="S229" s="185">
        <v>0</v>
      </c>
      <c r="T229" s="185">
        <v>0</v>
      </c>
      <c r="U229" s="185">
        <v>0</v>
      </c>
      <c r="V229" s="185">
        <v>0</v>
      </c>
      <c r="W229" s="185">
        <v>0</v>
      </c>
      <c r="X229" s="185">
        <v>0</v>
      </c>
      <c r="Y229" s="185">
        <v>0</v>
      </c>
      <c r="Z229" s="185">
        <v>0</v>
      </c>
      <c r="AA229" s="185">
        <v>0</v>
      </c>
      <c r="AB229" s="185">
        <v>0</v>
      </c>
      <c r="AC229" s="185">
        <v>0</v>
      </c>
      <c r="AD229" s="185">
        <v>0</v>
      </c>
      <c r="AE229" s="185">
        <v>0</v>
      </c>
      <c r="AF229" s="185">
        <v>0</v>
      </c>
      <c r="AG229" s="185">
        <v>0</v>
      </c>
      <c r="AH229" s="185">
        <v>0</v>
      </c>
      <c r="AI229" s="185">
        <v>0</v>
      </c>
      <c r="AJ229" s="185">
        <v>0</v>
      </c>
      <c r="AK229" s="185">
        <v>0</v>
      </c>
      <c r="AL229" s="185">
        <v>0</v>
      </c>
      <c r="AM229" s="185">
        <v>0</v>
      </c>
      <c r="AN229" s="185">
        <v>0</v>
      </c>
      <c r="AO229" s="185">
        <v>0</v>
      </c>
      <c r="AP229" s="185">
        <v>0</v>
      </c>
      <c r="AQ229" s="185">
        <v>0</v>
      </c>
      <c r="AR229" s="185">
        <v>0</v>
      </c>
      <c r="AS229" s="185">
        <v>0</v>
      </c>
      <c r="AT229" s="185">
        <v>0</v>
      </c>
      <c r="AU229" s="185">
        <v>0</v>
      </c>
      <c r="AV229" s="185">
        <v>0</v>
      </c>
      <c r="AW229" s="185">
        <v>0</v>
      </c>
      <c r="AX229" s="185">
        <v>0</v>
      </c>
      <c r="AY229" s="185">
        <v>0</v>
      </c>
      <c r="AZ229" s="185">
        <v>0</v>
      </c>
      <c r="BA229" s="185">
        <v>0</v>
      </c>
      <c r="BB229" s="185">
        <v>0</v>
      </c>
      <c r="BC229" s="185">
        <v>0</v>
      </c>
      <c r="BD229" s="185">
        <v>0</v>
      </c>
      <c r="BE229" s="185">
        <v>0</v>
      </c>
      <c r="BF229" s="185">
        <v>0</v>
      </c>
      <c r="BG229" s="185">
        <v>0</v>
      </c>
      <c r="BH229" s="185"/>
      <c r="BI229" s="185">
        <v>0</v>
      </c>
      <c r="BJ229" s="185"/>
      <c r="BK229" s="185">
        <v>0</v>
      </c>
      <c r="BL229" s="185">
        <v>0</v>
      </c>
      <c r="BM229" s="185">
        <v>2681268</v>
      </c>
      <c r="BN229" s="185">
        <v>0</v>
      </c>
      <c r="BO229" s="185">
        <v>0</v>
      </c>
      <c r="BP229" s="185"/>
      <c r="BQ229" s="185">
        <v>0</v>
      </c>
      <c r="BR229" s="185">
        <v>0</v>
      </c>
      <c r="BS229" s="185">
        <v>0</v>
      </c>
      <c r="BT229" s="185">
        <v>0</v>
      </c>
      <c r="BU229" s="185">
        <v>0</v>
      </c>
      <c r="BV229" s="185">
        <v>0</v>
      </c>
      <c r="BW229" s="185">
        <v>0</v>
      </c>
      <c r="BX229" s="185">
        <v>0</v>
      </c>
      <c r="BY229" s="185">
        <v>0</v>
      </c>
      <c r="BZ229" s="185">
        <v>0</v>
      </c>
      <c r="CA229" s="185">
        <v>0</v>
      </c>
      <c r="CB229" s="185">
        <v>0</v>
      </c>
      <c r="CC229" s="216">
        <f t="shared" si="40"/>
        <v>2681268</v>
      </c>
    </row>
    <row r="230" spans="1:81" s="116" customFormat="1" ht="25.5" customHeight="1">
      <c r="A230" s="143" t="s">
        <v>1463</v>
      </c>
      <c r="B230" s="310" t="s">
        <v>43</v>
      </c>
      <c r="C230" s="311" t="s">
        <v>44</v>
      </c>
      <c r="D230" s="312">
        <v>52090</v>
      </c>
      <c r="E230" s="117" t="s">
        <v>749</v>
      </c>
      <c r="F230" s="313" t="s">
        <v>751</v>
      </c>
      <c r="G230" s="314" t="s">
        <v>1502</v>
      </c>
      <c r="H230" s="207">
        <v>0</v>
      </c>
      <c r="I230" s="185">
        <v>0</v>
      </c>
      <c r="J230" s="185">
        <v>0</v>
      </c>
      <c r="K230" s="185">
        <v>0</v>
      </c>
      <c r="L230" s="185">
        <v>0</v>
      </c>
      <c r="M230" s="185">
        <v>0</v>
      </c>
      <c r="N230" s="185">
        <v>0</v>
      </c>
      <c r="O230" s="185">
        <v>0</v>
      </c>
      <c r="P230" s="185">
        <v>0</v>
      </c>
      <c r="Q230" s="185">
        <v>0</v>
      </c>
      <c r="R230" s="185">
        <v>0</v>
      </c>
      <c r="S230" s="185">
        <v>0</v>
      </c>
      <c r="T230" s="185">
        <v>0</v>
      </c>
      <c r="U230" s="185">
        <v>0</v>
      </c>
      <c r="V230" s="185">
        <v>0</v>
      </c>
      <c r="W230" s="185">
        <v>0</v>
      </c>
      <c r="X230" s="185">
        <v>0</v>
      </c>
      <c r="Y230" s="185">
        <v>0</v>
      </c>
      <c r="Z230" s="185">
        <v>0</v>
      </c>
      <c r="AA230" s="185">
        <v>0</v>
      </c>
      <c r="AB230" s="185">
        <v>0</v>
      </c>
      <c r="AC230" s="185">
        <v>0</v>
      </c>
      <c r="AD230" s="185">
        <v>0</v>
      </c>
      <c r="AE230" s="185">
        <v>0</v>
      </c>
      <c r="AF230" s="185">
        <v>0</v>
      </c>
      <c r="AG230" s="185">
        <v>0</v>
      </c>
      <c r="AH230" s="185">
        <v>0</v>
      </c>
      <c r="AI230" s="185">
        <v>0</v>
      </c>
      <c r="AJ230" s="185">
        <v>0</v>
      </c>
      <c r="AK230" s="185">
        <v>0</v>
      </c>
      <c r="AL230" s="185">
        <v>0</v>
      </c>
      <c r="AM230" s="185">
        <v>0</v>
      </c>
      <c r="AN230" s="185">
        <v>0</v>
      </c>
      <c r="AO230" s="185">
        <v>0</v>
      </c>
      <c r="AP230" s="185">
        <v>0</v>
      </c>
      <c r="AQ230" s="185">
        <v>0</v>
      </c>
      <c r="AR230" s="185">
        <v>0</v>
      </c>
      <c r="AS230" s="185">
        <v>0</v>
      </c>
      <c r="AT230" s="185">
        <v>0</v>
      </c>
      <c r="AU230" s="185">
        <v>0</v>
      </c>
      <c r="AV230" s="185">
        <v>0</v>
      </c>
      <c r="AW230" s="185">
        <v>0</v>
      </c>
      <c r="AX230" s="185">
        <v>0</v>
      </c>
      <c r="AY230" s="185">
        <v>0</v>
      </c>
      <c r="AZ230" s="185">
        <v>0</v>
      </c>
      <c r="BA230" s="185">
        <v>0</v>
      </c>
      <c r="BB230" s="185">
        <v>0</v>
      </c>
      <c r="BC230" s="185">
        <v>0</v>
      </c>
      <c r="BD230" s="185">
        <v>0</v>
      </c>
      <c r="BE230" s="185">
        <v>0</v>
      </c>
      <c r="BF230" s="185">
        <v>0</v>
      </c>
      <c r="BG230" s="185">
        <v>0</v>
      </c>
      <c r="BH230" s="185"/>
      <c r="BI230" s="185">
        <v>0</v>
      </c>
      <c r="BJ230" s="185"/>
      <c r="BK230" s="185">
        <v>0</v>
      </c>
      <c r="BL230" s="185">
        <v>0</v>
      </c>
      <c r="BM230" s="185">
        <v>295269</v>
      </c>
      <c r="BN230" s="185">
        <v>0</v>
      </c>
      <c r="BO230" s="185">
        <v>0</v>
      </c>
      <c r="BP230" s="185"/>
      <c r="BQ230" s="185">
        <v>0</v>
      </c>
      <c r="BR230" s="185">
        <v>0</v>
      </c>
      <c r="BS230" s="185">
        <v>0</v>
      </c>
      <c r="BT230" s="185">
        <v>0</v>
      </c>
      <c r="BU230" s="185">
        <v>0</v>
      </c>
      <c r="BV230" s="185">
        <v>0</v>
      </c>
      <c r="BW230" s="185">
        <v>0</v>
      </c>
      <c r="BX230" s="185">
        <v>0</v>
      </c>
      <c r="BY230" s="185">
        <v>0</v>
      </c>
      <c r="BZ230" s="185">
        <v>0</v>
      </c>
      <c r="CA230" s="185">
        <v>0</v>
      </c>
      <c r="CB230" s="185">
        <v>0</v>
      </c>
      <c r="CC230" s="216">
        <f t="shared" si="40"/>
        <v>295269</v>
      </c>
    </row>
    <row r="231" spans="1:81" s="116" customFormat="1" ht="25.5" customHeight="1">
      <c r="A231" s="143" t="s">
        <v>1463</v>
      </c>
      <c r="B231" s="310" t="s">
        <v>43</v>
      </c>
      <c r="C231" s="311" t="s">
        <v>44</v>
      </c>
      <c r="D231" s="312">
        <v>52090</v>
      </c>
      <c r="E231" s="117" t="s">
        <v>749</v>
      </c>
      <c r="F231" s="313" t="s">
        <v>752</v>
      </c>
      <c r="G231" s="314" t="s">
        <v>1591</v>
      </c>
      <c r="H231" s="207">
        <v>0</v>
      </c>
      <c r="I231" s="185">
        <v>0</v>
      </c>
      <c r="J231" s="185">
        <v>0</v>
      </c>
      <c r="K231" s="185">
        <v>0</v>
      </c>
      <c r="L231" s="185">
        <v>0</v>
      </c>
      <c r="M231" s="185">
        <v>0</v>
      </c>
      <c r="N231" s="185">
        <v>0</v>
      </c>
      <c r="O231" s="185">
        <v>0</v>
      </c>
      <c r="P231" s="185">
        <v>0</v>
      </c>
      <c r="Q231" s="185">
        <v>0</v>
      </c>
      <c r="R231" s="185">
        <v>0</v>
      </c>
      <c r="S231" s="185">
        <v>0</v>
      </c>
      <c r="T231" s="185">
        <v>0</v>
      </c>
      <c r="U231" s="185">
        <v>1346600</v>
      </c>
      <c r="V231" s="185">
        <v>0</v>
      </c>
      <c r="W231" s="185">
        <v>0</v>
      </c>
      <c r="X231" s="185">
        <v>0</v>
      </c>
      <c r="Y231" s="185">
        <v>0</v>
      </c>
      <c r="Z231" s="185">
        <v>0</v>
      </c>
      <c r="AA231" s="185">
        <v>0</v>
      </c>
      <c r="AB231" s="185">
        <v>0</v>
      </c>
      <c r="AC231" s="185">
        <v>0</v>
      </c>
      <c r="AD231" s="185">
        <v>0</v>
      </c>
      <c r="AE231" s="185">
        <v>0</v>
      </c>
      <c r="AF231" s="185">
        <v>0</v>
      </c>
      <c r="AG231" s="185">
        <v>511600</v>
      </c>
      <c r="AH231" s="185">
        <v>0</v>
      </c>
      <c r="AI231" s="185">
        <v>0</v>
      </c>
      <c r="AJ231" s="185">
        <v>0</v>
      </c>
      <c r="AK231" s="185">
        <v>0</v>
      </c>
      <c r="AL231" s="185">
        <v>0</v>
      </c>
      <c r="AM231" s="185">
        <v>0</v>
      </c>
      <c r="AN231" s="185">
        <v>0</v>
      </c>
      <c r="AO231" s="185">
        <v>0</v>
      </c>
      <c r="AP231" s="185">
        <v>0</v>
      </c>
      <c r="AQ231" s="185">
        <v>0</v>
      </c>
      <c r="AR231" s="185">
        <v>0</v>
      </c>
      <c r="AS231" s="185">
        <v>0</v>
      </c>
      <c r="AT231" s="185">
        <v>0</v>
      </c>
      <c r="AU231" s="185">
        <v>0</v>
      </c>
      <c r="AV231" s="185">
        <v>0</v>
      </c>
      <c r="AW231" s="185">
        <v>0</v>
      </c>
      <c r="AX231" s="185">
        <v>0</v>
      </c>
      <c r="AY231" s="185">
        <v>0</v>
      </c>
      <c r="AZ231" s="185">
        <v>0</v>
      </c>
      <c r="BA231" s="185">
        <v>0</v>
      </c>
      <c r="BB231" s="185">
        <v>0</v>
      </c>
      <c r="BC231" s="185">
        <v>0</v>
      </c>
      <c r="BD231" s="185">
        <v>0</v>
      </c>
      <c r="BE231" s="185">
        <v>0</v>
      </c>
      <c r="BF231" s="185">
        <v>0</v>
      </c>
      <c r="BG231" s="185">
        <v>0</v>
      </c>
      <c r="BH231" s="185"/>
      <c r="BI231" s="185">
        <v>0</v>
      </c>
      <c r="BJ231" s="185"/>
      <c r="BK231" s="185">
        <v>276600</v>
      </c>
      <c r="BL231" s="185">
        <v>0</v>
      </c>
      <c r="BM231" s="185">
        <v>0</v>
      </c>
      <c r="BN231" s="185">
        <v>0</v>
      </c>
      <c r="BO231" s="185">
        <v>0</v>
      </c>
      <c r="BP231" s="185"/>
      <c r="BQ231" s="185">
        <v>204134</v>
      </c>
      <c r="BR231" s="185">
        <v>0</v>
      </c>
      <c r="BS231" s="185">
        <v>331000</v>
      </c>
      <c r="BT231" s="185">
        <v>0</v>
      </c>
      <c r="BU231" s="185">
        <v>0</v>
      </c>
      <c r="BV231" s="185">
        <v>0</v>
      </c>
      <c r="BW231" s="185">
        <v>0</v>
      </c>
      <c r="BX231" s="185">
        <v>0</v>
      </c>
      <c r="BY231" s="185">
        <v>0</v>
      </c>
      <c r="BZ231" s="185">
        <v>0</v>
      </c>
      <c r="CA231" s="185">
        <v>0</v>
      </c>
      <c r="CB231" s="185">
        <v>0</v>
      </c>
      <c r="CC231" s="216">
        <f t="shared" si="40"/>
        <v>2669934</v>
      </c>
    </row>
    <row r="232" spans="1:81" s="116" customFormat="1" ht="25.5" customHeight="1">
      <c r="A232" s="143" t="s">
        <v>1463</v>
      </c>
      <c r="B232" s="310" t="s">
        <v>43</v>
      </c>
      <c r="C232" s="311" t="s">
        <v>44</v>
      </c>
      <c r="D232" s="312">
        <v>52090</v>
      </c>
      <c r="E232" s="117" t="s">
        <v>749</v>
      </c>
      <c r="F232" s="313" t="s">
        <v>753</v>
      </c>
      <c r="G232" s="314" t="s">
        <v>1592</v>
      </c>
      <c r="H232" s="207">
        <v>0</v>
      </c>
      <c r="I232" s="185">
        <v>0</v>
      </c>
      <c r="J232" s="185">
        <v>0</v>
      </c>
      <c r="K232" s="185">
        <v>0</v>
      </c>
      <c r="L232" s="185">
        <v>0</v>
      </c>
      <c r="M232" s="185">
        <v>0</v>
      </c>
      <c r="N232" s="185">
        <v>0</v>
      </c>
      <c r="O232" s="185">
        <v>0</v>
      </c>
      <c r="P232" s="185">
        <v>0</v>
      </c>
      <c r="Q232" s="185">
        <v>0</v>
      </c>
      <c r="R232" s="185">
        <v>0</v>
      </c>
      <c r="S232" s="185">
        <v>0</v>
      </c>
      <c r="T232" s="185">
        <v>0</v>
      </c>
      <c r="U232" s="185">
        <v>0</v>
      </c>
      <c r="V232" s="185">
        <v>0</v>
      </c>
      <c r="W232" s="185">
        <v>0</v>
      </c>
      <c r="X232" s="185">
        <v>0</v>
      </c>
      <c r="Y232" s="185">
        <v>0</v>
      </c>
      <c r="Z232" s="185">
        <v>0</v>
      </c>
      <c r="AA232" s="185">
        <v>0</v>
      </c>
      <c r="AB232" s="185">
        <v>0</v>
      </c>
      <c r="AC232" s="185">
        <v>0</v>
      </c>
      <c r="AD232" s="185">
        <v>0</v>
      </c>
      <c r="AE232" s="185">
        <v>0</v>
      </c>
      <c r="AF232" s="185">
        <v>0</v>
      </c>
      <c r="AG232" s="185">
        <v>-1800</v>
      </c>
      <c r="AH232" s="185">
        <v>0</v>
      </c>
      <c r="AI232" s="185">
        <v>0</v>
      </c>
      <c r="AJ232" s="185">
        <v>0</v>
      </c>
      <c r="AK232" s="185">
        <v>0</v>
      </c>
      <c r="AL232" s="185">
        <v>0</v>
      </c>
      <c r="AM232" s="185">
        <v>0</v>
      </c>
      <c r="AN232" s="185">
        <v>0</v>
      </c>
      <c r="AO232" s="185">
        <v>0</v>
      </c>
      <c r="AP232" s="185">
        <v>0</v>
      </c>
      <c r="AQ232" s="185">
        <v>0</v>
      </c>
      <c r="AR232" s="185">
        <v>0</v>
      </c>
      <c r="AS232" s="185">
        <v>0</v>
      </c>
      <c r="AT232" s="185">
        <v>0</v>
      </c>
      <c r="AU232" s="185">
        <v>0</v>
      </c>
      <c r="AV232" s="185">
        <v>0</v>
      </c>
      <c r="AW232" s="185">
        <v>0</v>
      </c>
      <c r="AX232" s="185">
        <v>0</v>
      </c>
      <c r="AY232" s="185">
        <v>0</v>
      </c>
      <c r="AZ232" s="185">
        <v>0</v>
      </c>
      <c r="BA232" s="185">
        <v>0</v>
      </c>
      <c r="BB232" s="185">
        <v>0</v>
      </c>
      <c r="BC232" s="185">
        <v>0</v>
      </c>
      <c r="BD232" s="185">
        <v>0</v>
      </c>
      <c r="BE232" s="185">
        <v>0</v>
      </c>
      <c r="BF232" s="185">
        <v>0</v>
      </c>
      <c r="BG232" s="185">
        <v>0</v>
      </c>
      <c r="BH232" s="185"/>
      <c r="BI232" s="185">
        <v>0</v>
      </c>
      <c r="BJ232" s="185"/>
      <c r="BK232" s="185">
        <v>0</v>
      </c>
      <c r="BL232" s="185">
        <v>0</v>
      </c>
      <c r="BM232" s="185">
        <v>0</v>
      </c>
      <c r="BN232" s="185">
        <v>0</v>
      </c>
      <c r="BO232" s="185">
        <v>0</v>
      </c>
      <c r="BP232" s="185"/>
      <c r="BQ232" s="185">
        <v>0</v>
      </c>
      <c r="BR232" s="185">
        <v>0</v>
      </c>
      <c r="BS232" s="185">
        <v>0</v>
      </c>
      <c r="BT232" s="185">
        <v>0</v>
      </c>
      <c r="BU232" s="185">
        <v>0</v>
      </c>
      <c r="BV232" s="185">
        <v>0</v>
      </c>
      <c r="BW232" s="185">
        <v>0</v>
      </c>
      <c r="BX232" s="185">
        <v>0</v>
      </c>
      <c r="BY232" s="185">
        <v>0</v>
      </c>
      <c r="BZ232" s="185">
        <v>0</v>
      </c>
      <c r="CA232" s="185">
        <v>0</v>
      </c>
      <c r="CB232" s="185">
        <v>0</v>
      </c>
      <c r="CC232" s="216">
        <f t="shared" si="40"/>
        <v>-1800</v>
      </c>
    </row>
    <row r="233" spans="1:81" s="116" customFormat="1" ht="25.5" customHeight="1">
      <c r="A233" s="143" t="s">
        <v>1463</v>
      </c>
      <c r="B233" s="310" t="s">
        <v>43</v>
      </c>
      <c r="C233" s="311" t="s">
        <v>44</v>
      </c>
      <c r="D233" s="312"/>
      <c r="E233" s="117"/>
      <c r="F233" s="313" t="s">
        <v>1420</v>
      </c>
      <c r="G233" s="314" t="s">
        <v>1503</v>
      </c>
      <c r="H233" s="207">
        <v>4745174.5</v>
      </c>
      <c r="I233" s="185">
        <v>0</v>
      </c>
      <c r="J233" s="185">
        <v>401223.17</v>
      </c>
      <c r="K233" s="185">
        <v>0</v>
      </c>
      <c r="L233" s="185">
        <v>0</v>
      </c>
      <c r="M233" s="185">
        <v>0</v>
      </c>
      <c r="N233" s="185">
        <v>0</v>
      </c>
      <c r="O233" s="185">
        <v>445706.68</v>
      </c>
      <c r="P233" s="185">
        <v>0</v>
      </c>
      <c r="Q233" s="185">
        <v>2460600</v>
      </c>
      <c r="R233" s="185">
        <v>0</v>
      </c>
      <c r="S233" s="185">
        <v>321447.98</v>
      </c>
      <c r="T233" s="185">
        <v>350000</v>
      </c>
      <c r="U233" s="185">
        <v>0</v>
      </c>
      <c r="V233" s="185">
        <v>0</v>
      </c>
      <c r="W233" s="185">
        <v>0</v>
      </c>
      <c r="X233" s="185">
        <v>0</v>
      </c>
      <c r="Y233" s="185">
        <v>0</v>
      </c>
      <c r="Z233" s="185">
        <v>4170030.35</v>
      </c>
      <c r="AA233" s="185">
        <v>0</v>
      </c>
      <c r="AB233" s="185">
        <v>81000</v>
      </c>
      <c r="AC233" s="185">
        <v>0</v>
      </c>
      <c r="AD233" s="185">
        <v>0</v>
      </c>
      <c r="AE233" s="185">
        <v>85000</v>
      </c>
      <c r="AF233" s="185">
        <v>80000</v>
      </c>
      <c r="AG233" s="185">
        <v>39609.67</v>
      </c>
      <c r="AH233" s="185">
        <v>0</v>
      </c>
      <c r="AI233" s="185">
        <v>0</v>
      </c>
      <c r="AJ233" s="185">
        <v>0</v>
      </c>
      <c r="AK233" s="185">
        <v>121569</v>
      </c>
      <c r="AL233" s="185">
        <v>0</v>
      </c>
      <c r="AM233" s="185">
        <v>0</v>
      </c>
      <c r="AN233" s="185">
        <v>0</v>
      </c>
      <c r="AO233" s="185">
        <v>0</v>
      </c>
      <c r="AP233" s="185">
        <v>0</v>
      </c>
      <c r="AQ233" s="185">
        <v>0</v>
      </c>
      <c r="AR233" s="185">
        <v>0</v>
      </c>
      <c r="AS233" s="185">
        <v>0</v>
      </c>
      <c r="AT233" s="185">
        <v>0</v>
      </c>
      <c r="AU233" s="185">
        <v>1209451</v>
      </c>
      <c r="AV233" s="185">
        <v>0</v>
      </c>
      <c r="AW233" s="185">
        <v>0</v>
      </c>
      <c r="AX233" s="185">
        <v>0</v>
      </c>
      <c r="AY233" s="185">
        <v>0</v>
      </c>
      <c r="AZ233" s="185">
        <v>0</v>
      </c>
      <c r="BA233" s="185">
        <v>0</v>
      </c>
      <c r="BB233" s="185">
        <v>3616070.75</v>
      </c>
      <c r="BC233" s="185">
        <v>670000</v>
      </c>
      <c r="BD233" s="185">
        <v>150000</v>
      </c>
      <c r="BE233" s="185">
        <v>0</v>
      </c>
      <c r="BF233" s="185">
        <v>0</v>
      </c>
      <c r="BG233" s="185">
        <v>0</v>
      </c>
      <c r="BH233" s="185"/>
      <c r="BI233" s="185">
        <v>0</v>
      </c>
      <c r="BJ233" s="185"/>
      <c r="BK233" s="185">
        <v>0</v>
      </c>
      <c r="BL233" s="185">
        <v>0</v>
      </c>
      <c r="BM233" s="185">
        <v>0</v>
      </c>
      <c r="BN233" s="185">
        <v>0</v>
      </c>
      <c r="BO233" s="185">
        <v>0</v>
      </c>
      <c r="BP233" s="185"/>
      <c r="BQ233" s="185">
        <v>0</v>
      </c>
      <c r="BR233" s="185">
        <v>0</v>
      </c>
      <c r="BS233" s="185">
        <v>0</v>
      </c>
      <c r="BT233" s="185">
        <v>2134050.12</v>
      </c>
      <c r="BU233" s="185">
        <v>0</v>
      </c>
      <c r="BV233" s="185">
        <v>0</v>
      </c>
      <c r="BW233" s="185">
        <v>0</v>
      </c>
      <c r="BX233" s="185">
        <v>0</v>
      </c>
      <c r="BY233" s="185">
        <v>0</v>
      </c>
      <c r="BZ233" s="185">
        <v>0</v>
      </c>
      <c r="CA233" s="185">
        <v>0</v>
      </c>
      <c r="CB233" s="185">
        <v>0</v>
      </c>
      <c r="CC233" s="216">
        <f t="shared" si="40"/>
        <v>21080933.220000003</v>
      </c>
    </row>
    <row r="234" spans="1:81" s="116" customFormat="1" ht="25.5" customHeight="1">
      <c r="A234" s="143" t="s">
        <v>1463</v>
      </c>
      <c r="B234" s="310" t="s">
        <v>43</v>
      </c>
      <c r="C234" s="311" t="s">
        <v>44</v>
      </c>
      <c r="D234" s="312"/>
      <c r="E234" s="117"/>
      <c r="F234" s="313" t="s">
        <v>1421</v>
      </c>
      <c r="G234" s="314" t="s">
        <v>1504</v>
      </c>
      <c r="H234" s="207">
        <v>0</v>
      </c>
      <c r="I234" s="185">
        <v>0</v>
      </c>
      <c r="J234" s="185">
        <v>17829.689999999999</v>
      </c>
      <c r="K234" s="185">
        <v>0</v>
      </c>
      <c r="L234" s="185">
        <v>0</v>
      </c>
      <c r="M234" s="185">
        <v>0</v>
      </c>
      <c r="N234" s="185">
        <v>0</v>
      </c>
      <c r="O234" s="185">
        <v>0</v>
      </c>
      <c r="P234" s="185">
        <v>0</v>
      </c>
      <c r="Q234" s="185">
        <v>200000</v>
      </c>
      <c r="R234" s="185">
        <v>0</v>
      </c>
      <c r="S234" s="185">
        <v>0</v>
      </c>
      <c r="T234" s="185">
        <v>0</v>
      </c>
      <c r="U234" s="185">
        <v>0</v>
      </c>
      <c r="V234" s="185">
        <v>0</v>
      </c>
      <c r="W234" s="185">
        <v>0</v>
      </c>
      <c r="X234" s="185">
        <v>0</v>
      </c>
      <c r="Y234" s="185">
        <v>0</v>
      </c>
      <c r="Z234" s="185">
        <v>884890.96</v>
      </c>
      <c r="AA234" s="185">
        <v>0</v>
      </c>
      <c r="AB234" s="185">
        <v>9000</v>
      </c>
      <c r="AC234" s="185">
        <v>0</v>
      </c>
      <c r="AD234" s="185">
        <v>0</v>
      </c>
      <c r="AE234" s="185">
        <v>0</v>
      </c>
      <c r="AF234" s="185">
        <v>0</v>
      </c>
      <c r="AG234" s="185">
        <v>0</v>
      </c>
      <c r="AH234" s="185">
        <v>0</v>
      </c>
      <c r="AI234" s="185">
        <v>14</v>
      </c>
      <c r="AJ234" s="185">
        <v>0</v>
      </c>
      <c r="AK234" s="185">
        <v>26581</v>
      </c>
      <c r="AL234" s="185">
        <v>0</v>
      </c>
      <c r="AM234" s="185">
        <v>0</v>
      </c>
      <c r="AN234" s="185">
        <v>0</v>
      </c>
      <c r="AO234" s="185">
        <v>0</v>
      </c>
      <c r="AP234" s="185">
        <v>0</v>
      </c>
      <c r="AQ234" s="185">
        <v>0</v>
      </c>
      <c r="AR234" s="185">
        <v>0</v>
      </c>
      <c r="AS234" s="185">
        <v>0</v>
      </c>
      <c r="AT234" s="185">
        <v>0</v>
      </c>
      <c r="AU234" s="185">
        <v>143100</v>
      </c>
      <c r="AV234" s="185">
        <v>0</v>
      </c>
      <c r="AW234" s="185">
        <v>0</v>
      </c>
      <c r="AX234" s="185">
        <v>0</v>
      </c>
      <c r="AY234" s="185">
        <v>0</v>
      </c>
      <c r="AZ234" s="185">
        <v>0</v>
      </c>
      <c r="BA234" s="185">
        <v>0</v>
      </c>
      <c r="BB234" s="185">
        <v>0</v>
      </c>
      <c r="BC234" s="185">
        <v>90000</v>
      </c>
      <c r="BD234" s="185">
        <v>0</v>
      </c>
      <c r="BE234" s="185">
        <v>0</v>
      </c>
      <c r="BF234" s="185">
        <v>0</v>
      </c>
      <c r="BG234" s="185">
        <v>0</v>
      </c>
      <c r="BH234" s="185"/>
      <c r="BI234" s="185">
        <v>0</v>
      </c>
      <c r="BJ234" s="185"/>
      <c r="BK234" s="185">
        <v>0</v>
      </c>
      <c r="BL234" s="185">
        <v>0</v>
      </c>
      <c r="BM234" s="185">
        <v>0</v>
      </c>
      <c r="BN234" s="185">
        <v>0</v>
      </c>
      <c r="BO234" s="185">
        <v>0</v>
      </c>
      <c r="BP234" s="185"/>
      <c r="BQ234" s="185">
        <v>0</v>
      </c>
      <c r="BR234" s="185">
        <v>0</v>
      </c>
      <c r="BS234" s="185">
        <v>0</v>
      </c>
      <c r="BT234" s="185">
        <v>157616.54999999999</v>
      </c>
      <c r="BU234" s="185">
        <v>0</v>
      </c>
      <c r="BV234" s="185">
        <v>0</v>
      </c>
      <c r="BW234" s="185">
        <v>0</v>
      </c>
      <c r="BX234" s="185">
        <v>0</v>
      </c>
      <c r="BY234" s="185">
        <v>0</v>
      </c>
      <c r="BZ234" s="185">
        <v>0</v>
      </c>
      <c r="CA234" s="185">
        <v>0</v>
      </c>
      <c r="CB234" s="185">
        <v>0</v>
      </c>
      <c r="CC234" s="216">
        <f t="shared" si="40"/>
        <v>1529032.2</v>
      </c>
    </row>
    <row r="235" spans="1:81" s="116" customFormat="1" ht="25.5" customHeight="1">
      <c r="A235" s="143" t="s">
        <v>1463</v>
      </c>
      <c r="B235" s="310" t="s">
        <v>43</v>
      </c>
      <c r="C235" s="311" t="s">
        <v>44</v>
      </c>
      <c r="D235" s="312"/>
      <c r="E235" s="117"/>
      <c r="F235" s="313" t="s">
        <v>1422</v>
      </c>
      <c r="G235" s="314" t="s">
        <v>1505</v>
      </c>
      <c r="H235" s="207">
        <v>0</v>
      </c>
      <c r="I235" s="185">
        <v>540200</v>
      </c>
      <c r="J235" s="185">
        <v>1450000</v>
      </c>
      <c r="K235" s="185">
        <v>898000</v>
      </c>
      <c r="L235" s="185">
        <v>0</v>
      </c>
      <c r="M235" s="185">
        <v>446000</v>
      </c>
      <c r="N235" s="185">
        <v>0</v>
      </c>
      <c r="O235" s="185">
        <v>1163400</v>
      </c>
      <c r="P235" s="185">
        <v>348700</v>
      </c>
      <c r="Q235" s="185">
        <v>0</v>
      </c>
      <c r="R235" s="185">
        <v>0</v>
      </c>
      <c r="S235" s="185">
        <v>850000</v>
      </c>
      <c r="T235" s="185">
        <v>1200000</v>
      </c>
      <c r="U235" s="185">
        <v>0</v>
      </c>
      <c r="V235" s="185">
        <v>0</v>
      </c>
      <c r="W235" s="185">
        <v>0</v>
      </c>
      <c r="X235" s="185">
        <v>560900</v>
      </c>
      <c r="Y235" s="185">
        <v>410500</v>
      </c>
      <c r="Z235" s="185">
        <v>0</v>
      </c>
      <c r="AA235" s="185">
        <v>1466600</v>
      </c>
      <c r="AB235" s="185">
        <v>500000</v>
      </c>
      <c r="AC235" s="185">
        <v>0</v>
      </c>
      <c r="AD235" s="185">
        <v>440500</v>
      </c>
      <c r="AE235" s="185">
        <v>600000</v>
      </c>
      <c r="AF235" s="185">
        <v>484500</v>
      </c>
      <c r="AG235" s="185">
        <v>0</v>
      </c>
      <c r="AH235" s="185">
        <v>0</v>
      </c>
      <c r="AI235" s="185">
        <v>235000</v>
      </c>
      <c r="AJ235" s="185">
        <v>538900</v>
      </c>
      <c r="AK235" s="185">
        <v>296900</v>
      </c>
      <c r="AL235" s="185">
        <v>298800</v>
      </c>
      <c r="AM235" s="185">
        <v>290800</v>
      </c>
      <c r="AN235" s="185">
        <v>583600</v>
      </c>
      <c r="AO235" s="185">
        <v>362000</v>
      </c>
      <c r="AP235" s="185">
        <v>401500</v>
      </c>
      <c r="AQ235" s="185">
        <v>164500</v>
      </c>
      <c r="AR235" s="185">
        <v>313000</v>
      </c>
      <c r="AS235" s="185">
        <v>424600</v>
      </c>
      <c r="AT235" s="185">
        <v>302400</v>
      </c>
      <c r="AU235" s="185">
        <v>0</v>
      </c>
      <c r="AV235" s="185">
        <v>259700</v>
      </c>
      <c r="AW235" s="185">
        <v>267600</v>
      </c>
      <c r="AX235" s="185">
        <v>321100</v>
      </c>
      <c r="AY235" s="185">
        <v>245700</v>
      </c>
      <c r="AZ235" s="185">
        <v>273300</v>
      </c>
      <c r="BA235" s="185">
        <v>409400</v>
      </c>
      <c r="BB235" s="185">
        <v>0</v>
      </c>
      <c r="BC235" s="185">
        <v>548800</v>
      </c>
      <c r="BD235" s="185">
        <v>553100</v>
      </c>
      <c r="BE235" s="185">
        <v>718900</v>
      </c>
      <c r="BF235" s="185">
        <v>105000</v>
      </c>
      <c r="BG235" s="185">
        <v>114700</v>
      </c>
      <c r="BH235" s="185"/>
      <c r="BI235" s="185">
        <v>1114300</v>
      </c>
      <c r="BJ235" s="185"/>
      <c r="BK235" s="185">
        <v>0</v>
      </c>
      <c r="BL235" s="185">
        <v>180100</v>
      </c>
      <c r="BM235" s="185">
        <v>0</v>
      </c>
      <c r="BN235" s="185">
        <v>0</v>
      </c>
      <c r="BO235" s="185">
        <v>600000</v>
      </c>
      <c r="BP235" s="185"/>
      <c r="BQ235" s="185">
        <v>207866</v>
      </c>
      <c r="BR235" s="185">
        <v>644100</v>
      </c>
      <c r="BS235" s="185">
        <v>0</v>
      </c>
      <c r="BT235" s="185">
        <v>0</v>
      </c>
      <c r="BU235" s="185">
        <v>370000</v>
      </c>
      <c r="BV235" s="185">
        <v>474700</v>
      </c>
      <c r="BW235" s="185">
        <v>586800</v>
      </c>
      <c r="BX235" s="185">
        <v>591900</v>
      </c>
      <c r="BY235" s="185">
        <v>1260000</v>
      </c>
      <c r="BZ235" s="185">
        <v>401800</v>
      </c>
      <c r="CA235" s="185">
        <v>233900</v>
      </c>
      <c r="CB235" s="185">
        <v>0</v>
      </c>
      <c r="CC235" s="216">
        <f t="shared" si="40"/>
        <v>26054066</v>
      </c>
    </row>
    <row r="236" spans="1:81" s="116" customFormat="1" ht="25.5" customHeight="1">
      <c r="A236" s="143" t="s">
        <v>1463</v>
      </c>
      <c r="B236" s="310" t="s">
        <v>43</v>
      </c>
      <c r="C236" s="311" t="s">
        <v>44</v>
      </c>
      <c r="D236" s="312"/>
      <c r="E236" s="117"/>
      <c r="F236" s="313" t="s">
        <v>1423</v>
      </c>
      <c r="G236" s="314" t="s">
        <v>1506</v>
      </c>
      <c r="H236" s="207">
        <v>0</v>
      </c>
      <c r="I236" s="185">
        <v>127200</v>
      </c>
      <c r="J236" s="185">
        <v>50000</v>
      </c>
      <c r="K236" s="185">
        <v>0</v>
      </c>
      <c r="L236" s="185">
        <v>0</v>
      </c>
      <c r="M236" s="185">
        <v>0</v>
      </c>
      <c r="N236" s="185">
        <v>0</v>
      </c>
      <c r="O236" s="185">
        <v>0</v>
      </c>
      <c r="P236" s="185">
        <v>78700</v>
      </c>
      <c r="Q236" s="185">
        <v>0</v>
      </c>
      <c r="R236" s="185">
        <v>488600</v>
      </c>
      <c r="S236" s="185">
        <v>0</v>
      </c>
      <c r="T236" s="185">
        <v>0</v>
      </c>
      <c r="U236" s="185">
        <v>0</v>
      </c>
      <c r="V236" s="185">
        <v>0</v>
      </c>
      <c r="W236" s="185">
        <v>725000</v>
      </c>
      <c r="X236" s="185">
        <v>18500</v>
      </c>
      <c r="Y236" s="185">
        <v>23000</v>
      </c>
      <c r="Z236" s="185">
        <v>0</v>
      </c>
      <c r="AA236" s="185">
        <v>0</v>
      </c>
      <c r="AB236" s="185">
        <v>0</v>
      </c>
      <c r="AC236" s="185">
        <v>0</v>
      </c>
      <c r="AD236" s="185">
        <v>32200</v>
      </c>
      <c r="AE236" s="185">
        <v>0</v>
      </c>
      <c r="AF236" s="185">
        <v>0</v>
      </c>
      <c r="AG236" s="185">
        <v>0</v>
      </c>
      <c r="AH236" s="185">
        <v>0</v>
      </c>
      <c r="AI236" s="185">
        <v>0</v>
      </c>
      <c r="AJ236" s="185">
        <v>0</v>
      </c>
      <c r="AK236" s="185">
        <v>0</v>
      </c>
      <c r="AL236" s="185">
        <v>106485.5</v>
      </c>
      <c r="AM236" s="185">
        <v>0</v>
      </c>
      <c r="AN236" s="185">
        <v>35000</v>
      </c>
      <c r="AO236" s="185">
        <v>87800</v>
      </c>
      <c r="AP236" s="185">
        <v>54000</v>
      </c>
      <c r="AQ236" s="185">
        <v>25400</v>
      </c>
      <c r="AR236" s="185">
        <v>68800</v>
      </c>
      <c r="AS236" s="185">
        <v>22300</v>
      </c>
      <c r="AT236" s="185">
        <v>32600</v>
      </c>
      <c r="AU236" s="185">
        <v>0</v>
      </c>
      <c r="AV236" s="185">
        <v>128900</v>
      </c>
      <c r="AW236" s="185">
        <v>89300</v>
      </c>
      <c r="AX236" s="185">
        <v>78400</v>
      </c>
      <c r="AY236" s="185">
        <v>72600</v>
      </c>
      <c r="AZ236" s="185">
        <v>55800</v>
      </c>
      <c r="BA236" s="185">
        <v>56400</v>
      </c>
      <c r="BB236" s="185">
        <v>0</v>
      </c>
      <c r="BC236" s="185">
        <v>38300</v>
      </c>
      <c r="BD236" s="185">
        <v>0</v>
      </c>
      <c r="BE236" s="185">
        <v>0</v>
      </c>
      <c r="BF236" s="185">
        <v>0</v>
      </c>
      <c r="BG236" s="185">
        <v>0</v>
      </c>
      <c r="BH236" s="185"/>
      <c r="BI236" s="185">
        <v>0</v>
      </c>
      <c r="BJ236" s="185"/>
      <c r="BK236" s="185">
        <v>0</v>
      </c>
      <c r="BL236" s="185">
        <v>0</v>
      </c>
      <c r="BM236" s="185">
        <v>0</v>
      </c>
      <c r="BN236" s="185">
        <v>0</v>
      </c>
      <c r="BO236" s="185">
        <v>0</v>
      </c>
      <c r="BP236" s="185"/>
      <c r="BQ236" s="185">
        <v>22300</v>
      </c>
      <c r="BR236" s="185">
        <v>0</v>
      </c>
      <c r="BS236" s="185">
        <v>59600</v>
      </c>
      <c r="BT236" s="185">
        <v>0</v>
      </c>
      <c r="BU236" s="185">
        <v>0</v>
      </c>
      <c r="BV236" s="185">
        <v>0</v>
      </c>
      <c r="BW236" s="185">
        <v>0</v>
      </c>
      <c r="BX236" s="185">
        <v>0</v>
      </c>
      <c r="BY236" s="185">
        <v>0</v>
      </c>
      <c r="BZ236" s="185">
        <v>79000</v>
      </c>
      <c r="CA236" s="185">
        <v>0</v>
      </c>
      <c r="CB236" s="185">
        <v>0</v>
      </c>
      <c r="CC236" s="216">
        <f t="shared" si="40"/>
        <v>2656185.5</v>
      </c>
    </row>
    <row r="237" spans="1:81" s="116" customFormat="1" ht="25.5" customHeight="1">
      <c r="A237" s="143" t="s">
        <v>1463</v>
      </c>
      <c r="B237" s="310" t="s">
        <v>43</v>
      </c>
      <c r="C237" s="311" t="s">
        <v>44</v>
      </c>
      <c r="D237" s="312"/>
      <c r="E237" s="117"/>
      <c r="F237" s="313" t="s">
        <v>754</v>
      </c>
      <c r="G237" s="314" t="s">
        <v>755</v>
      </c>
      <c r="H237" s="207">
        <v>0</v>
      </c>
      <c r="I237" s="185">
        <v>0</v>
      </c>
      <c r="J237" s="185">
        <v>0</v>
      </c>
      <c r="K237" s="185">
        <v>0</v>
      </c>
      <c r="L237" s="185">
        <v>0</v>
      </c>
      <c r="M237" s="185">
        <v>0</v>
      </c>
      <c r="N237" s="185">
        <v>0</v>
      </c>
      <c r="O237" s="185">
        <v>0</v>
      </c>
      <c r="P237" s="185">
        <v>0</v>
      </c>
      <c r="Q237" s="185">
        <v>0</v>
      </c>
      <c r="R237" s="185">
        <v>0</v>
      </c>
      <c r="S237" s="185">
        <v>0</v>
      </c>
      <c r="T237" s="185">
        <v>0</v>
      </c>
      <c r="U237" s="185">
        <v>0</v>
      </c>
      <c r="V237" s="185">
        <v>0</v>
      </c>
      <c r="W237" s="185">
        <v>0</v>
      </c>
      <c r="X237" s="185">
        <v>0</v>
      </c>
      <c r="Y237" s="185">
        <v>0</v>
      </c>
      <c r="Z237" s="185">
        <v>0</v>
      </c>
      <c r="AA237" s="185">
        <v>560</v>
      </c>
      <c r="AB237" s="185">
        <v>0</v>
      </c>
      <c r="AC237" s="185">
        <v>0</v>
      </c>
      <c r="AD237" s="185">
        <v>0</v>
      </c>
      <c r="AE237" s="185">
        <v>0</v>
      </c>
      <c r="AF237" s="185">
        <v>0</v>
      </c>
      <c r="AG237" s="185">
        <v>0</v>
      </c>
      <c r="AH237" s="185">
        <v>0</v>
      </c>
      <c r="AI237" s="185">
        <v>0</v>
      </c>
      <c r="AJ237" s="185">
        <v>0</v>
      </c>
      <c r="AK237" s="185">
        <v>0</v>
      </c>
      <c r="AL237" s="185">
        <v>0</v>
      </c>
      <c r="AM237" s="185">
        <v>0</v>
      </c>
      <c r="AN237" s="185">
        <v>0</v>
      </c>
      <c r="AO237" s="185">
        <v>0</v>
      </c>
      <c r="AP237" s="185">
        <v>0</v>
      </c>
      <c r="AQ237" s="185">
        <v>0</v>
      </c>
      <c r="AR237" s="185">
        <v>0</v>
      </c>
      <c r="AS237" s="185">
        <v>0</v>
      </c>
      <c r="AT237" s="185">
        <v>0</v>
      </c>
      <c r="AU237" s="185">
        <v>0</v>
      </c>
      <c r="AV237" s="185">
        <v>0</v>
      </c>
      <c r="AW237" s="185">
        <v>0</v>
      </c>
      <c r="AX237" s="185">
        <v>0</v>
      </c>
      <c r="AY237" s="185">
        <v>0</v>
      </c>
      <c r="AZ237" s="185">
        <v>0</v>
      </c>
      <c r="BA237" s="185">
        <v>0</v>
      </c>
      <c r="BB237" s="185">
        <v>580</v>
      </c>
      <c r="BC237" s="185">
        <v>0</v>
      </c>
      <c r="BD237" s="185">
        <v>0</v>
      </c>
      <c r="BE237" s="185">
        <v>1690</v>
      </c>
      <c r="BF237" s="185">
        <v>0</v>
      </c>
      <c r="BG237" s="185">
        <v>0</v>
      </c>
      <c r="BH237" s="185"/>
      <c r="BI237" s="185">
        <v>0</v>
      </c>
      <c r="BJ237" s="185"/>
      <c r="BK237" s="185">
        <v>0</v>
      </c>
      <c r="BL237" s="185">
        <v>0</v>
      </c>
      <c r="BM237" s="185">
        <v>0</v>
      </c>
      <c r="BN237" s="185">
        <v>0</v>
      </c>
      <c r="BO237" s="185">
        <v>0</v>
      </c>
      <c r="BP237" s="185"/>
      <c r="BQ237" s="185">
        <v>0</v>
      </c>
      <c r="BR237" s="185">
        <v>0</v>
      </c>
      <c r="BS237" s="185">
        <v>0</v>
      </c>
      <c r="BT237" s="185">
        <v>0</v>
      </c>
      <c r="BU237" s="185">
        <v>0</v>
      </c>
      <c r="BV237" s="185">
        <v>0</v>
      </c>
      <c r="BW237" s="185">
        <v>0</v>
      </c>
      <c r="BX237" s="185">
        <v>0</v>
      </c>
      <c r="BY237" s="185">
        <v>0</v>
      </c>
      <c r="BZ237" s="185">
        <v>0</v>
      </c>
      <c r="CA237" s="185">
        <v>0</v>
      </c>
      <c r="CB237" s="185">
        <v>0</v>
      </c>
      <c r="CC237" s="216">
        <f t="shared" si="40"/>
        <v>2830</v>
      </c>
    </row>
    <row r="238" spans="1:81" s="116" customFormat="1" ht="25.5" customHeight="1">
      <c r="A238" s="143" t="s">
        <v>1463</v>
      </c>
      <c r="B238" s="310" t="s">
        <v>43</v>
      </c>
      <c r="C238" s="311" t="s">
        <v>44</v>
      </c>
      <c r="D238" s="312"/>
      <c r="E238" s="117"/>
      <c r="F238" s="313" t="s">
        <v>720</v>
      </c>
      <c r="G238" s="314" t="s">
        <v>721</v>
      </c>
      <c r="H238" s="207">
        <v>0</v>
      </c>
      <c r="I238" s="185">
        <v>0</v>
      </c>
      <c r="J238" s="185">
        <v>0</v>
      </c>
      <c r="K238" s="185">
        <v>0</v>
      </c>
      <c r="L238" s="185">
        <v>0</v>
      </c>
      <c r="M238" s="185">
        <v>0</v>
      </c>
      <c r="N238" s="185">
        <v>760</v>
      </c>
      <c r="O238" s="185">
        <v>0</v>
      </c>
      <c r="P238" s="185">
        <v>0</v>
      </c>
      <c r="Q238" s="185">
        <v>0</v>
      </c>
      <c r="R238" s="185">
        <v>0</v>
      </c>
      <c r="S238" s="185">
        <v>0</v>
      </c>
      <c r="T238" s="185">
        <v>0</v>
      </c>
      <c r="U238" s="185">
        <v>1340</v>
      </c>
      <c r="V238" s="185">
        <v>0</v>
      </c>
      <c r="W238" s="185">
        <v>0</v>
      </c>
      <c r="X238" s="185">
        <v>0</v>
      </c>
      <c r="Y238" s="185">
        <v>0</v>
      </c>
      <c r="Z238" s="185">
        <v>0</v>
      </c>
      <c r="AA238" s="185">
        <v>0</v>
      </c>
      <c r="AB238" s="185">
        <v>0</v>
      </c>
      <c r="AC238" s="185">
        <v>0</v>
      </c>
      <c r="AD238" s="185">
        <v>0</v>
      </c>
      <c r="AE238" s="185">
        <v>0</v>
      </c>
      <c r="AF238" s="185">
        <v>0</v>
      </c>
      <c r="AG238" s="185">
        <v>0</v>
      </c>
      <c r="AH238" s="185">
        <v>0</v>
      </c>
      <c r="AI238" s="185">
        <v>0</v>
      </c>
      <c r="AJ238" s="185">
        <v>0</v>
      </c>
      <c r="AK238" s="185">
        <v>0</v>
      </c>
      <c r="AL238" s="185">
        <v>0</v>
      </c>
      <c r="AM238" s="185">
        <v>0</v>
      </c>
      <c r="AN238" s="185">
        <v>0</v>
      </c>
      <c r="AO238" s="185">
        <v>0</v>
      </c>
      <c r="AP238" s="185">
        <v>0</v>
      </c>
      <c r="AQ238" s="185">
        <v>0</v>
      </c>
      <c r="AR238" s="185">
        <v>0</v>
      </c>
      <c r="AS238" s="185">
        <v>0</v>
      </c>
      <c r="AT238" s="185">
        <v>0</v>
      </c>
      <c r="AU238" s="185">
        <v>990</v>
      </c>
      <c r="AV238" s="185">
        <v>620</v>
      </c>
      <c r="AW238" s="185">
        <v>0</v>
      </c>
      <c r="AX238" s="185">
        <v>0</v>
      </c>
      <c r="AY238" s="185">
        <v>0</v>
      </c>
      <c r="AZ238" s="185">
        <v>0</v>
      </c>
      <c r="BA238" s="185">
        <v>0</v>
      </c>
      <c r="BB238" s="185">
        <v>0</v>
      </c>
      <c r="BC238" s="185">
        <v>0</v>
      </c>
      <c r="BD238" s="185">
        <v>0</v>
      </c>
      <c r="BE238" s="185">
        <v>0</v>
      </c>
      <c r="BF238" s="185">
        <v>0</v>
      </c>
      <c r="BG238" s="185">
        <v>0</v>
      </c>
      <c r="BH238" s="185"/>
      <c r="BI238" s="185">
        <v>0</v>
      </c>
      <c r="BJ238" s="185"/>
      <c r="BK238" s="185">
        <v>0</v>
      </c>
      <c r="BL238" s="185">
        <v>0</v>
      </c>
      <c r="BM238" s="185">
        <v>0</v>
      </c>
      <c r="BN238" s="185">
        <v>0</v>
      </c>
      <c r="BO238" s="185">
        <v>1500</v>
      </c>
      <c r="BP238" s="185"/>
      <c r="BQ238" s="185">
        <v>1650</v>
      </c>
      <c r="BR238" s="185">
        <v>0</v>
      </c>
      <c r="BS238" s="185">
        <v>0</v>
      </c>
      <c r="BT238" s="185">
        <v>0</v>
      </c>
      <c r="BU238" s="185">
        <v>0</v>
      </c>
      <c r="BV238" s="185">
        <v>0</v>
      </c>
      <c r="BW238" s="185">
        <v>0</v>
      </c>
      <c r="BX238" s="185">
        <v>0</v>
      </c>
      <c r="BY238" s="185">
        <v>0</v>
      </c>
      <c r="BZ238" s="185">
        <v>0</v>
      </c>
      <c r="CA238" s="185">
        <v>0</v>
      </c>
      <c r="CB238" s="185">
        <v>0</v>
      </c>
      <c r="CC238" s="216">
        <f t="shared" si="40"/>
        <v>6860</v>
      </c>
    </row>
    <row r="239" spans="1:81" s="116" customFormat="1" ht="25.5" customHeight="1">
      <c r="A239" s="143" t="s">
        <v>1463</v>
      </c>
      <c r="B239" s="310" t="s">
        <v>43</v>
      </c>
      <c r="C239" s="311" t="s">
        <v>44</v>
      </c>
      <c r="D239" s="312"/>
      <c r="E239" s="117"/>
      <c r="F239" s="313" t="s">
        <v>722</v>
      </c>
      <c r="G239" s="314" t="s">
        <v>723</v>
      </c>
      <c r="H239" s="207">
        <v>0</v>
      </c>
      <c r="I239" s="207">
        <v>0</v>
      </c>
      <c r="J239" s="207">
        <v>0</v>
      </c>
      <c r="K239" s="207">
        <v>0</v>
      </c>
      <c r="L239" s="207">
        <v>0</v>
      </c>
      <c r="M239" s="207">
        <v>0</v>
      </c>
      <c r="N239" s="207">
        <v>0</v>
      </c>
      <c r="O239" s="207">
        <v>0</v>
      </c>
      <c r="P239" s="207">
        <v>0</v>
      </c>
      <c r="Q239" s="207">
        <v>0</v>
      </c>
      <c r="R239" s="207">
        <v>0</v>
      </c>
      <c r="S239" s="207">
        <v>0</v>
      </c>
      <c r="T239" s="207">
        <v>0</v>
      </c>
      <c r="U239" s="207">
        <v>0</v>
      </c>
      <c r="V239" s="207">
        <v>0</v>
      </c>
      <c r="W239" s="207">
        <v>0</v>
      </c>
      <c r="X239" s="207">
        <v>0</v>
      </c>
      <c r="Y239" s="207">
        <v>0</v>
      </c>
      <c r="Z239" s="207">
        <v>0</v>
      </c>
      <c r="AA239" s="207">
        <v>0</v>
      </c>
      <c r="AB239" s="207">
        <v>0</v>
      </c>
      <c r="AC239" s="207">
        <v>0</v>
      </c>
      <c r="AD239" s="207">
        <v>0</v>
      </c>
      <c r="AE239" s="207">
        <v>0</v>
      </c>
      <c r="AF239" s="207">
        <v>0</v>
      </c>
      <c r="AG239" s="207">
        <v>0</v>
      </c>
      <c r="AH239" s="207">
        <v>0</v>
      </c>
      <c r="AI239" s="207">
        <v>0</v>
      </c>
      <c r="AJ239" s="207">
        <v>0</v>
      </c>
      <c r="AK239" s="207">
        <v>0</v>
      </c>
      <c r="AL239" s="207">
        <v>0</v>
      </c>
      <c r="AM239" s="207">
        <v>0</v>
      </c>
      <c r="AN239" s="207">
        <v>0</v>
      </c>
      <c r="AO239" s="207">
        <v>0</v>
      </c>
      <c r="AP239" s="207">
        <v>0</v>
      </c>
      <c r="AQ239" s="207">
        <v>0</v>
      </c>
      <c r="AR239" s="207">
        <v>0</v>
      </c>
      <c r="AS239" s="207">
        <v>0</v>
      </c>
      <c r="AT239" s="207">
        <v>0</v>
      </c>
      <c r="AU239" s="207">
        <v>0</v>
      </c>
      <c r="AV239" s="207">
        <v>0</v>
      </c>
      <c r="AW239" s="207">
        <v>0</v>
      </c>
      <c r="AX239" s="207">
        <v>0</v>
      </c>
      <c r="AY239" s="207">
        <v>0</v>
      </c>
      <c r="AZ239" s="207">
        <v>0</v>
      </c>
      <c r="BA239" s="207">
        <v>0</v>
      </c>
      <c r="BB239" s="207">
        <v>0</v>
      </c>
      <c r="BC239" s="207">
        <v>0</v>
      </c>
      <c r="BD239" s="207">
        <v>0</v>
      </c>
      <c r="BE239" s="207">
        <v>0</v>
      </c>
      <c r="BF239" s="207">
        <v>0</v>
      </c>
      <c r="BG239" s="207">
        <v>0</v>
      </c>
      <c r="BH239" s="207">
        <v>0</v>
      </c>
      <c r="BI239" s="207">
        <v>0</v>
      </c>
      <c r="BJ239" s="207">
        <v>0</v>
      </c>
      <c r="BK239" s="207">
        <v>0</v>
      </c>
      <c r="BL239" s="207">
        <v>0</v>
      </c>
      <c r="BM239" s="207">
        <v>0</v>
      </c>
      <c r="BN239" s="207">
        <v>0</v>
      </c>
      <c r="BO239" s="207">
        <v>0</v>
      </c>
      <c r="BP239" s="207">
        <v>0</v>
      </c>
      <c r="BQ239" s="207">
        <v>0</v>
      </c>
      <c r="BR239" s="207">
        <v>0</v>
      </c>
      <c r="BS239" s="207">
        <v>0</v>
      </c>
      <c r="BT239" s="207">
        <v>0</v>
      </c>
      <c r="BU239" s="207">
        <v>0</v>
      </c>
      <c r="BV239" s="207">
        <v>0</v>
      </c>
      <c r="BW239" s="207">
        <v>0</v>
      </c>
      <c r="BX239" s="207">
        <v>0</v>
      </c>
      <c r="BY239" s="207">
        <v>0</v>
      </c>
      <c r="BZ239" s="207">
        <v>0</v>
      </c>
      <c r="CA239" s="207">
        <v>0</v>
      </c>
      <c r="CB239" s="207">
        <v>0</v>
      </c>
      <c r="CC239" s="216">
        <f t="shared" si="40"/>
        <v>0</v>
      </c>
    </row>
    <row r="240" spans="1:81" s="116" customFormat="1" ht="25.5" customHeight="1">
      <c r="A240" s="143" t="s">
        <v>1463</v>
      </c>
      <c r="B240" s="310" t="s">
        <v>43</v>
      </c>
      <c r="C240" s="311" t="s">
        <v>44</v>
      </c>
      <c r="D240" s="312"/>
      <c r="E240" s="117"/>
      <c r="F240" s="313" t="s">
        <v>756</v>
      </c>
      <c r="G240" s="314" t="s">
        <v>1593</v>
      </c>
      <c r="H240" s="207">
        <v>9851850.9399999995</v>
      </c>
      <c r="I240" s="185">
        <v>5526669.5</v>
      </c>
      <c r="J240" s="185">
        <v>5504901</v>
      </c>
      <c r="K240" s="185">
        <v>708353</v>
      </c>
      <c r="L240" s="185">
        <v>1226530.96</v>
      </c>
      <c r="M240" s="185">
        <v>721704.5</v>
      </c>
      <c r="N240" s="185">
        <v>14000000</v>
      </c>
      <c r="O240" s="185">
        <v>2164601</v>
      </c>
      <c r="P240" s="185">
        <v>649143.75</v>
      </c>
      <c r="Q240" s="185">
        <v>7749503.8499999996</v>
      </c>
      <c r="R240" s="185">
        <v>560000</v>
      </c>
      <c r="S240" s="185">
        <v>1324457</v>
      </c>
      <c r="T240" s="185">
        <v>2722750</v>
      </c>
      <c r="U240" s="185">
        <v>2848835.78</v>
      </c>
      <c r="V240" s="185">
        <v>551210</v>
      </c>
      <c r="W240" s="185">
        <v>1084120.26</v>
      </c>
      <c r="X240" s="185">
        <v>990928.8</v>
      </c>
      <c r="Y240" s="185">
        <v>710754</v>
      </c>
      <c r="Z240" s="185">
        <v>9519723.2799999993</v>
      </c>
      <c r="AA240" s="185">
        <v>0</v>
      </c>
      <c r="AB240" s="185">
        <v>582803</v>
      </c>
      <c r="AC240" s="185">
        <v>25200</v>
      </c>
      <c r="AD240" s="185">
        <v>730085</v>
      </c>
      <c r="AE240" s="185">
        <v>734221</v>
      </c>
      <c r="AF240" s="185">
        <v>1499955</v>
      </c>
      <c r="AG240" s="185">
        <v>450000</v>
      </c>
      <c r="AH240" s="185">
        <v>768426</v>
      </c>
      <c r="AI240" s="185">
        <v>3047067</v>
      </c>
      <c r="AJ240" s="185">
        <v>630043.4</v>
      </c>
      <c r="AK240" s="185">
        <v>375114</v>
      </c>
      <c r="AL240" s="185">
        <v>497670</v>
      </c>
      <c r="AM240" s="185">
        <v>312518.5</v>
      </c>
      <c r="AN240" s="185">
        <v>750000</v>
      </c>
      <c r="AO240" s="185">
        <v>458000</v>
      </c>
      <c r="AP240" s="185">
        <v>476576.75</v>
      </c>
      <c r="AQ240" s="185">
        <v>432646.75</v>
      </c>
      <c r="AR240" s="185">
        <v>700000</v>
      </c>
      <c r="AS240" s="185">
        <v>647752</v>
      </c>
      <c r="AT240" s="185">
        <v>445789</v>
      </c>
      <c r="AU240" s="185">
        <v>3000000</v>
      </c>
      <c r="AV240" s="185">
        <v>130000</v>
      </c>
      <c r="AW240" s="185">
        <v>407059</v>
      </c>
      <c r="AX240" s="185">
        <v>532653</v>
      </c>
      <c r="AY240" s="185">
        <v>280000</v>
      </c>
      <c r="AZ240" s="185">
        <v>172764</v>
      </c>
      <c r="BA240" s="185">
        <v>400000</v>
      </c>
      <c r="BB240" s="185">
        <v>14555665.75</v>
      </c>
      <c r="BC240" s="185">
        <v>0</v>
      </c>
      <c r="BD240" s="185">
        <v>901077.5</v>
      </c>
      <c r="BE240" s="185">
        <v>1400000</v>
      </c>
      <c r="BF240" s="185">
        <v>0</v>
      </c>
      <c r="BG240" s="185">
        <v>796492</v>
      </c>
      <c r="BH240" s="185"/>
      <c r="BI240" s="185">
        <v>1376000</v>
      </c>
      <c r="BJ240" s="185"/>
      <c r="BK240" s="185">
        <v>427089</v>
      </c>
      <c r="BL240" s="185">
        <v>496782</v>
      </c>
      <c r="BM240" s="185">
        <v>7248995.75</v>
      </c>
      <c r="BN240" s="185">
        <v>4735105.2</v>
      </c>
      <c r="BO240" s="185">
        <v>600000</v>
      </c>
      <c r="BP240" s="185"/>
      <c r="BQ240" s="185">
        <v>414462.5</v>
      </c>
      <c r="BR240" s="185">
        <v>855970</v>
      </c>
      <c r="BS240" s="185">
        <v>418562.5</v>
      </c>
      <c r="BT240" s="185">
        <v>6765440.1500000004</v>
      </c>
      <c r="BU240" s="185">
        <v>312660</v>
      </c>
      <c r="BV240" s="185">
        <v>497560</v>
      </c>
      <c r="BW240" s="185">
        <v>886440</v>
      </c>
      <c r="BX240" s="185">
        <v>687900</v>
      </c>
      <c r="BY240" s="185">
        <v>2391000</v>
      </c>
      <c r="BZ240" s="185">
        <v>555190</v>
      </c>
      <c r="CA240" s="185">
        <v>425640</v>
      </c>
      <c r="CB240" s="185">
        <v>0</v>
      </c>
      <c r="CC240" s="216">
        <f t="shared" si="40"/>
        <v>133650413.37</v>
      </c>
    </row>
    <row r="241" spans="1:81" s="116" customFormat="1" ht="25.5" customHeight="1">
      <c r="A241" s="143" t="s">
        <v>1463</v>
      </c>
      <c r="B241" s="310" t="s">
        <v>43</v>
      </c>
      <c r="C241" s="311" t="s">
        <v>44</v>
      </c>
      <c r="D241" s="312"/>
      <c r="E241" s="117"/>
      <c r="F241" s="313" t="s">
        <v>757</v>
      </c>
      <c r="G241" s="314" t="s">
        <v>1594</v>
      </c>
      <c r="H241" s="207">
        <v>727456.75</v>
      </c>
      <c r="I241" s="185">
        <v>486575.4</v>
      </c>
      <c r="J241" s="185">
        <v>238719</v>
      </c>
      <c r="K241" s="185">
        <v>79860</v>
      </c>
      <c r="L241" s="185">
        <v>59433.04</v>
      </c>
      <c r="M241" s="185">
        <v>0</v>
      </c>
      <c r="N241" s="185">
        <v>3700000</v>
      </c>
      <c r="O241" s="185">
        <v>0</v>
      </c>
      <c r="P241" s="185">
        <v>38730</v>
      </c>
      <c r="Q241" s="185">
        <v>0</v>
      </c>
      <c r="R241" s="185">
        <v>50000</v>
      </c>
      <c r="S241" s="185">
        <v>400000</v>
      </c>
      <c r="T241" s="185">
        <v>405000</v>
      </c>
      <c r="U241" s="185">
        <v>0</v>
      </c>
      <c r="V241" s="185">
        <v>4420</v>
      </c>
      <c r="W241" s="185">
        <v>0</v>
      </c>
      <c r="X241" s="185">
        <v>2730</v>
      </c>
      <c r="Y241" s="185">
        <v>133296</v>
      </c>
      <c r="Z241" s="185">
        <v>1278044</v>
      </c>
      <c r="AA241" s="185">
        <v>0</v>
      </c>
      <c r="AB241" s="185">
        <v>26620</v>
      </c>
      <c r="AC241" s="185">
        <v>0</v>
      </c>
      <c r="AD241" s="185">
        <v>14230</v>
      </c>
      <c r="AE241" s="185">
        <v>0</v>
      </c>
      <c r="AF241" s="185">
        <v>200000</v>
      </c>
      <c r="AG241" s="185">
        <v>15000</v>
      </c>
      <c r="AH241" s="185">
        <v>85720</v>
      </c>
      <c r="AI241" s="185">
        <v>198423</v>
      </c>
      <c r="AJ241" s="185">
        <v>106825.61</v>
      </c>
      <c r="AK241" s="185">
        <v>0</v>
      </c>
      <c r="AL241" s="185">
        <v>16302.51</v>
      </c>
      <c r="AM241" s="185">
        <v>6240</v>
      </c>
      <c r="AN241" s="185">
        <v>40000</v>
      </c>
      <c r="AO241" s="185">
        <v>90000</v>
      </c>
      <c r="AP241" s="185">
        <v>12090</v>
      </c>
      <c r="AQ241" s="185">
        <v>143926.25</v>
      </c>
      <c r="AR241" s="185">
        <v>40000</v>
      </c>
      <c r="AS241" s="185">
        <v>32916</v>
      </c>
      <c r="AT241" s="185">
        <v>6732</v>
      </c>
      <c r="AU241" s="185">
        <v>450000</v>
      </c>
      <c r="AV241" s="185">
        <v>161739</v>
      </c>
      <c r="AW241" s="185">
        <v>39825</v>
      </c>
      <c r="AX241" s="185">
        <v>15372</v>
      </c>
      <c r="AY241" s="185">
        <v>20000</v>
      </c>
      <c r="AZ241" s="185">
        <v>82201.5</v>
      </c>
      <c r="BA241" s="185">
        <v>8000</v>
      </c>
      <c r="BB241" s="185">
        <v>0</v>
      </c>
      <c r="BC241" s="185">
        <v>0</v>
      </c>
      <c r="BD241" s="185">
        <v>0</v>
      </c>
      <c r="BE241" s="185">
        <v>0</v>
      </c>
      <c r="BF241" s="185">
        <v>0</v>
      </c>
      <c r="BG241" s="185">
        <v>0</v>
      </c>
      <c r="BH241" s="185"/>
      <c r="BI241" s="185">
        <v>0</v>
      </c>
      <c r="BJ241" s="185"/>
      <c r="BK241" s="185">
        <v>0</v>
      </c>
      <c r="BL241" s="185">
        <v>4536</v>
      </c>
      <c r="BM241" s="185">
        <v>1180726.5</v>
      </c>
      <c r="BN241" s="185">
        <v>0</v>
      </c>
      <c r="BO241" s="185">
        <v>0</v>
      </c>
      <c r="BP241" s="185"/>
      <c r="BQ241" s="185">
        <v>22715</v>
      </c>
      <c r="BR241" s="185">
        <v>124010</v>
      </c>
      <c r="BS241" s="185">
        <v>0</v>
      </c>
      <c r="BT241" s="185">
        <v>842333.41</v>
      </c>
      <c r="BU241" s="185">
        <v>101190</v>
      </c>
      <c r="BV241" s="185">
        <v>115925</v>
      </c>
      <c r="BW241" s="185">
        <v>221900</v>
      </c>
      <c r="BX241" s="185">
        <v>83205</v>
      </c>
      <c r="BY241" s="185">
        <v>0</v>
      </c>
      <c r="BZ241" s="185">
        <v>107955</v>
      </c>
      <c r="CA241" s="185">
        <v>153500</v>
      </c>
      <c r="CB241" s="185">
        <v>0</v>
      </c>
      <c r="CC241" s="216">
        <f t="shared" si="40"/>
        <v>12374422.969999999</v>
      </c>
    </row>
    <row r="242" spans="1:81" s="116" customFormat="1" ht="25.5" customHeight="1">
      <c r="A242" s="143" t="s">
        <v>1463</v>
      </c>
      <c r="B242" s="310" t="s">
        <v>43</v>
      </c>
      <c r="C242" s="311" t="s">
        <v>44</v>
      </c>
      <c r="D242" s="312"/>
      <c r="E242" s="117"/>
      <c r="F242" s="313" t="s">
        <v>758</v>
      </c>
      <c r="G242" s="314" t="s">
        <v>1595</v>
      </c>
      <c r="H242" s="207">
        <v>0</v>
      </c>
      <c r="I242" s="185">
        <v>0</v>
      </c>
      <c r="J242" s="185">
        <v>0</v>
      </c>
      <c r="K242" s="185">
        <v>0</v>
      </c>
      <c r="L242" s="185">
        <v>0</v>
      </c>
      <c r="M242" s="185">
        <v>0</v>
      </c>
      <c r="N242" s="185">
        <v>1300000</v>
      </c>
      <c r="O242" s="185">
        <v>0</v>
      </c>
      <c r="P242" s="185">
        <v>0</v>
      </c>
      <c r="Q242" s="185">
        <v>0</v>
      </c>
      <c r="R242" s="185">
        <v>0</v>
      </c>
      <c r="S242" s="185">
        <v>0</v>
      </c>
      <c r="T242" s="185">
        <v>70000</v>
      </c>
      <c r="U242" s="185">
        <v>78622.5</v>
      </c>
      <c r="V242" s="185">
        <v>0</v>
      </c>
      <c r="W242" s="185">
        <v>0</v>
      </c>
      <c r="X242" s="185">
        <v>0</v>
      </c>
      <c r="Y242" s="185">
        <v>0</v>
      </c>
      <c r="Z242" s="185">
        <v>0</v>
      </c>
      <c r="AA242" s="185">
        <v>0</v>
      </c>
      <c r="AB242" s="185">
        <v>18450</v>
      </c>
      <c r="AC242" s="185">
        <v>0</v>
      </c>
      <c r="AD242" s="185">
        <v>0</v>
      </c>
      <c r="AE242" s="185">
        <v>0</v>
      </c>
      <c r="AF242" s="185">
        <v>0</v>
      </c>
      <c r="AG242" s="185">
        <v>0</v>
      </c>
      <c r="AH242" s="185">
        <v>0</v>
      </c>
      <c r="AI242" s="185">
        <v>0</v>
      </c>
      <c r="AJ242" s="185">
        <v>0</v>
      </c>
      <c r="AK242" s="185">
        <v>0</v>
      </c>
      <c r="AL242" s="185">
        <v>0</v>
      </c>
      <c r="AM242" s="185">
        <v>0</v>
      </c>
      <c r="AN242" s="185">
        <v>0</v>
      </c>
      <c r="AO242" s="185">
        <v>18000</v>
      </c>
      <c r="AP242" s="185">
        <v>0</v>
      </c>
      <c r="AQ242" s="185">
        <v>0</v>
      </c>
      <c r="AR242" s="185">
        <v>0</v>
      </c>
      <c r="AS242" s="185">
        <v>0</v>
      </c>
      <c r="AT242" s="185">
        <v>0</v>
      </c>
      <c r="AU242" s="185">
        <v>0</v>
      </c>
      <c r="AV242" s="185">
        <v>0</v>
      </c>
      <c r="AW242" s="185">
        <v>0</v>
      </c>
      <c r="AX242" s="185">
        <v>0</v>
      </c>
      <c r="AY242" s="185">
        <v>0</v>
      </c>
      <c r="AZ242" s="185">
        <v>0</v>
      </c>
      <c r="BA242" s="185">
        <v>0</v>
      </c>
      <c r="BB242" s="185">
        <v>0</v>
      </c>
      <c r="BC242" s="185">
        <v>0</v>
      </c>
      <c r="BD242" s="185">
        <v>0</v>
      </c>
      <c r="BE242" s="185">
        <v>0</v>
      </c>
      <c r="BF242" s="185">
        <v>0</v>
      </c>
      <c r="BG242" s="185">
        <v>0</v>
      </c>
      <c r="BH242" s="185"/>
      <c r="BI242" s="185">
        <v>0</v>
      </c>
      <c r="BJ242" s="185"/>
      <c r="BK242" s="185">
        <v>0</v>
      </c>
      <c r="BL242" s="185">
        <v>0</v>
      </c>
      <c r="BM242" s="185">
        <v>108910</v>
      </c>
      <c r="BN242" s="185">
        <v>0</v>
      </c>
      <c r="BO242" s="185">
        <v>0</v>
      </c>
      <c r="BP242" s="185"/>
      <c r="BQ242" s="185">
        <v>0</v>
      </c>
      <c r="BR242" s="185">
        <v>0</v>
      </c>
      <c r="BS242" s="185">
        <v>0</v>
      </c>
      <c r="BT242" s="185">
        <v>224025.3</v>
      </c>
      <c r="BU242" s="185">
        <v>0</v>
      </c>
      <c r="BV242" s="185">
        <v>0</v>
      </c>
      <c r="BW242" s="185">
        <v>0</v>
      </c>
      <c r="BX242" s="185">
        <v>0</v>
      </c>
      <c r="BY242" s="185">
        <v>0</v>
      </c>
      <c r="BZ242" s="185">
        <v>0</v>
      </c>
      <c r="CA242" s="185">
        <v>0</v>
      </c>
      <c r="CB242" s="185">
        <v>0</v>
      </c>
      <c r="CC242" s="216">
        <f t="shared" si="40"/>
        <v>1818007.8</v>
      </c>
    </row>
    <row r="243" spans="1:81" s="116" customFormat="1" ht="25.5" customHeight="1">
      <c r="A243" s="143" t="s">
        <v>1463</v>
      </c>
      <c r="B243" s="310" t="s">
        <v>43</v>
      </c>
      <c r="C243" s="311" t="s">
        <v>44</v>
      </c>
      <c r="D243" s="312"/>
      <c r="E243" s="117"/>
      <c r="F243" s="313" t="s">
        <v>759</v>
      </c>
      <c r="G243" s="314" t="s">
        <v>1596</v>
      </c>
      <c r="H243" s="207">
        <v>0</v>
      </c>
      <c r="I243" s="185">
        <v>0</v>
      </c>
      <c r="J243" s="185">
        <v>0</v>
      </c>
      <c r="K243" s="185">
        <v>0</v>
      </c>
      <c r="L243" s="185">
        <v>0</v>
      </c>
      <c r="M243" s="185">
        <v>0</v>
      </c>
      <c r="N243" s="185">
        <v>0</v>
      </c>
      <c r="O243" s="185">
        <v>0</v>
      </c>
      <c r="P243" s="185">
        <v>0</v>
      </c>
      <c r="Q243" s="185">
        <v>0</v>
      </c>
      <c r="R243" s="185">
        <v>0</v>
      </c>
      <c r="S243" s="185">
        <v>9600</v>
      </c>
      <c r="T243" s="185">
        <v>0</v>
      </c>
      <c r="U243" s="185">
        <v>33600</v>
      </c>
      <c r="V243" s="185">
        <v>0</v>
      </c>
      <c r="W243" s="185">
        <v>0</v>
      </c>
      <c r="X243" s="185">
        <v>0</v>
      </c>
      <c r="Y243" s="185">
        <v>0</v>
      </c>
      <c r="Z243" s="185">
        <v>0</v>
      </c>
      <c r="AA243" s="185">
        <v>0</v>
      </c>
      <c r="AB243" s="185">
        <v>0</v>
      </c>
      <c r="AC243" s="185">
        <v>0</v>
      </c>
      <c r="AD243" s="185">
        <v>0</v>
      </c>
      <c r="AE243" s="185">
        <v>0</v>
      </c>
      <c r="AF243" s="185">
        <v>0</v>
      </c>
      <c r="AG243" s="185">
        <v>0</v>
      </c>
      <c r="AH243" s="185">
        <v>0</v>
      </c>
      <c r="AI243" s="185">
        <v>0</v>
      </c>
      <c r="AJ243" s="185">
        <v>0</v>
      </c>
      <c r="AK243" s="185">
        <v>0</v>
      </c>
      <c r="AL243" s="185">
        <v>0</v>
      </c>
      <c r="AM243" s="185">
        <v>0</v>
      </c>
      <c r="AN243" s="185">
        <v>0</v>
      </c>
      <c r="AO243" s="185">
        <v>0</v>
      </c>
      <c r="AP243" s="185">
        <v>0</v>
      </c>
      <c r="AQ243" s="185">
        <v>0</v>
      </c>
      <c r="AR243" s="185">
        <v>0</v>
      </c>
      <c r="AS243" s="185">
        <v>0</v>
      </c>
      <c r="AT243" s="185">
        <v>0</v>
      </c>
      <c r="AU243" s="185">
        <v>0</v>
      </c>
      <c r="AV243" s="185">
        <v>0</v>
      </c>
      <c r="AW243" s="185">
        <v>0</v>
      </c>
      <c r="AX243" s="185">
        <v>0</v>
      </c>
      <c r="AY243" s="185">
        <v>0</v>
      </c>
      <c r="AZ243" s="185">
        <v>0</v>
      </c>
      <c r="BA243" s="185">
        <v>0</v>
      </c>
      <c r="BB243" s="185">
        <v>0</v>
      </c>
      <c r="BC243" s="185">
        <v>0</v>
      </c>
      <c r="BD243" s="185">
        <v>0</v>
      </c>
      <c r="BE243" s="185">
        <v>0</v>
      </c>
      <c r="BF243" s="185">
        <v>0</v>
      </c>
      <c r="BG243" s="185">
        <v>0</v>
      </c>
      <c r="BH243" s="185"/>
      <c r="BI243" s="185">
        <v>0</v>
      </c>
      <c r="BJ243" s="185"/>
      <c r="BK243" s="185">
        <v>0</v>
      </c>
      <c r="BL243" s="185">
        <v>0</v>
      </c>
      <c r="BM243" s="185">
        <v>0</v>
      </c>
      <c r="BN243" s="185">
        <v>0</v>
      </c>
      <c r="BO243" s="185">
        <v>0</v>
      </c>
      <c r="BP243" s="185"/>
      <c r="BQ243" s="185">
        <v>0</v>
      </c>
      <c r="BR243" s="185">
        <v>0</v>
      </c>
      <c r="BS243" s="185">
        <v>0</v>
      </c>
      <c r="BT243" s="185">
        <v>0</v>
      </c>
      <c r="BU243" s="185">
        <v>0</v>
      </c>
      <c r="BV243" s="185">
        <v>0</v>
      </c>
      <c r="BW243" s="185">
        <v>0</v>
      </c>
      <c r="BX243" s="185">
        <v>0</v>
      </c>
      <c r="BY243" s="185">
        <v>0</v>
      </c>
      <c r="BZ243" s="185">
        <v>0</v>
      </c>
      <c r="CA243" s="185">
        <v>0</v>
      </c>
      <c r="CB243" s="185">
        <v>0</v>
      </c>
      <c r="CC243" s="216">
        <f t="shared" si="40"/>
        <v>43200</v>
      </c>
    </row>
    <row r="244" spans="1:81" s="116" customFormat="1" ht="25.5" customHeight="1">
      <c r="A244" s="143" t="s">
        <v>1463</v>
      </c>
      <c r="B244" s="310" t="s">
        <v>43</v>
      </c>
      <c r="C244" s="311" t="s">
        <v>44</v>
      </c>
      <c r="D244" s="312"/>
      <c r="E244" s="117"/>
      <c r="F244" s="313" t="s">
        <v>760</v>
      </c>
      <c r="G244" s="314" t="s">
        <v>1597</v>
      </c>
      <c r="H244" s="207">
        <v>0</v>
      </c>
      <c r="I244" s="185">
        <v>96150</v>
      </c>
      <c r="J244" s="185">
        <v>0</v>
      </c>
      <c r="K244" s="185">
        <v>0</v>
      </c>
      <c r="L244" s="185">
        <v>0</v>
      </c>
      <c r="M244" s="185">
        <v>0</v>
      </c>
      <c r="N244" s="185">
        <v>145000</v>
      </c>
      <c r="O244" s="185">
        <v>0</v>
      </c>
      <c r="P244" s="185">
        <v>0</v>
      </c>
      <c r="Q244" s="185">
        <v>15000</v>
      </c>
      <c r="R244" s="185">
        <v>0</v>
      </c>
      <c r="S244" s="185">
        <v>0</v>
      </c>
      <c r="T244" s="185">
        <v>10000</v>
      </c>
      <c r="U244" s="185">
        <v>10000</v>
      </c>
      <c r="V244" s="185">
        <v>0</v>
      </c>
      <c r="W244" s="185">
        <v>0</v>
      </c>
      <c r="X244" s="185">
        <v>0</v>
      </c>
      <c r="Y244" s="185">
        <v>0</v>
      </c>
      <c r="Z244" s="185">
        <v>0</v>
      </c>
      <c r="AA244" s="185">
        <v>0</v>
      </c>
      <c r="AB244" s="185">
        <v>0</v>
      </c>
      <c r="AC244" s="185">
        <v>0</v>
      </c>
      <c r="AD244" s="185">
        <v>0</v>
      </c>
      <c r="AE244" s="185">
        <v>0</v>
      </c>
      <c r="AF244" s="185">
        <v>0</v>
      </c>
      <c r="AG244" s="185">
        <v>0</v>
      </c>
      <c r="AH244" s="185">
        <v>0</v>
      </c>
      <c r="AI244" s="185">
        <v>25000</v>
      </c>
      <c r="AJ244" s="185">
        <v>10000</v>
      </c>
      <c r="AK244" s="185">
        <v>0</v>
      </c>
      <c r="AL244" s="185">
        <v>0</v>
      </c>
      <c r="AM244" s="185">
        <v>0</v>
      </c>
      <c r="AN244" s="185">
        <v>0</v>
      </c>
      <c r="AO244" s="185">
        <v>0</v>
      </c>
      <c r="AP244" s="185">
        <v>0</v>
      </c>
      <c r="AQ244" s="185">
        <v>0</v>
      </c>
      <c r="AR244" s="185">
        <v>0</v>
      </c>
      <c r="AS244" s="185">
        <v>0</v>
      </c>
      <c r="AT244" s="185">
        <v>0</v>
      </c>
      <c r="AU244" s="185">
        <v>10000</v>
      </c>
      <c r="AV244" s="185">
        <v>0</v>
      </c>
      <c r="AW244" s="185">
        <v>0</v>
      </c>
      <c r="AX244" s="185">
        <v>0</v>
      </c>
      <c r="AY244" s="185">
        <v>0</v>
      </c>
      <c r="AZ244" s="185">
        <v>0</v>
      </c>
      <c r="BA244" s="185">
        <v>0</v>
      </c>
      <c r="BB244" s="185">
        <v>225000</v>
      </c>
      <c r="BC244" s="185">
        <v>0</v>
      </c>
      <c r="BD244" s="185">
        <v>0</v>
      </c>
      <c r="BE244" s="185">
        <v>5000</v>
      </c>
      <c r="BF244" s="185">
        <v>0</v>
      </c>
      <c r="BG244" s="185">
        <v>0</v>
      </c>
      <c r="BH244" s="185"/>
      <c r="BI244" s="185">
        <v>5000</v>
      </c>
      <c r="BJ244" s="185"/>
      <c r="BK244" s="185">
        <v>0</v>
      </c>
      <c r="BL244" s="185">
        <v>6680</v>
      </c>
      <c r="BM244" s="185">
        <v>4000</v>
      </c>
      <c r="BN244" s="185">
        <v>20000</v>
      </c>
      <c r="BO244" s="185">
        <v>0</v>
      </c>
      <c r="BP244" s="185"/>
      <c r="BQ244" s="185">
        <v>0</v>
      </c>
      <c r="BR244" s="185">
        <v>0</v>
      </c>
      <c r="BS244" s="185">
        <v>2500</v>
      </c>
      <c r="BT244" s="185">
        <v>83333.33</v>
      </c>
      <c r="BU244" s="185">
        <v>0</v>
      </c>
      <c r="BV244" s="185">
        <v>0</v>
      </c>
      <c r="BW244" s="185">
        <v>0</v>
      </c>
      <c r="BX244" s="185">
        <v>5000</v>
      </c>
      <c r="BY244" s="185">
        <v>0</v>
      </c>
      <c r="BZ244" s="185">
        <v>0</v>
      </c>
      <c r="CA244" s="185">
        <v>0</v>
      </c>
      <c r="CB244" s="185">
        <v>0</v>
      </c>
      <c r="CC244" s="216">
        <f t="shared" si="40"/>
        <v>677663.33</v>
      </c>
    </row>
    <row r="245" spans="1:81" s="116" customFormat="1" ht="25.5" customHeight="1">
      <c r="A245" s="143" t="s">
        <v>1463</v>
      </c>
      <c r="B245" s="310" t="s">
        <v>43</v>
      </c>
      <c r="C245" s="311" t="s">
        <v>44</v>
      </c>
      <c r="D245" s="312"/>
      <c r="E245" s="117"/>
      <c r="F245" s="313" t="s">
        <v>761</v>
      </c>
      <c r="G245" s="314" t="s">
        <v>762</v>
      </c>
      <c r="H245" s="207">
        <v>450000</v>
      </c>
      <c r="I245" s="185">
        <v>50000</v>
      </c>
      <c r="J245" s="185">
        <v>130000</v>
      </c>
      <c r="K245" s="185">
        <v>50000</v>
      </c>
      <c r="L245" s="185">
        <v>70000</v>
      </c>
      <c r="M245" s="185">
        <v>20000</v>
      </c>
      <c r="N245" s="185">
        <v>1000000</v>
      </c>
      <c r="O245" s="185">
        <v>90000</v>
      </c>
      <c r="P245" s="185">
        <v>20000</v>
      </c>
      <c r="Q245" s="185">
        <v>433548</v>
      </c>
      <c r="R245" s="185">
        <v>40000</v>
      </c>
      <c r="S245" s="185">
        <v>160000</v>
      </c>
      <c r="T245" s="185">
        <v>120000</v>
      </c>
      <c r="U245" s="185">
        <v>130000</v>
      </c>
      <c r="V245" s="185">
        <v>20000</v>
      </c>
      <c r="W245" s="185">
        <v>50000</v>
      </c>
      <c r="X245" s="185">
        <v>50000</v>
      </c>
      <c r="Y245" s="185">
        <v>30000</v>
      </c>
      <c r="Z245" s="185">
        <v>780000</v>
      </c>
      <c r="AA245" s="185">
        <v>150000</v>
      </c>
      <c r="AB245" s="185">
        <v>20000</v>
      </c>
      <c r="AC245" s="185">
        <v>0</v>
      </c>
      <c r="AD245" s="185">
        <v>20000</v>
      </c>
      <c r="AE245" s="185">
        <v>40000</v>
      </c>
      <c r="AF245" s="185">
        <v>0</v>
      </c>
      <c r="AG245" s="185">
        <v>40000</v>
      </c>
      <c r="AH245" s="185">
        <v>0</v>
      </c>
      <c r="AI245" s="185">
        <v>800000</v>
      </c>
      <c r="AJ245" s="185">
        <v>35000</v>
      </c>
      <c r="AK245" s="185">
        <v>0</v>
      </c>
      <c r="AL245" s="185">
        <v>30000</v>
      </c>
      <c r="AM245" s="185">
        <v>20000</v>
      </c>
      <c r="AN245" s="185">
        <v>40000</v>
      </c>
      <c r="AO245" s="185">
        <v>40000</v>
      </c>
      <c r="AP245" s="185">
        <v>20000</v>
      </c>
      <c r="AQ245" s="185">
        <v>0</v>
      </c>
      <c r="AR245" s="185">
        <v>50000</v>
      </c>
      <c r="AS245" s="185">
        <v>60000</v>
      </c>
      <c r="AT245" s="185">
        <v>50000</v>
      </c>
      <c r="AU245" s="185">
        <v>250000</v>
      </c>
      <c r="AV245" s="185">
        <v>20000</v>
      </c>
      <c r="AW245" s="185">
        <v>20000</v>
      </c>
      <c r="AX245" s="185">
        <v>40000</v>
      </c>
      <c r="AY245" s="185">
        <v>30000</v>
      </c>
      <c r="AZ245" s="185">
        <v>20000</v>
      </c>
      <c r="BA245" s="185">
        <v>0</v>
      </c>
      <c r="BB245" s="185">
        <v>640000</v>
      </c>
      <c r="BC245" s="185">
        <v>60000</v>
      </c>
      <c r="BD245" s="185">
        <v>90000</v>
      </c>
      <c r="BE245" s="185">
        <v>80000</v>
      </c>
      <c r="BF245" s="185">
        <v>0</v>
      </c>
      <c r="BG245" s="185">
        <v>60000</v>
      </c>
      <c r="BH245" s="185"/>
      <c r="BI245" s="185">
        <v>40000</v>
      </c>
      <c r="BJ245" s="185"/>
      <c r="BK245" s="185">
        <v>20000</v>
      </c>
      <c r="BL245" s="185">
        <v>30000</v>
      </c>
      <c r="BM245" s="185">
        <v>640000</v>
      </c>
      <c r="BN245" s="185">
        <v>230000</v>
      </c>
      <c r="BO245" s="185">
        <v>90000</v>
      </c>
      <c r="BP245" s="185"/>
      <c r="BQ245" s="185">
        <v>10000</v>
      </c>
      <c r="BR245" s="185">
        <v>80000</v>
      </c>
      <c r="BS245" s="185">
        <v>30000</v>
      </c>
      <c r="BT245" s="185">
        <v>300000</v>
      </c>
      <c r="BU245" s="185">
        <v>60000</v>
      </c>
      <c r="BV245" s="185">
        <v>50000</v>
      </c>
      <c r="BW245" s="185">
        <v>60000</v>
      </c>
      <c r="BX245" s="185">
        <v>60000</v>
      </c>
      <c r="BY245" s="185">
        <v>200000</v>
      </c>
      <c r="BZ245" s="185">
        <v>50000</v>
      </c>
      <c r="CA245" s="185">
        <v>30000</v>
      </c>
      <c r="CB245" s="185">
        <v>0</v>
      </c>
      <c r="CC245" s="216">
        <f t="shared" si="40"/>
        <v>8398548</v>
      </c>
    </row>
    <row r="246" spans="1:81" s="116" customFormat="1" ht="25.5" customHeight="1">
      <c r="A246" s="143" t="s">
        <v>1463</v>
      </c>
      <c r="B246" s="310" t="s">
        <v>43</v>
      </c>
      <c r="C246" s="311" t="s">
        <v>44</v>
      </c>
      <c r="D246" s="312"/>
      <c r="E246" s="117"/>
      <c r="F246" s="313" t="s">
        <v>763</v>
      </c>
      <c r="G246" s="314" t="s">
        <v>764</v>
      </c>
      <c r="H246" s="207">
        <v>100000</v>
      </c>
      <c r="I246" s="185">
        <v>0</v>
      </c>
      <c r="J246" s="185">
        <v>40000</v>
      </c>
      <c r="K246" s="185">
        <v>10000</v>
      </c>
      <c r="L246" s="185">
        <v>40000</v>
      </c>
      <c r="M246" s="185">
        <v>20000</v>
      </c>
      <c r="N246" s="185">
        <v>20000</v>
      </c>
      <c r="O246" s="185">
        <v>0</v>
      </c>
      <c r="P246" s="185">
        <v>0</v>
      </c>
      <c r="Q246" s="185">
        <v>0</v>
      </c>
      <c r="R246" s="185">
        <v>0</v>
      </c>
      <c r="S246" s="185">
        <v>10000</v>
      </c>
      <c r="T246" s="185">
        <v>10000</v>
      </c>
      <c r="U246" s="185">
        <v>20000</v>
      </c>
      <c r="V246" s="185">
        <v>10000</v>
      </c>
      <c r="W246" s="185">
        <v>20000</v>
      </c>
      <c r="X246" s="185">
        <v>10000</v>
      </c>
      <c r="Y246" s="185">
        <v>0</v>
      </c>
      <c r="Z246" s="185">
        <v>30000</v>
      </c>
      <c r="AA246" s="185">
        <v>0</v>
      </c>
      <c r="AB246" s="185">
        <v>10000</v>
      </c>
      <c r="AC246" s="185">
        <v>0</v>
      </c>
      <c r="AD246" s="185">
        <v>10000</v>
      </c>
      <c r="AE246" s="185">
        <v>10000</v>
      </c>
      <c r="AF246" s="185">
        <v>0</v>
      </c>
      <c r="AG246" s="185">
        <v>10000</v>
      </c>
      <c r="AH246" s="185">
        <v>0</v>
      </c>
      <c r="AI246" s="185">
        <v>70000</v>
      </c>
      <c r="AJ246" s="185">
        <v>0</v>
      </c>
      <c r="AK246" s="185">
        <v>0</v>
      </c>
      <c r="AL246" s="185">
        <v>0</v>
      </c>
      <c r="AM246" s="185">
        <v>0</v>
      </c>
      <c r="AN246" s="185">
        <v>20000</v>
      </c>
      <c r="AO246" s="185">
        <v>0</v>
      </c>
      <c r="AP246" s="185">
        <v>20000</v>
      </c>
      <c r="AQ246" s="185">
        <v>0</v>
      </c>
      <c r="AR246" s="185">
        <v>20000</v>
      </c>
      <c r="AS246" s="185">
        <v>10000</v>
      </c>
      <c r="AT246" s="185">
        <v>10000</v>
      </c>
      <c r="AU246" s="185">
        <v>40000</v>
      </c>
      <c r="AV246" s="185">
        <v>30000</v>
      </c>
      <c r="AW246" s="185">
        <v>10000</v>
      </c>
      <c r="AX246" s="185">
        <v>10000</v>
      </c>
      <c r="AY246" s="185">
        <v>0</v>
      </c>
      <c r="AZ246" s="185">
        <v>20000</v>
      </c>
      <c r="BA246" s="185">
        <v>0</v>
      </c>
      <c r="BB246" s="185">
        <v>20000</v>
      </c>
      <c r="BC246" s="185">
        <v>20000</v>
      </c>
      <c r="BD246" s="185">
        <v>0</v>
      </c>
      <c r="BE246" s="185">
        <v>10000</v>
      </c>
      <c r="BF246" s="185">
        <v>0</v>
      </c>
      <c r="BG246" s="185">
        <v>0</v>
      </c>
      <c r="BH246" s="185"/>
      <c r="BI246" s="185">
        <v>0</v>
      </c>
      <c r="BJ246" s="185"/>
      <c r="BK246" s="185">
        <v>0</v>
      </c>
      <c r="BL246" s="185">
        <v>30000</v>
      </c>
      <c r="BM246" s="185">
        <v>30000</v>
      </c>
      <c r="BN246" s="185">
        <v>20000</v>
      </c>
      <c r="BO246" s="185">
        <v>0</v>
      </c>
      <c r="BP246" s="185"/>
      <c r="BQ246" s="185">
        <v>30000</v>
      </c>
      <c r="BR246" s="185">
        <v>0</v>
      </c>
      <c r="BS246" s="185">
        <v>0</v>
      </c>
      <c r="BT246" s="185">
        <v>41666.67</v>
      </c>
      <c r="BU246" s="185">
        <v>0</v>
      </c>
      <c r="BV246" s="185">
        <v>30000</v>
      </c>
      <c r="BW246" s="185">
        <v>10000</v>
      </c>
      <c r="BX246" s="185">
        <v>10000</v>
      </c>
      <c r="BY246" s="185">
        <v>20000</v>
      </c>
      <c r="BZ246" s="185">
        <v>10000</v>
      </c>
      <c r="CA246" s="185">
        <v>30000</v>
      </c>
      <c r="CB246" s="185">
        <v>0</v>
      </c>
      <c r="CC246" s="216">
        <f t="shared" si="40"/>
        <v>951666.67</v>
      </c>
    </row>
    <row r="247" spans="1:81" s="116" customFormat="1" ht="25.5" customHeight="1">
      <c r="A247" s="143" t="s">
        <v>1463</v>
      </c>
      <c r="B247" s="310" t="s">
        <v>43</v>
      </c>
      <c r="C247" s="311" t="s">
        <v>44</v>
      </c>
      <c r="D247" s="312"/>
      <c r="E247" s="117"/>
      <c r="F247" s="313" t="s">
        <v>765</v>
      </c>
      <c r="G247" s="314" t="s">
        <v>766</v>
      </c>
      <c r="H247" s="207">
        <v>160000</v>
      </c>
      <c r="I247" s="185">
        <v>40000</v>
      </c>
      <c r="J247" s="185">
        <v>50000</v>
      </c>
      <c r="K247" s="185">
        <v>35000</v>
      </c>
      <c r="L247" s="185">
        <v>30000</v>
      </c>
      <c r="M247" s="185">
        <v>10000</v>
      </c>
      <c r="N247" s="185">
        <v>200000</v>
      </c>
      <c r="O247" s="185">
        <v>20000</v>
      </c>
      <c r="P247" s="185">
        <v>0</v>
      </c>
      <c r="Q247" s="185">
        <v>0</v>
      </c>
      <c r="R247" s="185">
        <v>15000</v>
      </c>
      <c r="S247" s="185">
        <v>15000</v>
      </c>
      <c r="T247" s="185">
        <v>20000</v>
      </c>
      <c r="U247" s="185">
        <v>35000</v>
      </c>
      <c r="V247" s="185">
        <v>10000</v>
      </c>
      <c r="W247" s="185">
        <v>15000</v>
      </c>
      <c r="X247" s="185">
        <v>10000</v>
      </c>
      <c r="Y247" s="185">
        <v>5000</v>
      </c>
      <c r="Z247" s="185">
        <v>185000</v>
      </c>
      <c r="AA247" s="185">
        <v>20000</v>
      </c>
      <c r="AB247" s="185">
        <v>35000</v>
      </c>
      <c r="AC247" s="185">
        <v>0</v>
      </c>
      <c r="AD247" s="185">
        <v>25000</v>
      </c>
      <c r="AE247" s="185">
        <v>30000</v>
      </c>
      <c r="AF247" s="185">
        <v>0</v>
      </c>
      <c r="AG247" s="185">
        <v>20000</v>
      </c>
      <c r="AH247" s="185">
        <v>0</v>
      </c>
      <c r="AI247" s="185">
        <v>160000</v>
      </c>
      <c r="AJ247" s="185">
        <v>35000</v>
      </c>
      <c r="AK247" s="185">
        <v>0</v>
      </c>
      <c r="AL247" s="185">
        <v>30000</v>
      </c>
      <c r="AM247" s="185">
        <v>15000</v>
      </c>
      <c r="AN247" s="185">
        <v>25000</v>
      </c>
      <c r="AO247" s="185">
        <v>15000</v>
      </c>
      <c r="AP247" s="185">
        <v>25000</v>
      </c>
      <c r="AQ247" s="185">
        <v>35000</v>
      </c>
      <c r="AR247" s="185">
        <v>20000</v>
      </c>
      <c r="AS247" s="185">
        <v>25000</v>
      </c>
      <c r="AT247" s="185">
        <v>15000</v>
      </c>
      <c r="AU247" s="185">
        <v>40000</v>
      </c>
      <c r="AV247" s="185">
        <v>15000</v>
      </c>
      <c r="AW247" s="185">
        <v>15000</v>
      </c>
      <c r="AX247" s="185">
        <v>10000</v>
      </c>
      <c r="AY247" s="185">
        <v>20000</v>
      </c>
      <c r="AZ247" s="185">
        <v>10000</v>
      </c>
      <c r="BA247" s="185">
        <v>0</v>
      </c>
      <c r="BB247" s="185">
        <v>80000</v>
      </c>
      <c r="BC247" s="185">
        <v>15000</v>
      </c>
      <c r="BD247" s="185">
        <v>0</v>
      </c>
      <c r="BE247" s="185">
        <v>40000</v>
      </c>
      <c r="BF247" s="185">
        <v>0</v>
      </c>
      <c r="BG247" s="185">
        <v>0</v>
      </c>
      <c r="BH247" s="185"/>
      <c r="BI247" s="185">
        <v>40000</v>
      </c>
      <c r="BJ247" s="185"/>
      <c r="BK247" s="185">
        <v>15000</v>
      </c>
      <c r="BL247" s="185">
        <v>5000</v>
      </c>
      <c r="BM247" s="185">
        <v>105000</v>
      </c>
      <c r="BN247" s="185">
        <v>45000</v>
      </c>
      <c r="BO247" s="185">
        <v>0</v>
      </c>
      <c r="BP247" s="185"/>
      <c r="BQ247" s="185">
        <v>5000</v>
      </c>
      <c r="BR247" s="185">
        <v>0</v>
      </c>
      <c r="BS247" s="185">
        <v>10000</v>
      </c>
      <c r="BT247" s="185">
        <v>75000</v>
      </c>
      <c r="BU247" s="185">
        <v>15000</v>
      </c>
      <c r="BV247" s="185">
        <v>20000</v>
      </c>
      <c r="BW247" s="185">
        <v>25000</v>
      </c>
      <c r="BX247" s="185">
        <v>20000</v>
      </c>
      <c r="BY247" s="185">
        <v>45000</v>
      </c>
      <c r="BZ247" s="185">
        <v>5000</v>
      </c>
      <c r="CA247" s="185">
        <v>10000</v>
      </c>
      <c r="CB247" s="185">
        <v>0</v>
      </c>
      <c r="CC247" s="216">
        <f t="shared" si="40"/>
        <v>2070000</v>
      </c>
    </row>
    <row r="248" spans="1:81" s="116" customFormat="1" ht="25.5" customHeight="1">
      <c r="A248" s="143" t="s">
        <v>1463</v>
      </c>
      <c r="B248" s="310" t="s">
        <v>43</v>
      </c>
      <c r="C248" s="311" t="s">
        <v>44</v>
      </c>
      <c r="D248" s="312"/>
      <c r="E248" s="117"/>
      <c r="F248" s="313" t="s">
        <v>767</v>
      </c>
      <c r="G248" s="314" t="s">
        <v>1598</v>
      </c>
      <c r="H248" s="207">
        <v>0</v>
      </c>
      <c r="I248" s="185">
        <v>0</v>
      </c>
      <c r="J248" s="185">
        <v>0</v>
      </c>
      <c r="K248" s="185">
        <v>0</v>
      </c>
      <c r="L248" s="185">
        <v>0</v>
      </c>
      <c r="M248" s="185">
        <v>0</v>
      </c>
      <c r="N248" s="185">
        <v>0</v>
      </c>
      <c r="O248" s="185">
        <v>0</v>
      </c>
      <c r="P248" s="185">
        <v>0</v>
      </c>
      <c r="Q248" s="185">
        <v>0</v>
      </c>
      <c r="R248" s="185">
        <v>8000</v>
      </c>
      <c r="S248" s="185">
        <v>0</v>
      </c>
      <c r="T248" s="185">
        <v>2000</v>
      </c>
      <c r="U248" s="185">
        <v>58323.25</v>
      </c>
      <c r="V248" s="185">
        <v>0</v>
      </c>
      <c r="W248" s="185">
        <v>0</v>
      </c>
      <c r="X248" s="185">
        <v>11118.78</v>
      </c>
      <c r="Y248" s="185">
        <v>0</v>
      </c>
      <c r="Z248" s="185">
        <v>0</v>
      </c>
      <c r="AA248" s="185">
        <v>0</v>
      </c>
      <c r="AB248" s="185">
        <v>0</v>
      </c>
      <c r="AC248" s="185">
        <v>0</v>
      </c>
      <c r="AD248" s="185">
        <v>0</v>
      </c>
      <c r="AE248" s="185">
        <v>0</v>
      </c>
      <c r="AF248" s="185">
        <v>0</v>
      </c>
      <c r="AG248" s="185">
        <v>0</v>
      </c>
      <c r="AH248" s="185">
        <v>0</v>
      </c>
      <c r="AI248" s="185">
        <v>0</v>
      </c>
      <c r="AJ248" s="185">
        <v>0</v>
      </c>
      <c r="AK248" s="185">
        <v>0</v>
      </c>
      <c r="AL248" s="185">
        <v>0</v>
      </c>
      <c r="AM248" s="185">
        <v>0</v>
      </c>
      <c r="AN248" s="185">
        <v>0</v>
      </c>
      <c r="AO248" s="185">
        <v>0</v>
      </c>
      <c r="AP248" s="185">
        <v>0</v>
      </c>
      <c r="AQ248" s="185">
        <v>21801</v>
      </c>
      <c r="AR248" s="185">
        <v>0</v>
      </c>
      <c r="AS248" s="185">
        <v>0</v>
      </c>
      <c r="AT248" s="185">
        <v>10920</v>
      </c>
      <c r="AU248" s="185">
        <v>0</v>
      </c>
      <c r="AV248" s="185">
        <v>0</v>
      </c>
      <c r="AW248" s="185">
        <v>0</v>
      </c>
      <c r="AX248" s="185">
        <v>0</v>
      </c>
      <c r="AY248" s="185">
        <v>0</v>
      </c>
      <c r="AZ248" s="185">
        <v>0</v>
      </c>
      <c r="BA248" s="185">
        <v>0</v>
      </c>
      <c r="BB248" s="185">
        <v>0</v>
      </c>
      <c r="BC248" s="185">
        <v>0</v>
      </c>
      <c r="BD248" s="185">
        <v>38887</v>
      </c>
      <c r="BE248" s="185">
        <v>0</v>
      </c>
      <c r="BF248" s="185">
        <v>0</v>
      </c>
      <c r="BG248" s="185">
        <v>0</v>
      </c>
      <c r="BH248" s="185"/>
      <c r="BI248" s="185">
        <v>86626</v>
      </c>
      <c r="BJ248" s="185"/>
      <c r="BK248" s="185">
        <v>0</v>
      </c>
      <c r="BL248" s="185">
        <v>0</v>
      </c>
      <c r="BM248" s="185">
        <v>0</v>
      </c>
      <c r="BN248" s="185">
        <v>0</v>
      </c>
      <c r="BO248" s="185">
        <v>0</v>
      </c>
      <c r="BP248" s="185"/>
      <c r="BQ248" s="185">
        <v>0</v>
      </c>
      <c r="BR248" s="185">
        <v>0</v>
      </c>
      <c r="BS248" s="185">
        <v>0</v>
      </c>
      <c r="BT248" s="185">
        <v>0</v>
      </c>
      <c r="BU248" s="185">
        <v>0</v>
      </c>
      <c r="BV248" s="185">
        <v>0</v>
      </c>
      <c r="BW248" s="185">
        <v>0</v>
      </c>
      <c r="BX248" s="185">
        <v>18600</v>
      </c>
      <c r="BY248" s="185">
        <v>0</v>
      </c>
      <c r="BZ248" s="185">
        <v>0</v>
      </c>
      <c r="CA248" s="185">
        <v>4500</v>
      </c>
      <c r="CB248" s="185">
        <v>0</v>
      </c>
      <c r="CC248" s="216">
        <f t="shared" si="40"/>
        <v>260776.03</v>
      </c>
    </row>
    <row r="249" spans="1:81" s="116" customFormat="1" ht="25.5" customHeight="1">
      <c r="A249" s="143" t="s">
        <v>1463</v>
      </c>
      <c r="B249" s="310" t="s">
        <v>43</v>
      </c>
      <c r="C249" s="311" t="s">
        <v>44</v>
      </c>
      <c r="D249" s="312"/>
      <c r="E249" s="117"/>
      <c r="F249" s="313" t="s">
        <v>768</v>
      </c>
      <c r="G249" s="314" t="s">
        <v>769</v>
      </c>
      <c r="H249" s="207">
        <v>1793850</v>
      </c>
      <c r="I249" s="185">
        <v>426812.5</v>
      </c>
      <c r="J249" s="185">
        <v>286690</v>
      </c>
      <c r="K249" s="185">
        <v>0</v>
      </c>
      <c r="L249" s="185">
        <v>0</v>
      </c>
      <c r="M249" s="185">
        <v>0</v>
      </c>
      <c r="N249" s="185">
        <v>0</v>
      </c>
      <c r="O249" s="185">
        <v>386325</v>
      </c>
      <c r="P249" s="185">
        <v>0</v>
      </c>
      <c r="Q249" s="185">
        <v>0</v>
      </c>
      <c r="R249" s="185">
        <v>10000</v>
      </c>
      <c r="S249" s="185">
        <v>0</v>
      </c>
      <c r="T249" s="185">
        <v>0</v>
      </c>
      <c r="U249" s="185">
        <v>44820</v>
      </c>
      <c r="V249" s="185">
        <v>0</v>
      </c>
      <c r="W249" s="185">
        <v>0</v>
      </c>
      <c r="X249" s="185">
        <v>0</v>
      </c>
      <c r="Y249" s="185">
        <v>0</v>
      </c>
      <c r="Z249" s="185">
        <v>6300</v>
      </c>
      <c r="AA249" s="185">
        <v>8050</v>
      </c>
      <c r="AB249" s="185">
        <v>1200</v>
      </c>
      <c r="AC249" s="185">
        <v>0</v>
      </c>
      <c r="AD249" s="185">
        <v>38790</v>
      </c>
      <c r="AE249" s="185">
        <v>104540</v>
      </c>
      <c r="AF249" s="185">
        <v>0</v>
      </c>
      <c r="AG249" s="185">
        <v>31380</v>
      </c>
      <c r="AH249" s="185">
        <v>308000</v>
      </c>
      <c r="AI249" s="185">
        <v>298500</v>
      </c>
      <c r="AJ249" s="185">
        <v>0</v>
      </c>
      <c r="AK249" s="185">
        <v>3500</v>
      </c>
      <c r="AL249" s="185">
        <v>0</v>
      </c>
      <c r="AM249" s="185">
        <v>31320</v>
      </c>
      <c r="AN249" s="185">
        <v>49320</v>
      </c>
      <c r="AO249" s="185">
        <v>38400</v>
      </c>
      <c r="AP249" s="185">
        <v>82350</v>
      </c>
      <c r="AQ249" s="185">
        <v>32100</v>
      </c>
      <c r="AR249" s="185">
        <v>38000</v>
      </c>
      <c r="AS249" s="185">
        <v>0</v>
      </c>
      <c r="AT249" s="185">
        <v>54960</v>
      </c>
      <c r="AU249" s="185">
        <v>8100</v>
      </c>
      <c r="AV249" s="185">
        <v>71562.5</v>
      </c>
      <c r="AW249" s="185">
        <v>0</v>
      </c>
      <c r="AX249" s="185">
        <v>23600</v>
      </c>
      <c r="AY249" s="185">
        <v>0</v>
      </c>
      <c r="AZ249" s="185">
        <v>0</v>
      </c>
      <c r="BA249" s="185">
        <v>0</v>
      </c>
      <c r="BB249" s="185">
        <v>0</v>
      </c>
      <c r="BC249" s="185">
        <v>0</v>
      </c>
      <c r="BD249" s="185">
        <v>90000</v>
      </c>
      <c r="BE249" s="185">
        <v>8000</v>
      </c>
      <c r="BF249" s="185">
        <v>0</v>
      </c>
      <c r="BG249" s="185">
        <v>111500</v>
      </c>
      <c r="BH249" s="185"/>
      <c r="BI249" s="185">
        <v>0</v>
      </c>
      <c r="BJ249" s="185"/>
      <c r="BK249" s="185">
        <v>0</v>
      </c>
      <c r="BL249" s="185">
        <v>27660</v>
      </c>
      <c r="BM249" s="185">
        <v>85000</v>
      </c>
      <c r="BN249" s="185">
        <v>32580</v>
      </c>
      <c r="BO249" s="185">
        <v>6000</v>
      </c>
      <c r="BP249" s="185"/>
      <c r="BQ249" s="185">
        <v>0</v>
      </c>
      <c r="BR249" s="185">
        <v>7800</v>
      </c>
      <c r="BS249" s="185">
        <v>45524</v>
      </c>
      <c r="BT249" s="185">
        <v>0</v>
      </c>
      <c r="BU249" s="185">
        <v>0</v>
      </c>
      <c r="BV249" s="185">
        <v>0</v>
      </c>
      <c r="BW249" s="185">
        <v>0</v>
      </c>
      <c r="BX249" s="185">
        <v>183725</v>
      </c>
      <c r="BY249" s="185">
        <v>10200</v>
      </c>
      <c r="BZ249" s="185">
        <v>0</v>
      </c>
      <c r="CA249" s="185">
        <v>14150</v>
      </c>
      <c r="CB249" s="185">
        <v>11025</v>
      </c>
      <c r="CC249" s="216">
        <f t="shared" si="40"/>
        <v>4811634</v>
      </c>
    </row>
    <row r="250" spans="1:81" s="116" customFormat="1" ht="25.5" customHeight="1">
      <c r="A250" s="143" t="s">
        <v>1463</v>
      </c>
      <c r="B250" s="310" t="s">
        <v>43</v>
      </c>
      <c r="C250" s="311" t="s">
        <v>44</v>
      </c>
      <c r="D250" s="312"/>
      <c r="E250" s="117"/>
      <c r="F250" s="313" t="s">
        <v>1424</v>
      </c>
      <c r="G250" s="314" t="s">
        <v>1599</v>
      </c>
      <c r="H250" s="207">
        <v>0</v>
      </c>
      <c r="I250" s="185">
        <v>9600</v>
      </c>
      <c r="J250" s="185">
        <v>0</v>
      </c>
      <c r="K250" s="185">
        <v>0</v>
      </c>
      <c r="L250" s="185">
        <v>7625</v>
      </c>
      <c r="M250" s="185">
        <v>0</v>
      </c>
      <c r="N250" s="185">
        <v>0</v>
      </c>
      <c r="O250" s="185">
        <v>0</v>
      </c>
      <c r="P250" s="185">
        <v>0</v>
      </c>
      <c r="Q250" s="185">
        <v>321750</v>
      </c>
      <c r="R250" s="185">
        <v>0</v>
      </c>
      <c r="S250" s="185">
        <v>0</v>
      </c>
      <c r="T250" s="185">
        <v>0</v>
      </c>
      <c r="U250" s="185">
        <v>0</v>
      </c>
      <c r="V250" s="185">
        <v>0</v>
      </c>
      <c r="W250" s="185">
        <v>0</v>
      </c>
      <c r="X250" s="185">
        <v>0</v>
      </c>
      <c r="Y250" s="185">
        <v>0</v>
      </c>
      <c r="Z250" s="185">
        <v>0</v>
      </c>
      <c r="AA250" s="185">
        <v>0</v>
      </c>
      <c r="AB250" s="185">
        <v>0</v>
      </c>
      <c r="AC250" s="185">
        <v>0</v>
      </c>
      <c r="AD250" s="185">
        <v>0</v>
      </c>
      <c r="AE250" s="185">
        <v>0</v>
      </c>
      <c r="AF250" s="185">
        <v>0</v>
      </c>
      <c r="AG250" s="185">
        <v>0</v>
      </c>
      <c r="AH250" s="185">
        <v>7650</v>
      </c>
      <c r="AI250" s="185">
        <v>4500</v>
      </c>
      <c r="AJ250" s="185">
        <v>1000</v>
      </c>
      <c r="AK250" s="185">
        <v>3000</v>
      </c>
      <c r="AL250" s="185">
        <v>0</v>
      </c>
      <c r="AM250" s="185">
        <v>16800</v>
      </c>
      <c r="AN250" s="185">
        <v>0</v>
      </c>
      <c r="AO250" s="185">
        <v>0</v>
      </c>
      <c r="AP250" s="185">
        <v>0</v>
      </c>
      <c r="AQ250" s="185">
        <v>0</v>
      </c>
      <c r="AR250" s="185">
        <v>0</v>
      </c>
      <c r="AS250" s="185">
        <v>0</v>
      </c>
      <c r="AT250" s="185">
        <v>0</v>
      </c>
      <c r="AU250" s="185">
        <v>1600</v>
      </c>
      <c r="AV250" s="185">
        <v>0</v>
      </c>
      <c r="AW250" s="185">
        <v>5250</v>
      </c>
      <c r="AX250" s="185">
        <v>0</v>
      </c>
      <c r="AY250" s="185">
        <v>0</v>
      </c>
      <c r="AZ250" s="185">
        <v>0</v>
      </c>
      <c r="BA250" s="185">
        <v>0</v>
      </c>
      <c r="BB250" s="185">
        <v>124000</v>
      </c>
      <c r="BC250" s="185">
        <v>0</v>
      </c>
      <c r="BD250" s="185">
        <v>0</v>
      </c>
      <c r="BE250" s="185">
        <v>0</v>
      </c>
      <c r="BF250" s="185">
        <v>0</v>
      </c>
      <c r="BG250" s="185">
        <v>0</v>
      </c>
      <c r="BH250" s="185"/>
      <c r="BI250" s="185">
        <v>0</v>
      </c>
      <c r="BJ250" s="185"/>
      <c r="BK250" s="185">
        <v>0</v>
      </c>
      <c r="BL250" s="185">
        <v>0</v>
      </c>
      <c r="BM250" s="185">
        <v>89250</v>
      </c>
      <c r="BN250" s="185">
        <v>0</v>
      </c>
      <c r="BO250" s="185">
        <v>0</v>
      </c>
      <c r="BP250" s="185"/>
      <c r="BQ250" s="185">
        <v>0</v>
      </c>
      <c r="BR250" s="185">
        <v>13500</v>
      </c>
      <c r="BS250" s="185">
        <v>0</v>
      </c>
      <c r="BT250" s="185">
        <v>16691.64</v>
      </c>
      <c r="BU250" s="185">
        <v>1500</v>
      </c>
      <c r="BV250" s="185">
        <v>3000</v>
      </c>
      <c r="BW250" s="185">
        <v>0</v>
      </c>
      <c r="BX250" s="185">
        <v>0</v>
      </c>
      <c r="BY250" s="185">
        <v>0</v>
      </c>
      <c r="BZ250" s="185">
        <v>0</v>
      </c>
      <c r="CA250" s="185">
        <v>0</v>
      </c>
      <c r="CB250" s="185">
        <v>0</v>
      </c>
      <c r="CC250" s="216">
        <f t="shared" si="40"/>
        <v>626716.64</v>
      </c>
    </row>
    <row r="251" spans="1:81" s="329" customFormat="1" ht="25.5" customHeight="1">
      <c r="A251" s="328"/>
      <c r="B251" s="477" t="s">
        <v>770</v>
      </c>
      <c r="C251" s="478"/>
      <c r="D251" s="478"/>
      <c r="E251" s="478"/>
      <c r="F251" s="478"/>
      <c r="G251" s="479"/>
      <c r="H251" s="209">
        <f>SUM(H225:H250)</f>
        <v>19102200.189999998</v>
      </c>
      <c r="I251" s="209">
        <f t="shared" ref="I251:BT251" si="45">SUM(I225:I250)</f>
        <v>7649432.4000000004</v>
      </c>
      <c r="J251" s="209">
        <f t="shared" si="45"/>
        <v>8663802.8599999994</v>
      </c>
      <c r="K251" s="209">
        <f t="shared" si="45"/>
        <v>2747568.75</v>
      </c>
      <c r="L251" s="209">
        <f t="shared" si="45"/>
        <v>1434552.6</v>
      </c>
      <c r="M251" s="209">
        <f t="shared" si="45"/>
        <v>1282164.5</v>
      </c>
      <c r="N251" s="209">
        <f t="shared" si="45"/>
        <v>23565760</v>
      </c>
      <c r="O251" s="209">
        <f t="shared" si="45"/>
        <v>4592007.68</v>
      </c>
      <c r="P251" s="209">
        <f t="shared" si="45"/>
        <v>1220173.75</v>
      </c>
      <c r="Q251" s="209">
        <f t="shared" si="45"/>
        <v>12470808.85</v>
      </c>
      <c r="R251" s="209">
        <f t="shared" si="45"/>
        <v>1362100</v>
      </c>
      <c r="S251" s="209">
        <f t="shared" si="45"/>
        <v>3425004.98</v>
      </c>
      <c r="T251" s="209">
        <f t="shared" si="45"/>
        <v>5249750</v>
      </c>
      <c r="U251" s="209">
        <f t="shared" si="45"/>
        <v>5185160.5299999993</v>
      </c>
      <c r="V251" s="209">
        <f t="shared" si="45"/>
        <v>637630</v>
      </c>
      <c r="W251" s="209">
        <f t="shared" si="45"/>
        <v>2097620.2599999998</v>
      </c>
      <c r="X251" s="209">
        <f t="shared" si="45"/>
        <v>1891477.58</v>
      </c>
      <c r="Y251" s="209">
        <f t="shared" si="45"/>
        <v>1399350</v>
      </c>
      <c r="Z251" s="209">
        <f t="shared" si="45"/>
        <v>18463483.59</v>
      </c>
      <c r="AA251" s="209">
        <f t="shared" si="45"/>
        <v>1657434</v>
      </c>
      <c r="AB251" s="209">
        <f t="shared" si="45"/>
        <v>1403973</v>
      </c>
      <c r="AC251" s="209">
        <f t="shared" si="45"/>
        <v>25200</v>
      </c>
      <c r="AD251" s="209">
        <f t="shared" si="45"/>
        <v>1373426</v>
      </c>
      <c r="AE251" s="209">
        <f t="shared" si="45"/>
        <v>1729811</v>
      </c>
      <c r="AF251" s="209">
        <f t="shared" si="45"/>
        <v>2271955</v>
      </c>
      <c r="AG251" s="209">
        <f t="shared" si="45"/>
        <v>1178047.67</v>
      </c>
      <c r="AH251" s="209">
        <f t="shared" si="45"/>
        <v>1347860</v>
      </c>
      <c r="AI251" s="209">
        <f t="shared" si="45"/>
        <v>4841749</v>
      </c>
      <c r="AJ251" s="209">
        <f t="shared" si="45"/>
        <v>1429412.01</v>
      </c>
      <c r="AK251" s="209">
        <f t="shared" si="45"/>
        <v>826664</v>
      </c>
      <c r="AL251" s="209">
        <f t="shared" si="45"/>
        <v>1040138.01</v>
      </c>
      <c r="AM251" s="209">
        <f t="shared" si="45"/>
        <v>733478.5</v>
      </c>
      <c r="AN251" s="209">
        <f t="shared" si="45"/>
        <v>1637920</v>
      </c>
      <c r="AO251" s="209">
        <f t="shared" si="45"/>
        <v>1112700</v>
      </c>
      <c r="AP251" s="209">
        <f t="shared" si="45"/>
        <v>1136456.75</v>
      </c>
      <c r="AQ251" s="209">
        <f t="shared" si="45"/>
        <v>855374</v>
      </c>
      <c r="AR251" s="209">
        <f t="shared" si="45"/>
        <v>1304800</v>
      </c>
      <c r="AS251" s="209">
        <f t="shared" si="45"/>
        <v>1435704</v>
      </c>
      <c r="AT251" s="209">
        <f t="shared" si="45"/>
        <v>971841</v>
      </c>
      <c r="AU251" s="209">
        <f t="shared" si="45"/>
        <v>6236511</v>
      </c>
      <c r="AV251" s="209">
        <f t="shared" si="45"/>
        <v>1487631.5</v>
      </c>
      <c r="AW251" s="209">
        <f t="shared" si="45"/>
        <v>1053274</v>
      </c>
      <c r="AX251" s="209">
        <f t="shared" si="45"/>
        <v>1100785</v>
      </c>
      <c r="AY251" s="209">
        <f t="shared" si="45"/>
        <v>710300</v>
      </c>
      <c r="AZ251" s="209">
        <f t="shared" si="45"/>
        <v>838025.5</v>
      </c>
      <c r="BA251" s="209">
        <f t="shared" si="45"/>
        <v>873800</v>
      </c>
      <c r="BB251" s="209">
        <f t="shared" si="45"/>
        <v>20763316.5</v>
      </c>
      <c r="BC251" s="209">
        <f t="shared" si="45"/>
        <v>1442100</v>
      </c>
      <c r="BD251" s="209">
        <f t="shared" si="45"/>
        <v>2025334.5</v>
      </c>
      <c r="BE251" s="209">
        <f t="shared" si="45"/>
        <v>2267090</v>
      </c>
      <c r="BF251" s="209">
        <f t="shared" si="45"/>
        <v>1409915.5</v>
      </c>
      <c r="BG251" s="209">
        <f t="shared" si="45"/>
        <v>1113692</v>
      </c>
      <c r="BH251" s="209">
        <f t="shared" si="45"/>
        <v>0</v>
      </c>
      <c r="BI251" s="209">
        <f t="shared" si="45"/>
        <v>2827766</v>
      </c>
      <c r="BJ251" s="209">
        <f t="shared" si="45"/>
        <v>0</v>
      </c>
      <c r="BK251" s="209">
        <f t="shared" si="45"/>
        <v>761969</v>
      </c>
      <c r="BL251" s="209">
        <f t="shared" si="45"/>
        <v>801158</v>
      </c>
      <c r="BM251" s="209">
        <f t="shared" si="45"/>
        <v>13965259.25</v>
      </c>
      <c r="BN251" s="209">
        <f t="shared" si="45"/>
        <v>5126733.2</v>
      </c>
      <c r="BO251" s="209">
        <f t="shared" si="45"/>
        <v>1681866</v>
      </c>
      <c r="BP251" s="209">
        <f t="shared" si="45"/>
        <v>0</v>
      </c>
      <c r="BQ251" s="209">
        <f t="shared" si="45"/>
        <v>1278505.5</v>
      </c>
      <c r="BR251" s="209">
        <f t="shared" si="45"/>
        <v>1774220</v>
      </c>
      <c r="BS251" s="209">
        <f t="shared" si="45"/>
        <v>945246.5</v>
      </c>
      <c r="BT251" s="209">
        <f t="shared" si="45"/>
        <v>11756612.670000002</v>
      </c>
      <c r="BU251" s="209">
        <f t="shared" ref="BU251:CB251" si="46">SUM(BU225:BU250)</f>
        <v>927850</v>
      </c>
      <c r="BV251" s="209">
        <f t="shared" si="46"/>
        <v>1269245</v>
      </c>
      <c r="BW251" s="209">
        <f t="shared" si="46"/>
        <v>1840136</v>
      </c>
      <c r="BX251" s="209">
        <f t="shared" si="46"/>
        <v>1799170</v>
      </c>
      <c r="BY251" s="209">
        <f t="shared" si="46"/>
        <v>4400030</v>
      </c>
      <c r="BZ251" s="209">
        <f t="shared" si="46"/>
        <v>1256875</v>
      </c>
      <c r="CA251" s="209">
        <f t="shared" si="46"/>
        <v>943690</v>
      </c>
      <c r="CB251" s="209">
        <f t="shared" si="46"/>
        <v>11025</v>
      </c>
      <c r="CC251" s="209">
        <f>SUM(CC225:CC250)</f>
        <v>245443125.08000001</v>
      </c>
    </row>
    <row r="252" spans="1:81" s="116" customFormat="1" ht="25.5" customHeight="1">
      <c r="A252" s="143" t="s">
        <v>1463</v>
      </c>
      <c r="B252" s="310" t="s">
        <v>45</v>
      </c>
      <c r="C252" s="311" t="s">
        <v>771</v>
      </c>
      <c r="D252" s="312">
        <v>52060</v>
      </c>
      <c r="E252" s="117" t="s">
        <v>772</v>
      </c>
      <c r="F252" s="313" t="s">
        <v>773</v>
      </c>
      <c r="G252" s="314" t="s">
        <v>1600</v>
      </c>
      <c r="H252" s="207">
        <v>0</v>
      </c>
      <c r="I252" s="207">
        <v>0</v>
      </c>
      <c r="J252" s="207">
        <v>0</v>
      </c>
      <c r="K252" s="207">
        <v>0</v>
      </c>
      <c r="L252" s="207">
        <v>0</v>
      </c>
      <c r="M252" s="207">
        <v>0</v>
      </c>
      <c r="N252" s="207">
        <v>0</v>
      </c>
      <c r="O252" s="207">
        <v>0</v>
      </c>
      <c r="P252" s="207">
        <v>0</v>
      </c>
      <c r="Q252" s="207">
        <v>0</v>
      </c>
      <c r="R252" s="207">
        <v>0</v>
      </c>
      <c r="S252" s="207">
        <v>0</v>
      </c>
      <c r="T252" s="207">
        <v>0</v>
      </c>
      <c r="U252" s="207">
        <v>0</v>
      </c>
      <c r="V252" s="207">
        <v>0</v>
      </c>
      <c r="W252" s="207">
        <v>0</v>
      </c>
      <c r="X252" s="207">
        <v>0</v>
      </c>
      <c r="Y252" s="207">
        <v>0</v>
      </c>
      <c r="Z252" s="207">
        <v>0</v>
      </c>
      <c r="AA252" s="207">
        <v>0</v>
      </c>
      <c r="AB252" s="207">
        <v>0</v>
      </c>
      <c r="AC252" s="207">
        <v>0</v>
      </c>
      <c r="AD252" s="207">
        <v>0</v>
      </c>
      <c r="AE252" s="207">
        <v>0</v>
      </c>
      <c r="AF252" s="207">
        <v>0</v>
      </c>
      <c r="AG252" s="207">
        <v>0</v>
      </c>
      <c r="AH252" s="207">
        <v>0</v>
      </c>
      <c r="AI252" s="207">
        <v>0</v>
      </c>
      <c r="AJ252" s="207">
        <v>0</v>
      </c>
      <c r="AK252" s="207">
        <v>0</v>
      </c>
      <c r="AL252" s="207">
        <v>0</v>
      </c>
      <c r="AM252" s="207">
        <v>0</v>
      </c>
      <c r="AN252" s="207">
        <v>0</v>
      </c>
      <c r="AO252" s="207">
        <v>0</v>
      </c>
      <c r="AP252" s="207">
        <v>0</v>
      </c>
      <c r="AQ252" s="207">
        <v>0</v>
      </c>
      <c r="AR252" s="207">
        <v>0</v>
      </c>
      <c r="AS252" s="207">
        <v>0</v>
      </c>
      <c r="AT252" s="207">
        <v>0</v>
      </c>
      <c r="AU252" s="207">
        <v>0</v>
      </c>
      <c r="AV252" s="207">
        <v>0</v>
      </c>
      <c r="AW252" s="207">
        <v>0</v>
      </c>
      <c r="AX252" s="207">
        <v>0</v>
      </c>
      <c r="AY252" s="207">
        <v>0</v>
      </c>
      <c r="AZ252" s="207">
        <v>0</v>
      </c>
      <c r="BA252" s="207">
        <v>0</v>
      </c>
      <c r="BB252" s="207">
        <v>0</v>
      </c>
      <c r="BC252" s="207">
        <v>0</v>
      </c>
      <c r="BD252" s="207">
        <v>0</v>
      </c>
      <c r="BE252" s="207">
        <v>0</v>
      </c>
      <c r="BF252" s="207">
        <v>0</v>
      </c>
      <c r="BG252" s="207">
        <v>0</v>
      </c>
      <c r="BH252" s="207">
        <v>0</v>
      </c>
      <c r="BI252" s="207">
        <v>0</v>
      </c>
      <c r="BJ252" s="207">
        <v>0</v>
      </c>
      <c r="BK252" s="207">
        <v>0</v>
      </c>
      <c r="BL252" s="207">
        <v>0</v>
      </c>
      <c r="BM252" s="207">
        <v>0</v>
      </c>
      <c r="BN252" s="207">
        <v>0</v>
      </c>
      <c r="BO252" s="207">
        <v>0</v>
      </c>
      <c r="BP252" s="207">
        <v>0</v>
      </c>
      <c r="BQ252" s="207">
        <v>0</v>
      </c>
      <c r="BR252" s="207">
        <v>0</v>
      </c>
      <c r="BS252" s="207">
        <v>0</v>
      </c>
      <c r="BT252" s="207">
        <v>0</v>
      </c>
      <c r="BU252" s="207">
        <v>0</v>
      </c>
      <c r="BV252" s="207">
        <v>0</v>
      </c>
      <c r="BW252" s="207">
        <v>0</v>
      </c>
      <c r="BX252" s="207">
        <v>0</v>
      </c>
      <c r="BY252" s="207">
        <v>0</v>
      </c>
      <c r="BZ252" s="207">
        <v>0</v>
      </c>
      <c r="CA252" s="207">
        <v>0</v>
      </c>
      <c r="CB252" s="207">
        <v>0</v>
      </c>
      <c r="CC252" s="216">
        <f t="shared" si="40"/>
        <v>0</v>
      </c>
    </row>
    <row r="253" spans="1:81" s="116" customFormat="1" ht="25.5" customHeight="1">
      <c r="A253" s="143" t="s">
        <v>1463</v>
      </c>
      <c r="B253" s="310" t="s">
        <v>45</v>
      </c>
      <c r="C253" s="311" t="s">
        <v>771</v>
      </c>
      <c r="D253" s="312"/>
      <c r="E253" s="117"/>
      <c r="F253" s="336" t="s">
        <v>1601</v>
      </c>
      <c r="G253" s="337" t="s">
        <v>1602</v>
      </c>
      <c r="H253" s="207">
        <v>0</v>
      </c>
      <c r="I253" s="207">
        <v>0</v>
      </c>
      <c r="J253" s="207">
        <v>0</v>
      </c>
      <c r="K253" s="207">
        <v>0</v>
      </c>
      <c r="L253" s="207">
        <v>0</v>
      </c>
      <c r="M253" s="207">
        <v>0</v>
      </c>
      <c r="N253" s="207">
        <v>0</v>
      </c>
      <c r="O253" s="207">
        <v>0</v>
      </c>
      <c r="P253" s="207">
        <v>0</v>
      </c>
      <c r="Q253" s="207">
        <v>0</v>
      </c>
      <c r="R253" s="207">
        <v>0</v>
      </c>
      <c r="S253" s="207">
        <v>0</v>
      </c>
      <c r="T253" s="207">
        <v>0</v>
      </c>
      <c r="U253" s="207">
        <v>0</v>
      </c>
      <c r="V253" s="207">
        <v>0</v>
      </c>
      <c r="W253" s="207">
        <v>31050</v>
      </c>
      <c r="X253" s="207">
        <v>0</v>
      </c>
      <c r="Y253" s="207">
        <v>0</v>
      </c>
      <c r="Z253" s="207">
        <v>0</v>
      </c>
      <c r="AA253" s="207">
        <v>0</v>
      </c>
      <c r="AB253" s="207">
        <v>0</v>
      </c>
      <c r="AC253" s="207">
        <v>0</v>
      </c>
      <c r="AD253" s="207">
        <v>0</v>
      </c>
      <c r="AE253" s="207">
        <v>0</v>
      </c>
      <c r="AF253" s="207">
        <v>0</v>
      </c>
      <c r="AG253" s="207">
        <v>0</v>
      </c>
      <c r="AH253" s="207">
        <v>0</v>
      </c>
      <c r="AI253" s="207">
        <v>0</v>
      </c>
      <c r="AJ253" s="207">
        <v>0</v>
      </c>
      <c r="AK253" s="207">
        <v>0</v>
      </c>
      <c r="AL253" s="207">
        <v>0</v>
      </c>
      <c r="AM253" s="207">
        <v>0</v>
      </c>
      <c r="AN253" s="207">
        <v>0</v>
      </c>
      <c r="AO253" s="207">
        <v>0</v>
      </c>
      <c r="AP253" s="207">
        <v>0</v>
      </c>
      <c r="AQ253" s="207">
        <v>0</v>
      </c>
      <c r="AR253" s="207">
        <v>0</v>
      </c>
      <c r="AS253" s="207">
        <v>0</v>
      </c>
      <c r="AT253" s="207">
        <v>0</v>
      </c>
      <c r="AU253" s="207">
        <v>0</v>
      </c>
      <c r="AV253" s="207">
        <v>0</v>
      </c>
      <c r="AW253" s="207">
        <v>0</v>
      </c>
      <c r="AX253" s="207">
        <v>0</v>
      </c>
      <c r="AY253" s="207">
        <v>0</v>
      </c>
      <c r="AZ253" s="207">
        <v>0</v>
      </c>
      <c r="BA253" s="207">
        <v>0</v>
      </c>
      <c r="BB253" s="207">
        <v>0</v>
      </c>
      <c r="BC253" s="207">
        <v>0</v>
      </c>
      <c r="BD253" s="207">
        <v>0</v>
      </c>
      <c r="BE253" s="207">
        <v>0</v>
      </c>
      <c r="BF253" s="207">
        <v>0</v>
      </c>
      <c r="BG253" s="207">
        <v>0</v>
      </c>
      <c r="BH253" s="207"/>
      <c r="BI253" s="207">
        <v>0</v>
      </c>
      <c r="BJ253" s="207"/>
      <c r="BK253" s="207">
        <v>0</v>
      </c>
      <c r="BL253" s="207">
        <v>0</v>
      </c>
      <c r="BM253" s="207">
        <v>0</v>
      </c>
      <c r="BN253" s="207">
        <v>0</v>
      </c>
      <c r="BO253" s="207">
        <v>0</v>
      </c>
      <c r="BP253" s="207"/>
      <c r="BQ253" s="207">
        <v>0</v>
      </c>
      <c r="BR253" s="207">
        <v>0</v>
      </c>
      <c r="BS253" s="207">
        <v>0</v>
      </c>
      <c r="BT253" s="207">
        <v>0</v>
      </c>
      <c r="BU253" s="207">
        <v>0</v>
      </c>
      <c r="BV253" s="207">
        <v>0</v>
      </c>
      <c r="BW253" s="207">
        <v>0</v>
      </c>
      <c r="BX253" s="207">
        <v>0</v>
      </c>
      <c r="BY253" s="207">
        <v>0</v>
      </c>
      <c r="BZ253" s="207">
        <v>0</v>
      </c>
      <c r="CA253" s="207">
        <v>0</v>
      </c>
      <c r="CB253" s="207">
        <v>0</v>
      </c>
      <c r="CC253" s="216">
        <f t="shared" si="40"/>
        <v>31050</v>
      </c>
    </row>
    <row r="254" spans="1:81" s="116" customFormat="1" ht="25.5" customHeight="1">
      <c r="A254" s="143" t="s">
        <v>1463</v>
      </c>
      <c r="B254" s="310" t="s">
        <v>45</v>
      </c>
      <c r="C254" s="311" t="s">
        <v>771</v>
      </c>
      <c r="D254" s="312">
        <v>52060</v>
      </c>
      <c r="E254" s="117" t="s">
        <v>772</v>
      </c>
      <c r="F254" s="313" t="s">
        <v>774</v>
      </c>
      <c r="G254" s="314" t="s">
        <v>775</v>
      </c>
      <c r="H254" s="207">
        <v>0</v>
      </c>
      <c r="I254" s="207">
        <v>0</v>
      </c>
      <c r="J254" s="207">
        <v>0</v>
      </c>
      <c r="K254" s="207">
        <v>0</v>
      </c>
      <c r="L254" s="207">
        <v>0</v>
      </c>
      <c r="M254" s="207">
        <v>0</v>
      </c>
      <c r="N254" s="207">
        <v>0</v>
      </c>
      <c r="O254" s="207">
        <v>0</v>
      </c>
      <c r="P254" s="207">
        <v>0</v>
      </c>
      <c r="Q254" s="207">
        <v>0</v>
      </c>
      <c r="R254" s="207">
        <v>0</v>
      </c>
      <c r="S254" s="207">
        <v>0</v>
      </c>
      <c r="T254" s="207">
        <v>0</v>
      </c>
      <c r="U254" s="207">
        <v>0</v>
      </c>
      <c r="V254" s="207">
        <v>0</v>
      </c>
      <c r="W254" s="207">
        <v>0</v>
      </c>
      <c r="X254" s="207">
        <v>0</v>
      </c>
      <c r="Y254" s="207">
        <v>0</v>
      </c>
      <c r="Z254" s="207">
        <v>0</v>
      </c>
      <c r="AA254" s="207">
        <v>0</v>
      </c>
      <c r="AB254" s="207">
        <v>0</v>
      </c>
      <c r="AC254" s="207">
        <v>0</v>
      </c>
      <c r="AD254" s="207">
        <v>0</v>
      </c>
      <c r="AE254" s="207">
        <v>0</v>
      </c>
      <c r="AF254" s="207">
        <v>0</v>
      </c>
      <c r="AG254" s="207">
        <v>0</v>
      </c>
      <c r="AH254" s="207">
        <v>0</v>
      </c>
      <c r="AI254" s="207">
        <v>0</v>
      </c>
      <c r="AJ254" s="207">
        <v>0</v>
      </c>
      <c r="AK254" s="207">
        <v>0</v>
      </c>
      <c r="AL254" s="207">
        <v>0</v>
      </c>
      <c r="AM254" s="207">
        <v>0</v>
      </c>
      <c r="AN254" s="207">
        <v>0</v>
      </c>
      <c r="AO254" s="207">
        <v>0</v>
      </c>
      <c r="AP254" s="207">
        <v>0</v>
      </c>
      <c r="AQ254" s="207">
        <v>0</v>
      </c>
      <c r="AR254" s="207">
        <v>0</v>
      </c>
      <c r="AS254" s="207">
        <v>0</v>
      </c>
      <c r="AT254" s="207">
        <v>0</v>
      </c>
      <c r="AU254" s="207">
        <v>0</v>
      </c>
      <c r="AV254" s="207">
        <v>0</v>
      </c>
      <c r="AW254" s="207">
        <v>0</v>
      </c>
      <c r="AX254" s="207">
        <v>0</v>
      </c>
      <c r="AY254" s="207">
        <v>0</v>
      </c>
      <c r="AZ254" s="207">
        <v>0</v>
      </c>
      <c r="BA254" s="207">
        <v>0</v>
      </c>
      <c r="BB254" s="207">
        <v>0</v>
      </c>
      <c r="BC254" s="207">
        <v>0</v>
      </c>
      <c r="BD254" s="207">
        <v>0</v>
      </c>
      <c r="BE254" s="207">
        <v>0</v>
      </c>
      <c r="BF254" s="207">
        <v>0</v>
      </c>
      <c r="BG254" s="207">
        <v>0</v>
      </c>
      <c r="BH254" s="207">
        <v>0</v>
      </c>
      <c r="BI254" s="207">
        <v>0</v>
      </c>
      <c r="BJ254" s="207">
        <v>0</v>
      </c>
      <c r="BK254" s="207">
        <v>0</v>
      </c>
      <c r="BL254" s="207">
        <v>0</v>
      </c>
      <c r="BM254" s="207">
        <v>0</v>
      </c>
      <c r="BN254" s="207">
        <v>0</v>
      </c>
      <c r="BO254" s="207">
        <v>0</v>
      </c>
      <c r="BP254" s="207">
        <v>0</v>
      </c>
      <c r="BQ254" s="207">
        <v>0</v>
      </c>
      <c r="BR254" s="207">
        <v>0</v>
      </c>
      <c r="BS254" s="207">
        <v>0</v>
      </c>
      <c r="BT254" s="207">
        <v>0</v>
      </c>
      <c r="BU254" s="207">
        <v>0</v>
      </c>
      <c r="BV254" s="207">
        <v>0</v>
      </c>
      <c r="BW254" s="207">
        <v>0</v>
      </c>
      <c r="BX254" s="207">
        <v>0</v>
      </c>
      <c r="BY254" s="207">
        <v>0</v>
      </c>
      <c r="BZ254" s="207">
        <v>0</v>
      </c>
      <c r="CA254" s="207">
        <v>0</v>
      </c>
      <c r="CB254" s="207">
        <v>0</v>
      </c>
      <c r="CC254" s="216">
        <f t="shared" si="40"/>
        <v>0</v>
      </c>
    </row>
    <row r="255" spans="1:81" s="116" customFormat="1" ht="25.5" customHeight="1">
      <c r="A255" s="143" t="s">
        <v>1463</v>
      </c>
      <c r="B255" s="310" t="s">
        <v>45</v>
      </c>
      <c r="C255" s="311" t="s">
        <v>771</v>
      </c>
      <c r="D255" s="312">
        <v>52060</v>
      </c>
      <c r="E255" s="117" t="s">
        <v>772</v>
      </c>
      <c r="F255" s="313" t="s">
        <v>776</v>
      </c>
      <c r="G255" s="314" t="s">
        <v>777</v>
      </c>
      <c r="H255" s="207">
        <v>474310.6</v>
      </c>
      <c r="I255" s="185">
        <v>133516.20000000001</v>
      </c>
      <c r="J255" s="185">
        <v>160184.57999999999</v>
      </c>
      <c r="K255" s="185">
        <v>89873.94</v>
      </c>
      <c r="L255" s="185">
        <v>55383.4</v>
      </c>
      <c r="M255" s="185">
        <v>26609.4</v>
      </c>
      <c r="N255" s="185">
        <v>792119.4</v>
      </c>
      <c r="O255" s="185">
        <v>0</v>
      </c>
      <c r="P255" s="185">
        <v>44308</v>
      </c>
      <c r="Q255" s="185">
        <v>269574.61</v>
      </c>
      <c r="R255" s="185">
        <v>43947.199999999997</v>
      </c>
      <c r="S255" s="185">
        <v>131121.32999999999</v>
      </c>
      <c r="T255" s="185">
        <v>483403.68</v>
      </c>
      <c r="U255" s="185">
        <v>168837.56</v>
      </c>
      <c r="V255" s="185">
        <v>21551.599999999999</v>
      </c>
      <c r="W255" s="185">
        <v>0</v>
      </c>
      <c r="X255" s="185">
        <v>62428.82</v>
      </c>
      <c r="Y255" s="185">
        <v>24157.8</v>
      </c>
      <c r="Z255" s="185">
        <v>581090.84</v>
      </c>
      <c r="AA255" s="185">
        <v>181933.8</v>
      </c>
      <c r="AB255" s="185">
        <v>74443.7</v>
      </c>
      <c r="AC255" s="185">
        <v>0</v>
      </c>
      <c r="AD255" s="185">
        <v>55257.4</v>
      </c>
      <c r="AE255" s="185">
        <v>72420.399999999994</v>
      </c>
      <c r="AF255" s="185">
        <v>54128</v>
      </c>
      <c r="AG255" s="185">
        <v>31602.400000000001</v>
      </c>
      <c r="AH255" s="185">
        <v>24194</v>
      </c>
      <c r="AI255" s="185">
        <v>716032</v>
      </c>
      <c r="AJ255" s="185">
        <v>59795.02</v>
      </c>
      <c r="AK255" s="185">
        <v>33087.839999999997</v>
      </c>
      <c r="AL255" s="185">
        <v>35183.19</v>
      </c>
      <c r="AM255" s="185">
        <v>36722.589999999997</v>
      </c>
      <c r="AN255" s="185">
        <v>33105.199999999997</v>
      </c>
      <c r="AO255" s="185">
        <v>39817.839999999997</v>
      </c>
      <c r="AP255" s="185">
        <v>33663.4</v>
      </c>
      <c r="AQ255" s="185">
        <v>58829.4</v>
      </c>
      <c r="AR255" s="185">
        <v>33913.480000000003</v>
      </c>
      <c r="AS255" s="185">
        <v>40831.24</v>
      </c>
      <c r="AT255" s="185">
        <v>24793.439999999999</v>
      </c>
      <c r="AU255" s="185">
        <v>185147.32</v>
      </c>
      <c r="AV255" s="185">
        <v>551.85</v>
      </c>
      <c r="AW255" s="185">
        <v>33909.58</v>
      </c>
      <c r="AX255" s="185">
        <v>31205.61</v>
      </c>
      <c r="AY255" s="185">
        <v>28321.52</v>
      </c>
      <c r="AZ255" s="185">
        <v>11011.85</v>
      </c>
      <c r="BA255" s="185">
        <v>24526.03</v>
      </c>
      <c r="BB255" s="185">
        <v>478026.34</v>
      </c>
      <c r="BC255" s="185">
        <v>46684.42</v>
      </c>
      <c r="BD255" s="185">
        <v>0</v>
      </c>
      <c r="BE255" s="185">
        <v>76931.41</v>
      </c>
      <c r="BF255" s="185">
        <v>0</v>
      </c>
      <c r="BG255" s="185">
        <v>0</v>
      </c>
      <c r="BH255" s="185"/>
      <c r="BI255" s="185">
        <v>93837.82</v>
      </c>
      <c r="BJ255" s="185"/>
      <c r="BK255" s="185">
        <v>31418.400000000001</v>
      </c>
      <c r="BL255" s="185">
        <v>16912.7</v>
      </c>
      <c r="BM255" s="185">
        <v>459948.52</v>
      </c>
      <c r="BN255" s="185">
        <v>0</v>
      </c>
      <c r="BO255" s="185">
        <v>54514.46</v>
      </c>
      <c r="BP255" s="185"/>
      <c r="BQ255" s="185">
        <v>51358.49</v>
      </c>
      <c r="BR255" s="185">
        <v>64816.39</v>
      </c>
      <c r="BS255" s="185">
        <v>0</v>
      </c>
      <c r="BT255" s="185">
        <v>304835.88</v>
      </c>
      <c r="BU255" s="185">
        <v>30477</v>
      </c>
      <c r="BV255" s="185">
        <v>35541.589999999997</v>
      </c>
      <c r="BW255" s="185">
        <v>58997.84</v>
      </c>
      <c r="BX255" s="185">
        <v>60040.54</v>
      </c>
      <c r="BY255" s="185">
        <v>120848.65</v>
      </c>
      <c r="BZ255" s="185">
        <v>47233.8</v>
      </c>
      <c r="CA255" s="185">
        <v>18919</v>
      </c>
      <c r="CB255" s="185">
        <v>21982</v>
      </c>
      <c r="CC255" s="216">
        <f t="shared" si="40"/>
        <v>7590172.3100000015</v>
      </c>
    </row>
    <row r="256" spans="1:81" s="116" customFormat="1" ht="25.5" customHeight="1">
      <c r="A256" s="143" t="s">
        <v>1463</v>
      </c>
      <c r="B256" s="310" t="s">
        <v>45</v>
      </c>
      <c r="C256" s="311" t="s">
        <v>771</v>
      </c>
      <c r="D256" s="312">
        <v>52060</v>
      </c>
      <c r="E256" s="117" t="s">
        <v>772</v>
      </c>
      <c r="F256" s="313" t="s">
        <v>778</v>
      </c>
      <c r="G256" s="314" t="s">
        <v>779</v>
      </c>
      <c r="H256" s="207">
        <v>711465.9</v>
      </c>
      <c r="I256" s="185">
        <v>200274.3</v>
      </c>
      <c r="J256" s="185">
        <v>240276.87</v>
      </c>
      <c r="K256" s="185">
        <v>134810.9</v>
      </c>
      <c r="L256" s="185">
        <v>83075.100000000006</v>
      </c>
      <c r="M256" s="185">
        <v>39914.1</v>
      </c>
      <c r="N256" s="185">
        <v>1188179.1000000001</v>
      </c>
      <c r="O256" s="185">
        <v>270124</v>
      </c>
      <c r="P256" s="185">
        <v>76284.7</v>
      </c>
      <c r="Q256" s="185">
        <v>404361.91</v>
      </c>
      <c r="R256" s="185">
        <v>65920.800000000003</v>
      </c>
      <c r="S256" s="185">
        <v>196682</v>
      </c>
      <c r="T256" s="185">
        <v>166891.01</v>
      </c>
      <c r="U256" s="185">
        <v>253256.34</v>
      </c>
      <c r="V256" s="185">
        <v>32327.4</v>
      </c>
      <c r="W256" s="185">
        <v>125428.96</v>
      </c>
      <c r="X256" s="185">
        <v>93643.23</v>
      </c>
      <c r="Y256" s="185">
        <v>41732.1</v>
      </c>
      <c r="Z256" s="185">
        <v>871636.27</v>
      </c>
      <c r="AA256" s="185">
        <v>272900.7</v>
      </c>
      <c r="AB256" s="185">
        <v>111665.55</v>
      </c>
      <c r="AC256" s="185">
        <v>0</v>
      </c>
      <c r="AD256" s="185">
        <v>82886.100000000006</v>
      </c>
      <c r="AE256" s="185">
        <v>108630.6</v>
      </c>
      <c r="AF256" s="185">
        <v>80846.100000000006</v>
      </c>
      <c r="AG256" s="185">
        <v>47403.6</v>
      </c>
      <c r="AH256" s="185">
        <v>36291</v>
      </c>
      <c r="AI256" s="185">
        <v>1074048</v>
      </c>
      <c r="AJ256" s="185">
        <v>89692.54</v>
      </c>
      <c r="AK256" s="185">
        <v>49631.76</v>
      </c>
      <c r="AL256" s="185">
        <v>52774.78</v>
      </c>
      <c r="AM256" s="185">
        <v>55083.89</v>
      </c>
      <c r="AN256" s="185">
        <v>49657.8</v>
      </c>
      <c r="AO256" s="185">
        <v>58147.56</v>
      </c>
      <c r="AP256" s="185">
        <v>50495.1</v>
      </c>
      <c r="AQ256" s="185">
        <v>88244.1</v>
      </c>
      <c r="AR256" s="185">
        <v>50870.21</v>
      </c>
      <c r="AS256" s="185">
        <v>61246.86</v>
      </c>
      <c r="AT256" s="185">
        <v>37190.160000000003</v>
      </c>
      <c r="AU256" s="185">
        <v>277720.98</v>
      </c>
      <c r="AV256" s="185">
        <v>49932.6</v>
      </c>
      <c r="AW256" s="185">
        <v>50864.37</v>
      </c>
      <c r="AX256" s="185">
        <v>46808.41</v>
      </c>
      <c r="AY256" s="185">
        <v>42482.28</v>
      </c>
      <c r="AZ256" s="185">
        <v>16517.77</v>
      </c>
      <c r="BA256" s="185">
        <v>36789.050000000003</v>
      </c>
      <c r="BB256" s="185">
        <v>717039.52</v>
      </c>
      <c r="BC256" s="185">
        <v>70026.63</v>
      </c>
      <c r="BD256" s="185">
        <v>62052</v>
      </c>
      <c r="BE256" s="185">
        <v>115397.12</v>
      </c>
      <c r="BF256" s="185">
        <v>145273</v>
      </c>
      <c r="BG256" s="185">
        <v>0</v>
      </c>
      <c r="BH256" s="185"/>
      <c r="BI256" s="185">
        <v>140756.73000000001</v>
      </c>
      <c r="BJ256" s="185"/>
      <c r="BK256" s="185">
        <v>47127.6</v>
      </c>
      <c r="BL256" s="185">
        <v>25369.05</v>
      </c>
      <c r="BM256" s="185">
        <v>689922.77</v>
      </c>
      <c r="BN256" s="185">
        <v>0</v>
      </c>
      <c r="BO256" s="185">
        <v>81771.7</v>
      </c>
      <c r="BP256" s="185"/>
      <c r="BQ256" s="185">
        <v>77037.740000000005</v>
      </c>
      <c r="BR256" s="185">
        <v>97224.58</v>
      </c>
      <c r="BS256" s="185">
        <v>0</v>
      </c>
      <c r="BT256" s="185">
        <v>457253.82</v>
      </c>
      <c r="BU256" s="185">
        <v>45715.5</v>
      </c>
      <c r="BV256" s="185">
        <v>53312.39</v>
      </c>
      <c r="BW256" s="185">
        <v>88496.79</v>
      </c>
      <c r="BX256" s="185">
        <v>90060.82</v>
      </c>
      <c r="BY256" s="185">
        <v>181272.97</v>
      </c>
      <c r="BZ256" s="185">
        <v>70850.7</v>
      </c>
      <c r="CA256" s="185">
        <v>28378.5</v>
      </c>
      <c r="CB256" s="185">
        <v>32973</v>
      </c>
      <c r="CC256" s="216">
        <f t="shared" si="40"/>
        <v>11492419.789999997</v>
      </c>
    </row>
    <row r="257" spans="1:81" s="116" customFormat="1" ht="25.5" customHeight="1">
      <c r="A257" s="143" t="s">
        <v>1463</v>
      </c>
      <c r="B257" s="310" t="s">
        <v>45</v>
      </c>
      <c r="C257" s="311" t="s">
        <v>771</v>
      </c>
      <c r="D257" s="312">
        <v>52060</v>
      </c>
      <c r="E257" s="117" t="s">
        <v>772</v>
      </c>
      <c r="F257" s="313" t="s">
        <v>780</v>
      </c>
      <c r="G257" s="314" t="s">
        <v>781</v>
      </c>
      <c r="H257" s="207">
        <v>33781.199999999997</v>
      </c>
      <c r="I257" s="185">
        <v>9480.9</v>
      </c>
      <c r="J257" s="185">
        <v>6990</v>
      </c>
      <c r="K257" s="185">
        <v>4895.1000000000004</v>
      </c>
      <c r="L257" s="185">
        <v>5097.3</v>
      </c>
      <c r="M257" s="185">
        <v>0</v>
      </c>
      <c r="N257" s="185">
        <v>61933.8</v>
      </c>
      <c r="O257" s="185">
        <v>13493.1</v>
      </c>
      <c r="P257" s="185">
        <v>6840.9</v>
      </c>
      <c r="Q257" s="185">
        <v>8829</v>
      </c>
      <c r="R257" s="185">
        <v>7805.7</v>
      </c>
      <c r="S257" s="185">
        <v>7013.36</v>
      </c>
      <c r="T257" s="185">
        <v>5529.3</v>
      </c>
      <c r="U257" s="185">
        <v>4670.7</v>
      </c>
      <c r="V257" s="185">
        <v>1890.9</v>
      </c>
      <c r="W257" s="185">
        <v>0</v>
      </c>
      <c r="X257" s="185">
        <v>6019.5</v>
      </c>
      <c r="Y257" s="185">
        <v>0</v>
      </c>
      <c r="Z257" s="185">
        <v>35336.400000000001</v>
      </c>
      <c r="AA257" s="185">
        <v>1312.5</v>
      </c>
      <c r="AB257" s="185">
        <v>8013.9</v>
      </c>
      <c r="AC257" s="185">
        <v>0</v>
      </c>
      <c r="AD257" s="185">
        <v>2948.36</v>
      </c>
      <c r="AE257" s="185">
        <v>5683.5</v>
      </c>
      <c r="AF257" s="185">
        <v>2686.5</v>
      </c>
      <c r="AG257" s="185">
        <v>0</v>
      </c>
      <c r="AH257" s="185">
        <v>0</v>
      </c>
      <c r="AI257" s="185">
        <v>61876.5</v>
      </c>
      <c r="AJ257" s="185">
        <v>3549</v>
      </c>
      <c r="AK257" s="185">
        <v>4912.5</v>
      </c>
      <c r="AL257" s="185">
        <v>5201.3999999999996</v>
      </c>
      <c r="AM257" s="185">
        <v>1356</v>
      </c>
      <c r="AN257" s="185">
        <v>7560</v>
      </c>
      <c r="AO257" s="185">
        <v>0</v>
      </c>
      <c r="AP257" s="185">
        <v>3854.4</v>
      </c>
      <c r="AQ257" s="185">
        <v>5532.3</v>
      </c>
      <c r="AR257" s="185">
        <v>4332.8999999999996</v>
      </c>
      <c r="AS257" s="185">
        <v>2757.6</v>
      </c>
      <c r="AT257" s="185">
        <v>2784.6</v>
      </c>
      <c r="AU257" s="185">
        <v>41553.599999999999</v>
      </c>
      <c r="AV257" s="185">
        <v>2312.6999999999998</v>
      </c>
      <c r="AW257" s="185">
        <v>2020.8</v>
      </c>
      <c r="AX257" s="185">
        <v>5832</v>
      </c>
      <c r="AY257" s="185">
        <v>1378.2</v>
      </c>
      <c r="AZ257" s="185">
        <v>0</v>
      </c>
      <c r="BA257" s="185">
        <v>1265.4000000000001</v>
      </c>
      <c r="BB257" s="185">
        <v>34529.699999999997</v>
      </c>
      <c r="BC257" s="185">
        <v>2823.9</v>
      </c>
      <c r="BD257" s="185">
        <v>4439</v>
      </c>
      <c r="BE257" s="185">
        <v>5713.5</v>
      </c>
      <c r="BF257" s="185">
        <v>4294.2</v>
      </c>
      <c r="BG257" s="185">
        <v>100240.74</v>
      </c>
      <c r="BH257" s="185"/>
      <c r="BI257" s="185">
        <v>7108.2</v>
      </c>
      <c r="BJ257" s="185"/>
      <c r="BK257" s="185">
        <v>3445.5</v>
      </c>
      <c r="BL257" s="185">
        <v>0</v>
      </c>
      <c r="BM257" s="185">
        <v>40965.300000000003</v>
      </c>
      <c r="BN257" s="185">
        <v>0</v>
      </c>
      <c r="BO257" s="185">
        <v>5601.3</v>
      </c>
      <c r="BP257" s="185"/>
      <c r="BQ257" s="185">
        <v>0</v>
      </c>
      <c r="BR257" s="185">
        <v>2991.6</v>
      </c>
      <c r="BS257" s="185">
        <v>0</v>
      </c>
      <c r="BT257" s="185">
        <v>10464.6</v>
      </c>
      <c r="BU257" s="185">
        <v>5956.5</v>
      </c>
      <c r="BV257" s="185">
        <v>4252.8</v>
      </c>
      <c r="BW257" s="185">
        <v>2745.9</v>
      </c>
      <c r="BX257" s="185">
        <v>4513.2</v>
      </c>
      <c r="BY257" s="185">
        <v>2933.4</v>
      </c>
      <c r="BZ257" s="185">
        <v>3819.9</v>
      </c>
      <c r="CA257" s="185">
        <v>0</v>
      </c>
      <c r="CB257" s="185">
        <v>0</v>
      </c>
      <c r="CC257" s="216">
        <f t="shared" si="40"/>
        <v>645171.06000000006</v>
      </c>
    </row>
    <row r="258" spans="1:81" s="116" customFormat="1" ht="25.5" customHeight="1">
      <c r="A258" s="143" t="s">
        <v>1463</v>
      </c>
      <c r="B258" s="310" t="s">
        <v>45</v>
      </c>
      <c r="C258" s="311" t="s">
        <v>771</v>
      </c>
      <c r="D258" s="312">
        <v>52060</v>
      </c>
      <c r="E258" s="117" t="s">
        <v>772</v>
      </c>
      <c r="F258" s="313" t="s">
        <v>1425</v>
      </c>
      <c r="G258" s="314" t="s">
        <v>1426</v>
      </c>
      <c r="H258" s="207">
        <v>11407</v>
      </c>
      <c r="I258" s="185">
        <v>0</v>
      </c>
      <c r="J258" s="185">
        <v>4199</v>
      </c>
      <c r="K258" s="185">
        <v>1200</v>
      </c>
      <c r="L258" s="185">
        <v>0</v>
      </c>
      <c r="M258" s="185">
        <v>0</v>
      </c>
      <c r="N258" s="185">
        <v>0</v>
      </c>
      <c r="O258" s="185">
        <v>0</v>
      </c>
      <c r="P258" s="185">
        <v>600</v>
      </c>
      <c r="Q258" s="185">
        <v>3600</v>
      </c>
      <c r="R258" s="185">
        <v>600</v>
      </c>
      <c r="S258" s="185">
        <v>300</v>
      </c>
      <c r="T258" s="185">
        <v>900</v>
      </c>
      <c r="U258" s="185">
        <v>900</v>
      </c>
      <c r="V258" s="185">
        <v>600</v>
      </c>
      <c r="W258" s="185">
        <v>1200</v>
      </c>
      <c r="X258" s="185">
        <v>900</v>
      </c>
      <c r="Y258" s="185">
        <v>750</v>
      </c>
      <c r="Z258" s="185">
        <v>0</v>
      </c>
      <c r="AA258" s="185">
        <v>0</v>
      </c>
      <c r="AB258" s="185">
        <v>0</v>
      </c>
      <c r="AC258" s="185">
        <v>0</v>
      </c>
      <c r="AD258" s="185">
        <v>0</v>
      </c>
      <c r="AE258" s="185">
        <v>0</v>
      </c>
      <c r="AF258" s="185">
        <v>0</v>
      </c>
      <c r="AG258" s="185">
        <v>0</v>
      </c>
      <c r="AH258" s="185">
        <v>0</v>
      </c>
      <c r="AI258" s="185">
        <v>0</v>
      </c>
      <c r="AJ258" s="185">
        <v>600</v>
      </c>
      <c r="AK258" s="185">
        <v>750</v>
      </c>
      <c r="AL258" s="185">
        <v>300</v>
      </c>
      <c r="AM258" s="185">
        <v>300</v>
      </c>
      <c r="AN258" s="185">
        <v>1500</v>
      </c>
      <c r="AO258" s="185">
        <v>600</v>
      </c>
      <c r="AP258" s="185">
        <v>933</v>
      </c>
      <c r="AQ258" s="185">
        <v>1200</v>
      </c>
      <c r="AR258" s="185">
        <v>900</v>
      </c>
      <c r="AS258" s="185">
        <v>600</v>
      </c>
      <c r="AT258" s="185">
        <v>600</v>
      </c>
      <c r="AU258" s="185">
        <v>7405</v>
      </c>
      <c r="AV258" s="185">
        <v>600</v>
      </c>
      <c r="AW258" s="185">
        <v>593</v>
      </c>
      <c r="AX258" s="185">
        <v>600</v>
      </c>
      <c r="AY258" s="185">
        <v>600</v>
      </c>
      <c r="AZ258" s="185">
        <v>900</v>
      </c>
      <c r="BA258" s="185">
        <v>893</v>
      </c>
      <c r="BB258" s="185">
        <v>16291</v>
      </c>
      <c r="BC258" s="185">
        <v>1500</v>
      </c>
      <c r="BD258" s="185">
        <v>600</v>
      </c>
      <c r="BE258" s="185">
        <v>1200</v>
      </c>
      <c r="BF258" s="185">
        <v>450</v>
      </c>
      <c r="BG258" s="185">
        <v>0</v>
      </c>
      <c r="BH258" s="185"/>
      <c r="BI258" s="185">
        <v>900</v>
      </c>
      <c r="BJ258" s="185"/>
      <c r="BK258" s="185">
        <v>0</v>
      </c>
      <c r="BL258" s="185">
        <v>0</v>
      </c>
      <c r="BM258" s="185">
        <v>10483</v>
      </c>
      <c r="BN258" s="185">
        <v>4609</v>
      </c>
      <c r="BO258" s="185">
        <v>0</v>
      </c>
      <c r="BP258" s="185"/>
      <c r="BQ258" s="185">
        <v>0</v>
      </c>
      <c r="BR258" s="185">
        <v>0</v>
      </c>
      <c r="BS258" s="185">
        <v>0</v>
      </c>
      <c r="BT258" s="185">
        <v>8362</v>
      </c>
      <c r="BU258" s="185">
        <v>0</v>
      </c>
      <c r="BV258" s="185">
        <v>0</v>
      </c>
      <c r="BW258" s="185">
        <v>0</v>
      </c>
      <c r="BX258" s="185">
        <v>0</v>
      </c>
      <c r="BY258" s="185">
        <v>0</v>
      </c>
      <c r="BZ258" s="185">
        <v>0</v>
      </c>
      <c r="CA258" s="185">
        <v>0</v>
      </c>
      <c r="CB258" s="185">
        <v>0</v>
      </c>
      <c r="CC258" s="216">
        <f t="shared" si="40"/>
        <v>91425</v>
      </c>
    </row>
    <row r="259" spans="1:81" s="116" customFormat="1" ht="25.5" customHeight="1">
      <c r="A259" s="143" t="s">
        <v>1463</v>
      </c>
      <c r="B259" s="310" t="s">
        <v>45</v>
      </c>
      <c r="C259" s="311" t="s">
        <v>771</v>
      </c>
      <c r="D259" s="312">
        <v>52060</v>
      </c>
      <c r="E259" s="117" t="s">
        <v>772</v>
      </c>
      <c r="F259" s="313" t="s">
        <v>1427</v>
      </c>
      <c r="G259" s="314" t="s">
        <v>1428</v>
      </c>
      <c r="H259" s="207">
        <v>1380074</v>
      </c>
      <c r="I259" s="185">
        <v>41546</v>
      </c>
      <c r="J259" s="185">
        <v>52618</v>
      </c>
      <c r="K259" s="185">
        <v>20309</v>
      </c>
      <c r="L259" s="185">
        <v>15989</v>
      </c>
      <c r="M259" s="185">
        <v>9683</v>
      </c>
      <c r="N259" s="185">
        <v>310803</v>
      </c>
      <c r="O259" s="185">
        <v>37598</v>
      </c>
      <c r="P259" s="185">
        <v>8276</v>
      </c>
      <c r="Q259" s="185">
        <v>0</v>
      </c>
      <c r="R259" s="185">
        <v>9444</v>
      </c>
      <c r="S259" s="185">
        <v>31859</v>
      </c>
      <c r="T259" s="185">
        <v>60838</v>
      </c>
      <c r="U259" s="185">
        <v>42353</v>
      </c>
      <c r="V259" s="185">
        <v>3146</v>
      </c>
      <c r="W259" s="185">
        <v>10992</v>
      </c>
      <c r="X259" s="185">
        <v>11928</v>
      </c>
      <c r="Y259" s="185">
        <v>14660</v>
      </c>
      <c r="Z259" s="185">
        <v>138906</v>
      </c>
      <c r="AA259" s="185">
        <v>37442</v>
      </c>
      <c r="AB259" s="185">
        <v>14531</v>
      </c>
      <c r="AC259" s="185">
        <v>39179</v>
      </c>
      <c r="AD259" s="185">
        <v>18229</v>
      </c>
      <c r="AE259" s="185">
        <v>17059</v>
      </c>
      <c r="AF259" s="185">
        <v>346.5</v>
      </c>
      <c r="AG259" s="185">
        <v>6627</v>
      </c>
      <c r="AH259" s="185">
        <v>15459</v>
      </c>
      <c r="AI259" s="185">
        <v>223755</v>
      </c>
      <c r="AJ259" s="185">
        <v>13294</v>
      </c>
      <c r="AK259" s="185">
        <v>7489</v>
      </c>
      <c r="AL259" s="185">
        <v>7368</v>
      </c>
      <c r="AM259" s="185">
        <v>8019</v>
      </c>
      <c r="AN259" s="185">
        <v>14357</v>
      </c>
      <c r="AO259" s="185">
        <v>52689</v>
      </c>
      <c r="AP259" s="185">
        <v>0</v>
      </c>
      <c r="AQ259" s="185">
        <v>19285</v>
      </c>
      <c r="AR259" s="185">
        <v>10874</v>
      </c>
      <c r="AS259" s="185">
        <v>10336</v>
      </c>
      <c r="AT259" s="185">
        <v>7910</v>
      </c>
      <c r="AU259" s="185">
        <v>75800</v>
      </c>
      <c r="AV259" s="185">
        <v>10215</v>
      </c>
      <c r="AW259" s="185">
        <v>10585</v>
      </c>
      <c r="AX259" s="185">
        <v>10268</v>
      </c>
      <c r="AY259" s="185">
        <v>9488</v>
      </c>
      <c r="AZ259" s="185">
        <v>12383</v>
      </c>
      <c r="BA259" s="185">
        <v>8695</v>
      </c>
      <c r="BB259" s="185">
        <v>125150</v>
      </c>
      <c r="BC259" s="185">
        <v>15909</v>
      </c>
      <c r="BD259" s="185">
        <v>11116</v>
      </c>
      <c r="BE259" s="185">
        <v>25712</v>
      </c>
      <c r="BF259" s="185">
        <v>24695</v>
      </c>
      <c r="BG259" s="185">
        <v>14882</v>
      </c>
      <c r="BH259" s="185"/>
      <c r="BI259" s="185">
        <v>24549</v>
      </c>
      <c r="BJ259" s="185"/>
      <c r="BK259" s="185">
        <v>4240</v>
      </c>
      <c r="BL259" s="185">
        <v>3961</v>
      </c>
      <c r="BM259" s="185">
        <v>110101</v>
      </c>
      <c r="BN259" s="185">
        <v>60949</v>
      </c>
      <c r="BO259" s="185">
        <v>10463</v>
      </c>
      <c r="BP259" s="185"/>
      <c r="BQ259" s="185">
        <v>9217</v>
      </c>
      <c r="BR259" s="185">
        <v>16434</v>
      </c>
      <c r="BS259" s="185">
        <v>6822</v>
      </c>
      <c r="BT259" s="185">
        <v>109445</v>
      </c>
      <c r="BU259" s="185">
        <v>12353</v>
      </c>
      <c r="BV259" s="185">
        <v>12616</v>
      </c>
      <c r="BW259" s="185">
        <v>23530</v>
      </c>
      <c r="BX259" s="185">
        <v>0</v>
      </c>
      <c r="BY259" s="185">
        <v>42650</v>
      </c>
      <c r="BZ259" s="185">
        <v>11391</v>
      </c>
      <c r="CA259" s="185">
        <v>9479</v>
      </c>
      <c r="CB259" s="185">
        <v>7970</v>
      </c>
      <c r="CC259" s="216">
        <f t="shared" si="40"/>
        <v>3556338.5</v>
      </c>
    </row>
    <row r="260" spans="1:81" s="116" customFormat="1" ht="25.5" customHeight="1">
      <c r="A260" s="143" t="s">
        <v>1463</v>
      </c>
      <c r="B260" s="310" t="s">
        <v>45</v>
      </c>
      <c r="C260" s="311" t="s">
        <v>771</v>
      </c>
      <c r="D260" s="312">
        <v>52060</v>
      </c>
      <c r="E260" s="117" t="s">
        <v>772</v>
      </c>
      <c r="F260" s="313" t="s">
        <v>782</v>
      </c>
      <c r="G260" s="314" t="s">
        <v>783</v>
      </c>
      <c r="H260" s="207">
        <v>0</v>
      </c>
      <c r="I260" s="207">
        <v>0</v>
      </c>
      <c r="J260" s="207">
        <v>0</v>
      </c>
      <c r="K260" s="207">
        <v>0</v>
      </c>
      <c r="L260" s="207">
        <v>0</v>
      </c>
      <c r="M260" s="207">
        <v>0</v>
      </c>
      <c r="N260" s="207">
        <v>0</v>
      </c>
      <c r="O260" s="207">
        <v>0</v>
      </c>
      <c r="P260" s="207">
        <v>0</v>
      </c>
      <c r="Q260" s="207">
        <v>0</v>
      </c>
      <c r="R260" s="207">
        <v>0</v>
      </c>
      <c r="S260" s="207">
        <v>0</v>
      </c>
      <c r="T260" s="207">
        <v>0</v>
      </c>
      <c r="U260" s="207">
        <v>0</v>
      </c>
      <c r="V260" s="207">
        <v>0</v>
      </c>
      <c r="W260" s="207">
        <v>0</v>
      </c>
      <c r="X260" s="207">
        <v>0</v>
      </c>
      <c r="Y260" s="207">
        <v>0</v>
      </c>
      <c r="Z260" s="207">
        <v>0</v>
      </c>
      <c r="AA260" s="207">
        <v>0</v>
      </c>
      <c r="AB260" s="207">
        <v>0</v>
      </c>
      <c r="AC260" s="207">
        <v>0</v>
      </c>
      <c r="AD260" s="207">
        <v>0</v>
      </c>
      <c r="AE260" s="207">
        <v>0</v>
      </c>
      <c r="AF260" s="207">
        <v>0</v>
      </c>
      <c r="AG260" s="207">
        <v>0</v>
      </c>
      <c r="AH260" s="207">
        <v>0</v>
      </c>
      <c r="AI260" s="207">
        <v>0</v>
      </c>
      <c r="AJ260" s="207">
        <v>0</v>
      </c>
      <c r="AK260" s="207">
        <v>0</v>
      </c>
      <c r="AL260" s="207">
        <v>0</v>
      </c>
      <c r="AM260" s="207">
        <v>0</v>
      </c>
      <c r="AN260" s="207">
        <v>0</v>
      </c>
      <c r="AO260" s="207">
        <v>0</v>
      </c>
      <c r="AP260" s="207">
        <v>0</v>
      </c>
      <c r="AQ260" s="207">
        <v>0</v>
      </c>
      <c r="AR260" s="207">
        <v>0</v>
      </c>
      <c r="AS260" s="207">
        <v>0</v>
      </c>
      <c r="AT260" s="207">
        <v>0</v>
      </c>
      <c r="AU260" s="207">
        <v>0</v>
      </c>
      <c r="AV260" s="207">
        <v>0</v>
      </c>
      <c r="AW260" s="207">
        <v>0</v>
      </c>
      <c r="AX260" s="207">
        <v>0</v>
      </c>
      <c r="AY260" s="207">
        <v>0</v>
      </c>
      <c r="AZ260" s="207">
        <v>0</v>
      </c>
      <c r="BA260" s="207">
        <v>0</v>
      </c>
      <c r="BB260" s="207">
        <v>0</v>
      </c>
      <c r="BC260" s="207">
        <v>0</v>
      </c>
      <c r="BD260" s="207">
        <v>0</v>
      </c>
      <c r="BE260" s="207">
        <v>0</v>
      </c>
      <c r="BF260" s="207">
        <v>0</v>
      </c>
      <c r="BG260" s="207">
        <v>0</v>
      </c>
      <c r="BH260" s="207">
        <v>0</v>
      </c>
      <c r="BI260" s="207">
        <v>0</v>
      </c>
      <c r="BJ260" s="207">
        <v>0</v>
      </c>
      <c r="BK260" s="207">
        <v>0</v>
      </c>
      <c r="BL260" s="207">
        <v>0</v>
      </c>
      <c r="BM260" s="207">
        <v>0</v>
      </c>
      <c r="BN260" s="207">
        <v>0</v>
      </c>
      <c r="BO260" s="207">
        <v>0</v>
      </c>
      <c r="BP260" s="207">
        <v>0</v>
      </c>
      <c r="BQ260" s="207">
        <v>0</v>
      </c>
      <c r="BR260" s="207">
        <v>0</v>
      </c>
      <c r="BS260" s="207">
        <v>0</v>
      </c>
      <c r="BT260" s="207">
        <v>0</v>
      </c>
      <c r="BU260" s="207">
        <v>0</v>
      </c>
      <c r="BV260" s="207">
        <v>0</v>
      </c>
      <c r="BW260" s="207">
        <v>0</v>
      </c>
      <c r="BX260" s="207">
        <v>0</v>
      </c>
      <c r="BY260" s="207">
        <v>0</v>
      </c>
      <c r="BZ260" s="207">
        <v>0</v>
      </c>
      <c r="CA260" s="207">
        <v>0</v>
      </c>
      <c r="CB260" s="207">
        <v>0</v>
      </c>
      <c r="CC260" s="216">
        <f t="shared" si="40"/>
        <v>0</v>
      </c>
    </row>
    <row r="261" spans="1:81" s="116" customFormat="1" ht="25.5" customHeight="1">
      <c r="A261" s="143" t="s">
        <v>1463</v>
      </c>
      <c r="B261" s="310" t="s">
        <v>45</v>
      </c>
      <c r="C261" s="311" t="s">
        <v>771</v>
      </c>
      <c r="D261" s="312">
        <v>52060</v>
      </c>
      <c r="E261" s="117" t="s">
        <v>772</v>
      </c>
      <c r="F261" s="313" t="s">
        <v>784</v>
      </c>
      <c r="G261" s="314" t="s">
        <v>1603</v>
      </c>
      <c r="H261" s="207">
        <v>54667.8</v>
      </c>
      <c r="I261" s="185">
        <v>7926.4</v>
      </c>
      <c r="J261" s="185">
        <v>10358.4</v>
      </c>
      <c r="K261" s="185">
        <v>6364.6</v>
      </c>
      <c r="L261" s="185">
        <v>7705.2</v>
      </c>
      <c r="M261" s="185">
        <v>3913.77</v>
      </c>
      <c r="N261" s="185">
        <v>106745.92</v>
      </c>
      <c r="O261" s="185">
        <v>7862.2</v>
      </c>
      <c r="P261" s="185">
        <v>0</v>
      </c>
      <c r="Q261" s="185">
        <v>32793.4</v>
      </c>
      <c r="R261" s="185">
        <v>0</v>
      </c>
      <c r="S261" s="185">
        <v>19703.53</v>
      </c>
      <c r="T261" s="185">
        <v>18069.2</v>
      </c>
      <c r="U261" s="185">
        <v>7942.6</v>
      </c>
      <c r="V261" s="185">
        <v>2807.4</v>
      </c>
      <c r="W261" s="185">
        <v>920.6</v>
      </c>
      <c r="X261" s="185">
        <v>0</v>
      </c>
      <c r="Y261" s="185">
        <v>0</v>
      </c>
      <c r="Z261" s="185">
        <v>35234.400000000001</v>
      </c>
      <c r="AA261" s="185">
        <v>12098.6</v>
      </c>
      <c r="AB261" s="185">
        <v>7193.2</v>
      </c>
      <c r="AC261" s="185">
        <v>0</v>
      </c>
      <c r="AD261" s="185">
        <v>2938.2</v>
      </c>
      <c r="AE261" s="185">
        <v>0</v>
      </c>
      <c r="AF261" s="185">
        <v>0</v>
      </c>
      <c r="AG261" s="185">
        <v>0</v>
      </c>
      <c r="AH261" s="185">
        <v>1435.4</v>
      </c>
      <c r="AI261" s="185">
        <v>43013.4</v>
      </c>
      <c r="AJ261" s="185">
        <v>419.6</v>
      </c>
      <c r="AK261" s="185">
        <v>0</v>
      </c>
      <c r="AL261" s="185">
        <v>0</v>
      </c>
      <c r="AM261" s="185">
        <v>0</v>
      </c>
      <c r="AN261" s="185">
        <v>0</v>
      </c>
      <c r="AO261" s="185">
        <v>0</v>
      </c>
      <c r="AP261" s="185">
        <v>0</v>
      </c>
      <c r="AQ261" s="185">
        <v>5023.6000000000004</v>
      </c>
      <c r="AR261" s="185">
        <v>0</v>
      </c>
      <c r="AS261" s="185">
        <v>2266.6</v>
      </c>
      <c r="AT261" s="185">
        <v>0</v>
      </c>
      <c r="AU261" s="185">
        <v>24241.4</v>
      </c>
      <c r="AV261" s="185">
        <v>0</v>
      </c>
      <c r="AW261" s="185">
        <v>0</v>
      </c>
      <c r="AX261" s="185">
        <v>2586.1999999999998</v>
      </c>
      <c r="AY261" s="185">
        <v>0</v>
      </c>
      <c r="AZ261" s="185">
        <v>0</v>
      </c>
      <c r="BA261" s="185">
        <v>0</v>
      </c>
      <c r="BB261" s="185">
        <v>33248.17</v>
      </c>
      <c r="BC261" s="185">
        <v>0</v>
      </c>
      <c r="BD261" s="185">
        <v>0</v>
      </c>
      <c r="BE261" s="185">
        <v>10577</v>
      </c>
      <c r="BF261" s="185">
        <v>8035.1</v>
      </c>
      <c r="BG261" s="185">
        <v>0</v>
      </c>
      <c r="BH261" s="185"/>
      <c r="BI261" s="185">
        <v>12968</v>
      </c>
      <c r="BJ261" s="185"/>
      <c r="BK261" s="185">
        <v>2183.8000000000002</v>
      </c>
      <c r="BL261" s="185">
        <v>0</v>
      </c>
      <c r="BM261" s="185">
        <v>40500.800000000003</v>
      </c>
      <c r="BN261" s="185">
        <v>31153.200000000001</v>
      </c>
      <c r="BO261" s="185">
        <v>0</v>
      </c>
      <c r="BP261" s="185"/>
      <c r="BQ261" s="185">
        <v>0</v>
      </c>
      <c r="BR261" s="185">
        <v>8241</v>
      </c>
      <c r="BS261" s="185">
        <v>0</v>
      </c>
      <c r="BT261" s="185">
        <v>27664.799999999999</v>
      </c>
      <c r="BU261" s="185">
        <v>431</v>
      </c>
      <c r="BV261" s="185">
        <v>1287.5999999999999</v>
      </c>
      <c r="BW261" s="185">
        <v>2989.2</v>
      </c>
      <c r="BX261" s="185">
        <v>8620.9</v>
      </c>
      <c r="BY261" s="185">
        <v>17975.240000000002</v>
      </c>
      <c r="BZ261" s="185">
        <v>3278.4</v>
      </c>
      <c r="CA261" s="185">
        <v>193</v>
      </c>
      <c r="CB261" s="185">
        <v>0</v>
      </c>
      <c r="CC261" s="216">
        <f t="shared" ref="CC261:CC326" si="47">SUM(H261:CB261)</f>
        <v>633578.82999999996</v>
      </c>
    </row>
    <row r="262" spans="1:81" s="116" customFormat="1" ht="25.5" customHeight="1">
      <c r="A262" s="143" t="s">
        <v>1463</v>
      </c>
      <c r="B262" s="310" t="s">
        <v>45</v>
      </c>
      <c r="C262" s="311" t="s">
        <v>771</v>
      </c>
      <c r="D262" s="312">
        <v>52060</v>
      </c>
      <c r="E262" s="117" t="s">
        <v>772</v>
      </c>
      <c r="F262" s="313" t="s">
        <v>1507</v>
      </c>
      <c r="G262" s="314" t="s">
        <v>1604</v>
      </c>
      <c r="H262" s="207">
        <v>0</v>
      </c>
      <c r="I262" s="207">
        <v>0</v>
      </c>
      <c r="J262" s="207">
        <v>0</v>
      </c>
      <c r="K262" s="207">
        <v>0</v>
      </c>
      <c r="L262" s="207">
        <v>0</v>
      </c>
      <c r="M262" s="207">
        <v>0</v>
      </c>
      <c r="N262" s="207">
        <v>0</v>
      </c>
      <c r="O262" s="207">
        <v>0</v>
      </c>
      <c r="P262" s="207">
        <v>0</v>
      </c>
      <c r="Q262" s="207">
        <v>0</v>
      </c>
      <c r="R262" s="207">
        <v>0</v>
      </c>
      <c r="S262" s="207">
        <v>0</v>
      </c>
      <c r="T262" s="207">
        <v>0</v>
      </c>
      <c r="U262" s="207">
        <v>0</v>
      </c>
      <c r="V262" s="207">
        <v>0</v>
      </c>
      <c r="W262" s="207">
        <v>0</v>
      </c>
      <c r="X262" s="207">
        <v>0</v>
      </c>
      <c r="Y262" s="207">
        <v>0</v>
      </c>
      <c r="Z262" s="207">
        <v>0</v>
      </c>
      <c r="AA262" s="207">
        <v>0</v>
      </c>
      <c r="AB262" s="207">
        <v>0</v>
      </c>
      <c r="AC262" s="207">
        <v>0</v>
      </c>
      <c r="AD262" s="207">
        <v>0</v>
      </c>
      <c r="AE262" s="207">
        <v>0</v>
      </c>
      <c r="AF262" s="207">
        <v>0</v>
      </c>
      <c r="AG262" s="207">
        <v>0</v>
      </c>
      <c r="AH262" s="207">
        <v>0</v>
      </c>
      <c r="AI262" s="207">
        <v>0</v>
      </c>
      <c r="AJ262" s="207">
        <v>0</v>
      </c>
      <c r="AK262" s="207">
        <v>0</v>
      </c>
      <c r="AL262" s="207">
        <v>0</v>
      </c>
      <c r="AM262" s="207">
        <v>0</v>
      </c>
      <c r="AN262" s="207">
        <v>0</v>
      </c>
      <c r="AO262" s="207">
        <v>0</v>
      </c>
      <c r="AP262" s="207">
        <v>0</v>
      </c>
      <c r="AQ262" s="207">
        <v>0</v>
      </c>
      <c r="AR262" s="207">
        <v>0</v>
      </c>
      <c r="AS262" s="207">
        <v>0</v>
      </c>
      <c r="AT262" s="207">
        <v>0</v>
      </c>
      <c r="AU262" s="207">
        <v>0</v>
      </c>
      <c r="AV262" s="207">
        <v>0</v>
      </c>
      <c r="AW262" s="207">
        <v>0</v>
      </c>
      <c r="AX262" s="207">
        <v>0</v>
      </c>
      <c r="AY262" s="207">
        <v>0</v>
      </c>
      <c r="AZ262" s="207">
        <v>0</v>
      </c>
      <c r="BA262" s="207">
        <v>0</v>
      </c>
      <c r="BB262" s="207">
        <v>0</v>
      </c>
      <c r="BC262" s="207">
        <v>0</v>
      </c>
      <c r="BD262" s="207">
        <v>0</v>
      </c>
      <c r="BE262" s="207">
        <v>0</v>
      </c>
      <c r="BF262" s="207">
        <v>0</v>
      </c>
      <c r="BG262" s="207">
        <v>0</v>
      </c>
      <c r="BH262" s="207">
        <v>0</v>
      </c>
      <c r="BI262" s="207">
        <v>0</v>
      </c>
      <c r="BJ262" s="207">
        <v>0</v>
      </c>
      <c r="BK262" s="207">
        <v>0</v>
      </c>
      <c r="BL262" s="207">
        <v>0</v>
      </c>
      <c r="BM262" s="207">
        <v>0</v>
      </c>
      <c r="BN262" s="207">
        <v>0</v>
      </c>
      <c r="BO262" s="207">
        <v>0</v>
      </c>
      <c r="BP262" s="207">
        <v>0</v>
      </c>
      <c r="BQ262" s="207">
        <v>0</v>
      </c>
      <c r="BR262" s="207">
        <v>0</v>
      </c>
      <c r="BS262" s="207">
        <v>0</v>
      </c>
      <c r="BT262" s="207">
        <v>0</v>
      </c>
      <c r="BU262" s="207">
        <v>0</v>
      </c>
      <c r="BV262" s="207">
        <v>0</v>
      </c>
      <c r="BW262" s="207">
        <v>0</v>
      </c>
      <c r="BX262" s="207">
        <v>0</v>
      </c>
      <c r="BY262" s="207">
        <v>0</v>
      </c>
      <c r="BZ262" s="207">
        <v>0</v>
      </c>
      <c r="CA262" s="207">
        <v>0</v>
      </c>
      <c r="CB262" s="207">
        <v>0</v>
      </c>
      <c r="CC262" s="216">
        <f t="shared" si="47"/>
        <v>0</v>
      </c>
    </row>
    <row r="263" spans="1:81" s="116" customFormat="1" ht="25.5" customHeight="1">
      <c r="A263" s="143" t="s">
        <v>1463</v>
      </c>
      <c r="B263" s="310" t="s">
        <v>45</v>
      </c>
      <c r="C263" s="311" t="s">
        <v>771</v>
      </c>
      <c r="D263" s="312">
        <v>52060</v>
      </c>
      <c r="E263" s="117" t="s">
        <v>772</v>
      </c>
      <c r="F263" s="313" t="s">
        <v>1508</v>
      </c>
      <c r="G263" s="314" t="s">
        <v>1605</v>
      </c>
      <c r="H263" s="207">
        <v>0</v>
      </c>
      <c r="I263" s="207">
        <v>0</v>
      </c>
      <c r="J263" s="207">
        <v>0</v>
      </c>
      <c r="K263" s="207">
        <v>0</v>
      </c>
      <c r="L263" s="207">
        <v>0</v>
      </c>
      <c r="M263" s="207">
        <v>0</v>
      </c>
      <c r="N263" s="207">
        <v>0</v>
      </c>
      <c r="O263" s="207">
        <v>0</v>
      </c>
      <c r="P263" s="207">
        <v>0</v>
      </c>
      <c r="Q263" s="207">
        <v>0</v>
      </c>
      <c r="R263" s="207">
        <v>0</v>
      </c>
      <c r="S263" s="207">
        <v>0</v>
      </c>
      <c r="T263" s="207">
        <v>0</v>
      </c>
      <c r="U263" s="207">
        <v>0</v>
      </c>
      <c r="V263" s="207">
        <v>0</v>
      </c>
      <c r="W263" s="207">
        <v>0</v>
      </c>
      <c r="X263" s="207">
        <v>0</v>
      </c>
      <c r="Y263" s="207">
        <v>0</v>
      </c>
      <c r="Z263" s="207">
        <v>0</v>
      </c>
      <c r="AA263" s="207">
        <v>0</v>
      </c>
      <c r="AB263" s="207">
        <v>0</v>
      </c>
      <c r="AC263" s="207">
        <v>0</v>
      </c>
      <c r="AD263" s="207">
        <v>0</v>
      </c>
      <c r="AE263" s="207">
        <v>0</v>
      </c>
      <c r="AF263" s="207">
        <v>0</v>
      </c>
      <c r="AG263" s="207">
        <v>0</v>
      </c>
      <c r="AH263" s="207">
        <v>0</v>
      </c>
      <c r="AI263" s="207">
        <v>0</v>
      </c>
      <c r="AJ263" s="207">
        <v>0</v>
      </c>
      <c r="AK263" s="207">
        <v>0</v>
      </c>
      <c r="AL263" s="207">
        <v>0</v>
      </c>
      <c r="AM263" s="207">
        <v>0</v>
      </c>
      <c r="AN263" s="207">
        <v>0</v>
      </c>
      <c r="AO263" s="207">
        <v>0</v>
      </c>
      <c r="AP263" s="207">
        <v>0</v>
      </c>
      <c r="AQ263" s="207">
        <v>0</v>
      </c>
      <c r="AR263" s="207">
        <v>0</v>
      </c>
      <c r="AS263" s="207">
        <v>0</v>
      </c>
      <c r="AT263" s="207">
        <v>0</v>
      </c>
      <c r="AU263" s="207">
        <v>0</v>
      </c>
      <c r="AV263" s="207">
        <v>0</v>
      </c>
      <c r="AW263" s="207">
        <v>0</v>
      </c>
      <c r="AX263" s="207">
        <v>0</v>
      </c>
      <c r="AY263" s="207">
        <v>0</v>
      </c>
      <c r="AZ263" s="207">
        <v>0</v>
      </c>
      <c r="BA263" s="207">
        <v>0</v>
      </c>
      <c r="BB263" s="207">
        <v>0</v>
      </c>
      <c r="BC263" s="207">
        <v>0</v>
      </c>
      <c r="BD263" s="207">
        <v>0</v>
      </c>
      <c r="BE263" s="207">
        <v>0</v>
      </c>
      <c r="BF263" s="207">
        <v>0</v>
      </c>
      <c r="BG263" s="207">
        <v>0</v>
      </c>
      <c r="BH263" s="207">
        <v>0</v>
      </c>
      <c r="BI263" s="207">
        <v>0</v>
      </c>
      <c r="BJ263" s="207">
        <v>0</v>
      </c>
      <c r="BK263" s="207">
        <v>0</v>
      </c>
      <c r="BL263" s="207">
        <v>0</v>
      </c>
      <c r="BM263" s="207">
        <v>0</v>
      </c>
      <c r="BN263" s="207">
        <v>0</v>
      </c>
      <c r="BO263" s="207">
        <v>0</v>
      </c>
      <c r="BP263" s="207">
        <v>0</v>
      </c>
      <c r="BQ263" s="207">
        <v>0</v>
      </c>
      <c r="BR263" s="207">
        <v>0</v>
      </c>
      <c r="BS263" s="207">
        <v>0</v>
      </c>
      <c r="BT263" s="207">
        <v>0</v>
      </c>
      <c r="BU263" s="207">
        <v>0</v>
      </c>
      <c r="BV263" s="207">
        <v>0</v>
      </c>
      <c r="BW263" s="207">
        <v>0</v>
      </c>
      <c r="BX263" s="207">
        <v>0</v>
      </c>
      <c r="BY263" s="207">
        <v>0</v>
      </c>
      <c r="BZ263" s="207">
        <v>0</v>
      </c>
      <c r="CA263" s="207">
        <v>0</v>
      </c>
      <c r="CB263" s="207">
        <v>0</v>
      </c>
      <c r="CC263" s="216">
        <f t="shared" si="47"/>
        <v>0</v>
      </c>
    </row>
    <row r="264" spans="1:81" s="116" customFormat="1" ht="25.5" customHeight="1">
      <c r="A264" s="143" t="s">
        <v>1463</v>
      </c>
      <c r="B264" s="310" t="s">
        <v>45</v>
      </c>
      <c r="C264" s="311" t="s">
        <v>771</v>
      </c>
      <c r="D264" s="312">
        <v>52060</v>
      </c>
      <c r="E264" s="117" t="s">
        <v>772</v>
      </c>
      <c r="F264" s="313" t="s">
        <v>785</v>
      </c>
      <c r="G264" s="314" t="s">
        <v>786</v>
      </c>
      <c r="H264" s="207">
        <v>276485</v>
      </c>
      <c r="I264" s="185">
        <v>185245</v>
      </c>
      <c r="J264" s="185">
        <v>70010</v>
      </c>
      <c r="K264" s="185">
        <v>2000</v>
      </c>
      <c r="L264" s="185">
        <v>26665</v>
      </c>
      <c r="M264" s="185">
        <v>0</v>
      </c>
      <c r="N264" s="185">
        <v>400410.5</v>
      </c>
      <c r="O264" s="185">
        <v>53860</v>
      </c>
      <c r="P264" s="185">
        <v>4200</v>
      </c>
      <c r="Q264" s="185">
        <v>133620</v>
      </c>
      <c r="R264" s="185">
        <v>0</v>
      </c>
      <c r="S264" s="185">
        <v>39900</v>
      </c>
      <c r="T264" s="185">
        <v>120050</v>
      </c>
      <c r="U264" s="185">
        <v>127100</v>
      </c>
      <c r="V264" s="185">
        <v>0</v>
      </c>
      <c r="W264" s="185">
        <v>0</v>
      </c>
      <c r="X264" s="185">
        <v>10715</v>
      </c>
      <c r="Y264" s="185">
        <v>0</v>
      </c>
      <c r="Z264" s="185">
        <v>252873</v>
      </c>
      <c r="AA264" s="185">
        <v>0</v>
      </c>
      <c r="AB264" s="185">
        <v>0</v>
      </c>
      <c r="AC264" s="185">
        <v>209500</v>
      </c>
      <c r="AD264" s="185">
        <v>0</v>
      </c>
      <c r="AE264" s="185">
        <v>0</v>
      </c>
      <c r="AF264" s="185">
        <v>0</v>
      </c>
      <c r="AG264" s="185">
        <v>0</v>
      </c>
      <c r="AH264" s="185">
        <v>0</v>
      </c>
      <c r="AI264" s="185">
        <v>470930</v>
      </c>
      <c r="AJ264" s="185">
        <v>0</v>
      </c>
      <c r="AK264" s="185">
        <v>0</v>
      </c>
      <c r="AL264" s="185">
        <v>0</v>
      </c>
      <c r="AM264" s="185">
        <v>0</v>
      </c>
      <c r="AN264" s="185">
        <v>80300</v>
      </c>
      <c r="AO264" s="185">
        <v>0</v>
      </c>
      <c r="AP264" s="185">
        <v>0</v>
      </c>
      <c r="AQ264" s="185">
        <v>0</v>
      </c>
      <c r="AR264" s="185">
        <v>0</v>
      </c>
      <c r="AS264" s="185">
        <v>0</v>
      </c>
      <c r="AT264" s="185">
        <v>0</v>
      </c>
      <c r="AU264" s="185">
        <v>232235</v>
      </c>
      <c r="AV264" s="185">
        <v>46805</v>
      </c>
      <c r="AW264" s="185">
        <v>56645</v>
      </c>
      <c r="AX264" s="185">
        <v>0</v>
      </c>
      <c r="AY264" s="185">
        <v>0</v>
      </c>
      <c r="AZ264" s="185">
        <v>0</v>
      </c>
      <c r="BA264" s="185">
        <v>0</v>
      </c>
      <c r="BB264" s="185">
        <v>207197</v>
      </c>
      <c r="BC264" s="185">
        <v>13200</v>
      </c>
      <c r="BD264" s="185">
        <v>47500</v>
      </c>
      <c r="BE264" s="185">
        <v>31423.5</v>
      </c>
      <c r="BF264" s="185">
        <v>42132.5</v>
      </c>
      <c r="BG264" s="185">
        <v>0</v>
      </c>
      <c r="BH264" s="185"/>
      <c r="BI264" s="185">
        <v>0</v>
      </c>
      <c r="BJ264" s="185"/>
      <c r="BK264" s="185">
        <v>15982</v>
      </c>
      <c r="BL264" s="185">
        <v>0</v>
      </c>
      <c r="BM264" s="185">
        <v>198413.5</v>
      </c>
      <c r="BN264" s="185">
        <v>0</v>
      </c>
      <c r="BO264" s="185">
        <v>58671.75</v>
      </c>
      <c r="BP264" s="185"/>
      <c r="BQ264" s="185">
        <v>25000</v>
      </c>
      <c r="BR264" s="185">
        <v>34000</v>
      </c>
      <c r="BS264" s="185">
        <v>0</v>
      </c>
      <c r="BT264" s="185">
        <v>168630</v>
      </c>
      <c r="BU264" s="185">
        <v>0</v>
      </c>
      <c r="BV264" s="185">
        <v>0</v>
      </c>
      <c r="BW264" s="185">
        <v>0</v>
      </c>
      <c r="BX264" s="185">
        <v>0</v>
      </c>
      <c r="BY264" s="185">
        <v>0</v>
      </c>
      <c r="BZ264" s="185">
        <v>0</v>
      </c>
      <c r="CA264" s="185">
        <v>0</v>
      </c>
      <c r="CB264" s="185">
        <v>0</v>
      </c>
      <c r="CC264" s="216">
        <f t="shared" si="47"/>
        <v>3641698.75</v>
      </c>
    </row>
    <row r="265" spans="1:81" s="116" customFormat="1" ht="25.5" customHeight="1">
      <c r="A265" s="143" t="s">
        <v>1463</v>
      </c>
      <c r="B265" s="310" t="s">
        <v>45</v>
      </c>
      <c r="C265" s="311" t="s">
        <v>771</v>
      </c>
      <c r="D265" s="312"/>
      <c r="E265" s="117"/>
      <c r="F265" s="313" t="s">
        <v>787</v>
      </c>
      <c r="G265" s="314" t="s">
        <v>1606</v>
      </c>
      <c r="H265" s="207">
        <v>82169</v>
      </c>
      <c r="I265" s="207">
        <v>85221.5</v>
      </c>
      <c r="J265" s="207">
        <v>25633</v>
      </c>
      <c r="K265" s="207">
        <v>27875</v>
      </c>
      <c r="L265" s="207">
        <v>1443</v>
      </c>
      <c r="M265" s="207">
        <v>0</v>
      </c>
      <c r="N265" s="207">
        <v>314632</v>
      </c>
      <c r="O265" s="207">
        <v>2090</v>
      </c>
      <c r="P265" s="207">
        <v>923</v>
      </c>
      <c r="Q265" s="207">
        <v>45575</v>
      </c>
      <c r="R265" s="207">
        <v>0</v>
      </c>
      <c r="S265" s="207">
        <v>27220</v>
      </c>
      <c r="T265" s="207">
        <v>17680</v>
      </c>
      <c r="U265" s="207">
        <v>24529</v>
      </c>
      <c r="V265" s="207">
        <v>0</v>
      </c>
      <c r="W265" s="207">
        <v>0</v>
      </c>
      <c r="X265" s="207">
        <v>0</v>
      </c>
      <c r="Y265" s="207">
        <v>0</v>
      </c>
      <c r="Z265" s="207">
        <v>30340.5</v>
      </c>
      <c r="AA265" s="207">
        <v>0</v>
      </c>
      <c r="AB265" s="207">
        <v>0</v>
      </c>
      <c r="AC265" s="207">
        <v>42550</v>
      </c>
      <c r="AD265" s="207">
        <v>0</v>
      </c>
      <c r="AE265" s="207">
        <v>0</v>
      </c>
      <c r="AF265" s="207">
        <v>0</v>
      </c>
      <c r="AG265" s="207">
        <v>0</v>
      </c>
      <c r="AH265" s="207">
        <v>0</v>
      </c>
      <c r="AI265" s="207">
        <v>42681</v>
      </c>
      <c r="AJ265" s="207">
        <v>0</v>
      </c>
      <c r="AK265" s="207">
        <v>0</v>
      </c>
      <c r="AL265" s="207">
        <v>0</v>
      </c>
      <c r="AM265" s="207">
        <v>0</v>
      </c>
      <c r="AN265" s="207">
        <v>3005</v>
      </c>
      <c r="AO265" s="207">
        <v>0</v>
      </c>
      <c r="AP265" s="207">
        <v>15100</v>
      </c>
      <c r="AQ265" s="207">
        <v>0</v>
      </c>
      <c r="AR265" s="207">
        <v>0</v>
      </c>
      <c r="AS265" s="207">
        <v>0</v>
      </c>
      <c r="AT265" s="207">
        <v>0</v>
      </c>
      <c r="AU265" s="207">
        <v>22638</v>
      </c>
      <c r="AV265" s="207">
        <v>2170</v>
      </c>
      <c r="AW265" s="207">
        <v>923</v>
      </c>
      <c r="AX265" s="207">
        <v>0</v>
      </c>
      <c r="AY265" s="207">
        <v>0</v>
      </c>
      <c r="AZ265" s="207">
        <v>0</v>
      </c>
      <c r="BA265" s="207">
        <v>0</v>
      </c>
      <c r="BB265" s="207">
        <v>83776</v>
      </c>
      <c r="BC265" s="207">
        <v>0</v>
      </c>
      <c r="BD265" s="207">
        <v>0</v>
      </c>
      <c r="BE265" s="207">
        <v>16600</v>
      </c>
      <c r="BF265" s="207">
        <v>43602</v>
      </c>
      <c r="BG265" s="207">
        <v>0</v>
      </c>
      <c r="BH265" s="207"/>
      <c r="BI265" s="207">
        <v>1990</v>
      </c>
      <c r="BJ265" s="207"/>
      <c r="BK265" s="207">
        <v>8120</v>
      </c>
      <c r="BL265" s="207">
        <v>350</v>
      </c>
      <c r="BM265" s="207">
        <v>99727.75</v>
      </c>
      <c r="BN265" s="207">
        <v>0</v>
      </c>
      <c r="BO265" s="207">
        <v>0</v>
      </c>
      <c r="BP265" s="207"/>
      <c r="BQ265" s="207">
        <v>9164</v>
      </c>
      <c r="BR265" s="207">
        <v>20515</v>
      </c>
      <c r="BS265" s="207">
        <v>0</v>
      </c>
      <c r="BT265" s="207">
        <v>77520</v>
      </c>
      <c r="BU265" s="207">
        <v>0</v>
      </c>
      <c r="BV265" s="207">
        <v>0</v>
      </c>
      <c r="BW265" s="207">
        <v>0</v>
      </c>
      <c r="BX265" s="207">
        <v>0</v>
      </c>
      <c r="BY265" s="207">
        <v>0</v>
      </c>
      <c r="BZ265" s="207">
        <v>0</v>
      </c>
      <c r="CA265" s="207">
        <v>0</v>
      </c>
      <c r="CB265" s="207">
        <v>0</v>
      </c>
      <c r="CC265" s="216">
        <f t="shared" si="47"/>
        <v>1175762.75</v>
      </c>
    </row>
    <row r="266" spans="1:81" s="116" customFormat="1" ht="25.5" customHeight="1">
      <c r="A266" s="143" t="s">
        <v>1463</v>
      </c>
      <c r="B266" s="310" t="s">
        <v>45</v>
      </c>
      <c r="C266" s="311" t="s">
        <v>771</v>
      </c>
      <c r="D266" s="312">
        <v>52060</v>
      </c>
      <c r="E266" s="117" t="s">
        <v>772</v>
      </c>
      <c r="F266" s="313" t="s">
        <v>788</v>
      </c>
      <c r="G266" s="314" t="s">
        <v>1607</v>
      </c>
      <c r="H266" s="207">
        <v>0</v>
      </c>
      <c r="I266" s="207">
        <v>0</v>
      </c>
      <c r="J266" s="207">
        <v>0</v>
      </c>
      <c r="K266" s="207">
        <v>0</v>
      </c>
      <c r="L266" s="207">
        <v>0</v>
      </c>
      <c r="M266" s="207">
        <v>0</v>
      </c>
      <c r="N266" s="207">
        <v>0</v>
      </c>
      <c r="O266" s="207">
        <v>0</v>
      </c>
      <c r="P266" s="207">
        <v>0</v>
      </c>
      <c r="Q266" s="207">
        <v>0</v>
      </c>
      <c r="R266" s="207">
        <v>0</v>
      </c>
      <c r="S266" s="207">
        <v>0</v>
      </c>
      <c r="T266" s="207">
        <v>0</v>
      </c>
      <c r="U266" s="207">
        <v>0</v>
      </c>
      <c r="V266" s="207">
        <v>0</v>
      </c>
      <c r="W266" s="207">
        <v>0</v>
      </c>
      <c r="X266" s="207">
        <v>0</v>
      </c>
      <c r="Y266" s="207">
        <v>0</v>
      </c>
      <c r="Z266" s="207">
        <v>0</v>
      </c>
      <c r="AA266" s="207">
        <v>0</v>
      </c>
      <c r="AB266" s="207">
        <v>0</v>
      </c>
      <c r="AC266" s="207">
        <v>0</v>
      </c>
      <c r="AD266" s="207">
        <v>0</v>
      </c>
      <c r="AE266" s="207">
        <v>0</v>
      </c>
      <c r="AF266" s="207">
        <v>0</v>
      </c>
      <c r="AG266" s="207">
        <v>0</v>
      </c>
      <c r="AH266" s="207">
        <v>0</v>
      </c>
      <c r="AI266" s="207">
        <v>0</v>
      </c>
      <c r="AJ266" s="207">
        <v>0</v>
      </c>
      <c r="AK266" s="207">
        <v>0</v>
      </c>
      <c r="AL266" s="207">
        <v>0</v>
      </c>
      <c r="AM266" s="207">
        <v>0</v>
      </c>
      <c r="AN266" s="207">
        <v>0</v>
      </c>
      <c r="AO266" s="207">
        <v>0</v>
      </c>
      <c r="AP266" s="207">
        <v>0</v>
      </c>
      <c r="AQ266" s="207">
        <v>0</v>
      </c>
      <c r="AR266" s="207">
        <v>0</v>
      </c>
      <c r="AS266" s="207">
        <v>0</v>
      </c>
      <c r="AT266" s="207">
        <v>0</v>
      </c>
      <c r="AU266" s="207">
        <v>0</v>
      </c>
      <c r="AV266" s="207">
        <v>0</v>
      </c>
      <c r="AW266" s="207">
        <v>0</v>
      </c>
      <c r="AX266" s="207">
        <v>0</v>
      </c>
      <c r="AY266" s="207">
        <v>0</v>
      </c>
      <c r="AZ266" s="207">
        <v>0</v>
      </c>
      <c r="BA266" s="207">
        <v>0</v>
      </c>
      <c r="BB266" s="207">
        <v>0</v>
      </c>
      <c r="BC266" s="207">
        <v>0</v>
      </c>
      <c r="BD266" s="207">
        <v>0</v>
      </c>
      <c r="BE266" s="207">
        <v>0</v>
      </c>
      <c r="BF266" s="207">
        <v>0</v>
      </c>
      <c r="BG266" s="207">
        <v>0</v>
      </c>
      <c r="BH266" s="207">
        <v>0</v>
      </c>
      <c r="BI266" s="207">
        <v>0</v>
      </c>
      <c r="BJ266" s="207">
        <v>0</v>
      </c>
      <c r="BK266" s="207">
        <v>0</v>
      </c>
      <c r="BL266" s="207">
        <v>0</v>
      </c>
      <c r="BM266" s="207">
        <v>0</v>
      </c>
      <c r="BN266" s="207">
        <v>0</v>
      </c>
      <c r="BO266" s="207">
        <v>0</v>
      </c>
      <c r="BP266" s="207">
        <v>0</v>
      </c>
      <c r="BQ266" s="207">
        <v>0</v>
      </c>
      <c r="BR266" s="207">
        <v>0</v>
      </c>
      <c r="BS266" s="207">
        <v>0</v>
      </c>
      <c r="BT266" s="207">
        <v>0</v>
      </c>
      <c r="BU266" s="207">
        <v>0</v>
      </c>
      <c r="BV266" s="207">
        <v>0</v>
      </c>
      <c r="BW266" s="207">
        <v>0</v>
      </c>
      <c r="BX266" s="207">
        <v>0</v>
      </c>
      <c r="BY266" s="207">
        <v>0</v>
      </c>
      <c r="BZ266" s="207">
        <v>0</v>
      </c>
      <c r="CA266" s="207">
        <v>0</v>
      </c>
      <c r="CB266" s="207">
        <v>0</v>
      </c>
      <c r="CC266" s="216">
        <f t="shared" si="47"/>
        <v>0</v>
      </c>
    </row>
    <row r="267" spans="1:81" s="116" customFormat="1" ht="25.5" customHeight="1">
      <c r="A267" s="143" t="s">
        <v>1463</v>
      </c>
      <c r="B267" s="310" t="s">
        <v>45</v>
      </c>
      <c r="C267" s="311" t="s">
        <v>771</v>
      </c>
      <c r="D267" s="312">
        <v>52060</v>
      </c>
      <c r="E267" s="117" t="s">
        <v>772</v>
      </c>
      <c r="F267" s="313" t="s">
        <v>789</v>
      </c>
      <c r="G267" s="314" t="s">
        <v>1608</v>
      </c>
      <c r="H267" s="207">
        <v>0</v>
      </c>
      <c r="I267" s="207">
        <v>0</v>
      </c>
      <c r="J267" s="207">
        <v>0</v>
      </c>
      <c r="K267" s="207">
        <v>0</v>
      </c>
      <c r="L267" s="207">
        <v>0</v>
      </c>
      <c r="M267" s="207">
        <v>0</v>
      </c>
      <c r="N267" s="207">
        <v>0</v>
      </c>
      <c r="O267" s="207">
        <v>0</v>
      </c>
      <c r="P267" s="207">
        <v>0</v>
      </c>
      <c r="Q267" s="207">
        <v>0</v>
      </c>
      <c r="R267" s="207">
        <v>0</v>
      </c>
      <c r="S267" s="207">
        <v>0</v>
      </c>
      <c r="T267" s="207">
        <v>0</v>
      </c>
      <c r="U267" s="207">
        <v>0</v>
      </c>
      <c r="V267" s="207">
        <v>0</v>
      </c>
      <c r="W267" s="207">
        <v>0</v>
      </c>
      <c r="X267" s="207">
        <v>0</v>
      </c>
      <c r="Y267" s="207">
        <v>0</v>
      </c>
      <c r="Z267" s="207">
        <v>0</v>
      </c>
      <c r="AA267" s="207">
        <v>0</v>
      </c>
      <c r="AB267" s="207">
        <v>0</v>
      </c>
      <c r="AC267" s="207">
        <v>0</v>
      </c>
      <c r="AD267" s="207">
        <v>0</v>
      </c>
      <c r="AE267" s="207">
        <v>0</v>
      </c>
      <c r="AF267" s="207">
        <v>0</v>
      </c>
      <c r="AG267" s="207">
        <v>0</v>
      </c>
      <c r="AH267" s="207">
        <v>0</v>
      </c>
      <c r="AI267" s="207">
        <v>0</v>
      </c>
      <c r="AJ267" s="207">
        <v>0</v>
      </c>
      <c r="AK267" s="207">
        <v>0</v>
      </c>
      <c r="AL267" s="207">
        <v>0</v>
      </c>
      <c r="AM267" s="207">
        <v>0</v>
      </c>
      <c r="AN267" s="207">
        <v>0</v>
      </c>
      <c r="AO267" s="207">
        <v>0</v>
      </c>
      <c r="AP267" s="207">
        <v>0</v>
      </c>
      <c r="AQ267" s="207">
        <v>0</v>
      </c>
      <c r="AR267" s="207">
        <v>0</v>
      </c>
      <c r="AS267" s="207">
        <v>0</v>
      </c>
      <c r="AT267" s="207">
        <v>0</v>
      </c>
      <c r="AU267" s="207">
        <v>0</v>
      </c>
      <c r="AV267" s="207">
        <v>0</v>
      </c>
      <c r="AW267" s="207">
        <v>0</v>
      </c>
      <c r="AX267" s="207">
        <v>0</v>
      </c>
      <c r="AY267" s="207">
        <v>0</v>
      </c>
      <c r="AZ267" s="207">
        <v>0</v>
      </c>
      <c r="BA267" s="207">
        <v>0</v>
      </c>
      <c r="BB267" s="207">
        <v>0</v>
      </c>
      <c r="BC267" s="207">
        <v>0</v>
      </c>
      <c r="BD267" s="207">
        <v>0</v>
      </c>
      <c r="BE267" s="207">
        <v>0</v>
      </c>
      <c r="BF267" s="207">
        <v>0</v>
      </c>
      <c r="BG267" s="207">
        <v>0</v>
      </c>
      <c r="BH267" s="207">
        <v>0</v>
      </c>
      <c r="BI267" s="207">
        <v>0</v>
      </c>
      <c r="BJ267" s="207">
        <v>0</v>
      </c>
      <c r="BK267" s="207">
        <v>0</v>
      </c>
      <c r="BL267" s="207">
        <v>0</v>
      </c>
      <c r="BM267" s="207">
        <v>0</v>
      </c>
      <c r="BN267" s="207">
        <v>0</v>
      </c>
      <c r="BO267" s="207">
        <v>0</v>
      </c>
      <c r="BP267" s="207">
        <v>0</v>
      </c>
      <c r="BQ267" s="207">
        <v>0</v>
      </c>
      <c r="BR267" s="207">
        <v>0</v>
      </c>
      <c r="BS267" s="207">
        <v>0</v>
      </c>
      <c r="BT267" s="207">
        <v>0</v>
      </c>
      <c r="BU267" s="207">
        <v>0</v>
      </c>
      <c r="BV267" s="207">
        <v>0</v>
      </c>
      <c r="BW267" s="207">
        <v>0</v>
      </c>
      <c r="BX267" s="207">
        <v>0</v>
      </c>
      <c r="BY267" s="207">
        <v>0</v>
      </c>
      <c r="BZ267" s="207">
        <v>0</v>
      </c>
      <c r="CA267" s="207">
        <v>0</v>
      </c>
      <c r="CB267" s="207">
        <v>0</v>
      </c>
      <c r="CC267" s="216">
        <f t="shared" si="47"/>
        <v>0</v>
      </c>
    </row>
    <row r="268" spans="1:81" s="116" customFormat="1" ht="25.5" customHeight="1">
      <c r="A268" s="143" t="s">
        <v>1463</v>
      </c>
      <c r="B268" s="310" t="s">
        <v>45</v>
      </c>
      <c r="C268" s="311" t="s">
        <v>771</v>
      </c>
      <c r="D268" s="312">
        <v>52060</v>
      </c>
      <c r="E268" s="117" t="s">
        <v>772</v>
      </c>
      <c r="F268" s="313" t="s">
        <v>790</v>
      </c>
      <c r="G268" s="314" t="s">
        <v>1609</v>
      </c>
      <c r="H268" s="207">
        <v>0</v>
      </c>
      <c r="I268" s="207">
        <v>0</v>
      </c>
      <c r="J268" s="207">
        <v>0</v>
      </c>
      <c r="K268" s="207">
        <v>0</v>
      </c>
      <c r="L268" s="207">
        <v>0</v>
      </c>
      <c r="M268" s="207">
        <v>0</v>
      </c>
      <c r="N268" s="207">
        <v>9000</v>
      </c>
      <c r="O268" s="207">
        <v>0</v>
      </c>
      <c r="P268" s="207">
        <v>0</v>
      </c>
      <c r="Q268" s="207">
        <v>0</v>
      </c>
      <c r="R268" s="207">
        <v>0</v>
      </c>
      <c r="S268" s="207">
        <v>0</v>
      </c>
      <c r="T268" s="207">
        <v>0</v>
      </c>
      <c r="U268" s="207">
        <v>0</v>
      </c>
      <c r="V268" s="207">
        <v>0</v>
      </c>
      <c r="W268" s="207">
        <v>0</v>
      </c>
      <c r="X268" s="207">
        <v>0</v>
      </c>
      <c r="Y268" s="207">
        <v>0</v>
      </c>
      <c r="Z268" s="207">
        <v>0</v>
      </c>
      <c r="AA268" s="207">
        <v>0</v>
      </c>
      <c r="AB268" s="207">
        <v>0</v>
      </c>
      <c r="AC268" s="207">
        <v>0</v>
      </c>
      <c r="AD268" s="207">
        <v>0</v>
      </c>
      <c r="AE268" s="207">
        <v>0</v>
      </c>
      <c r="AF268" s="207">
        <v>0</v>
      </c>
      <c r="AG268" s="207">
        <v>0</v>
      </c>
      <c r="AH268" s="207">
        <v>0</v>
      </c>
      <c r="AI268" s="207">
        <v>0</v>
      </c>
      <c r="AJ268" s="207">
        <v>0</v>
      </c>
      <c r="AK268" s="207">
        <v>0</v>
      </c>
      <c r="AL268" s="207">
        <v>0</v>
      </c>
      <c r="AM268" s="207">
        <v>0</v>
      </c>
      <c r="AN268" s="207">
        <v>0</v>
      </c>
      <c r="AO268" s="207">
        <v>0</v>
      </c>
      <c r="AP268" s="207">
        <v>0</v>
      </c>
      <c r="AQ268" s="207">
        <v>0</v>
      </c>
      <c r="AR268" s="207">
        <v>0</v>
      </c>
      <c r="AS268" s="207">
        <v>0</v>
      </c>
      <c r="AT268" s="207">
        <v>0</v>
      </c>
      <c r="AU268" s="207">
        <v>0</v>
      </c>
      <c r="AV268" s="207">
        <v>0</v>
      </c>
      <c r="AW268" s="207">
        <v>0</v>
      </c>
      <c r="AX268" s="207">
        <v>0</v>
      </c>
      <c r="AY268" s="207">
        <v>0</v>
      </c>
      <c r="AZ268" s="207">
        <v>0</v>
      </c>
      <c r="BA268" s="207">
        <v>0</v>
      </c>
      <c r="BB268" s="207">
        <v>0</v>
      </c>
      <c r="BC268" s="207">
        <v>0</v>
      </c>
      <c r="BD268" s="207">
        <v>0</v>
      </c>
      <c r="BE268" s="207">
        <v>0</v>
      </c>
      <c r="BF268" s="207">
        <v>0</v>
      </c>
      <c r="BG268" s="207">
        <v>0</v>
      </c>
      <c r="BH268" s="207"/>
      <c r="BI268" s="207">
        <v>0</v>
      </c>
      <c r="BJ268" s="207"/>
      <c r="BK268" s="207">
        <v>0</v>
      </c>
      <c r="BL268" s="207">
        <v>0</v>
      </c>
      <c r="BM268" s="207">
        <v>0</v>
      </c>
      <c r="BN268" s="207">
        <v>0</v>
      </c>
      <c r="BO268" s="207">
        <v>0</v>
      </c>
      <c r="BP268" s="207"/>
      <c r="BQ268" s="207">
        <v>0</v>
      </c>
      <c r="BR268" s="207">
        <v>0</v>
      </c>
      <c r="BS268" s="207">
        <v>0</v>
      </c>
      <c r="BT268" s="207">
        <v>0</v>
      </c>
      <c r="BU268" s="207">
        <v>0</v>
      </c>
      <c r="BV268" s="207">
        <v>0</v>
      </c>
      <c r="BW268" s="207">
        <v>0</v>
      </c>
      <c r="BX268" s="207">
        <v>0</v>
      </c>
      <c r="BY268" s="207">
        <v>0</v>
      </c>
      <c r="BZ268" s="207">
        <v>0</v>
      </c>
      <c r="CA268" s="207">
        <v>0</v>
      </c>
      <c r="CB268" s="207">
        <v>0</v>
      </c>
      <c r="CC268" s="216">
        <f t="shared" si="47"/>
        <v>9000</v>
      </c>
    </row>
    <row r="269" spans="1:81" s="116" customFormat="1" ht="25.5" customHeight="1">
      <c r="A269" s="143" t="s">
        <v>1463</v>
      </c>
      <c r="B269" s="310" t="s">
        <v>45</v>
      </c>
      <c r="C269" s="311" t="s">
        <v>771</v>
      </c>
      <c r="D269" s="312">
        <v>52060</v>
      </c>
      <c r="E269" s="117" t="s">
        <v>772</v>
      </c>
      <c r="F269" s="313" t="s">
        <v>791</v>
      </c>
      <c r="G269" s="314" t="s">
        <v>792</v>
      </c>
      <c r="H269" s="207">
        <v>0</v>
      </c>
      <c r="I269" s="207">
        <v>0</v>
      </c>
      <c r="J269" s="207">
        <v>0</v>
      </c>
      <c r="K269" s="207">
        <v>0</v>
      </c>
      <c r="L269" s="207">
        <v>0</v>
      </c>
      <c r="M269" s="207">
        <v>0</v>
      </c>
      <c r="N269" s="207">
        <v>0</v>
      </c>
      <c r="O269" s="207">
        <v>0</v>
      </c>
      <c r="P269" s="207">
        <v>0</v>
      </c>
      <c r="Q269" s="207">
        <v>0</v>
      </c>
      <c r="R269" s="207">
        <v>0</v>
      </c>
      <c r="S269" s="207">
        <v>0</v>
      </c>
      <c r="T269" s="207">
        <v>0</v>
      </c>
      <c r="U269" s="207">
        <v>0</v>
      </c>
      <c r="V269" s="207">
        <v>0</v>
      </c>
      <c r="W269" s="207">
        <v>0</v>
      </c>
      <c r="X269" s="207">
        <v>0</v>
      </c>
      <c r="Y269" s="207">
        <v>0</v>
      </c>
      <c r="Z269" s="207">
        <v>0</v>
      </c>
      <c r="AA269" s="207">
        <v>0</v>
      </c>
      <c r="AB269" s="207">
        <v>0</v>
      </c>
      <c r="AC269" s="207">
        <v>0</v>
      </c>
      <c r="AD269" s="207">
        <v>0</v>
      </c>
      <c r="AE269" s="207">
        <v>0</v>
      </c>
      <c r="AF269" s="207">
        <v>0</v>
      </c>
      <c r="AG269" s="207">
        <v>0</v>
      </c>
      <c r="AH269" s="207">
        <v>0</v>
      </c>
      <c r="AI269" s="207">
        <v>0</v>
      </c>
      <c r="AJ269" s="207">
        <v>0</v>
      </c>
      <c r="AK269" s="207">
        <v>0</v>
      </c>
      <c r="AL269" s="207">
        <v>0</v>
      </c>
      <c r="AM269" s="207">
        <v>0</v>
      </c>
      <c r="AN269" s="207">
        <v>0</v>
      </c>
      <c r="AO269" s="207">
        <v>0</v>
      </c>
      <c r="AP269" s="207">
        <v>0</v>
      </c>
      <c r="AQ269" s="207">
        <v>0</v>
      </c>
      <c r="AR269" s="207">
        <v>0</v>
      </c>
      <c r="AS269" s="207">
        <v>0</v>
      </c>
      <c r="AT269" s="207">
        <v>0</v>
      </c>
      <c r="AU269" s="207">
        <v>0</v>
      </c>
      <c r="AV269" s="207">
        <v>0</v>
      </c>
      <c r="AW269" s="207">
        <v>0</v>
      </c>
      <c r="AX269" s="207">
        <v>0</v>
      </c>
      <c r="AY269" s="207">
        <v>0</v>
      </c>
      <c r="AZ269" s="207">
        <v>0</v>
      </c>
      <c r="BA269" s="207">
        <v>0</v>
      </c>
      <c r="BB269" s="207">
        <v>0</v>
      </c>
      <c r="BC269" s="207">
        <v>0</v>
      </c>
      <c r="BD269" s="207">
        <v>0</v>
      </c>
      <c r="BE269" s="207">
        <v>0</v>
      </c>
      <c r="BF269" s="207">
        <v>0</v>
      </c>
      <c r="BG269" s="207">
        <v>0</v>
      </c>
      <c r="BH269" s="207">
        <v>0</v>
      </c>
      <c r="BI269" s="207">
        <v>0</v>
      </c>
      <c r="BJ269" s="207">
        <v>0</v>
      </c>
      <c r="BK269" s="207">
        <v>0</v>
      </c>
      <c r="BL269" s="207">
        <v>0</v>
      </c>
      <c r="BM269" s="207">
        <v>0</v>
      </c>
      <c r="BN269" s="207">
        <v>0</v>
      </c>
      <c r="BO269" s="207">
        <v>0</v>
      </c>
      <c r="BP269" s="207">
        <v>0</v>
      </c>
      <c r="BQ269" s="207">
        <v>0</v>
      </c>
      <c r="BR269" s="207">
        <v>0</v>
      </c>
      <c r="BS269" s="207">
        <v>0</v>
      </c>
      <c r="BT269" s="207">
        <v>0</v>
      </c>
      <c r="BU269" s="207">
        <v>0</v>
      </c>
      <c r="BV269" s="207">
        <v>0</v>
      </c>
      <c r="BW269" s="207">
        <v>0</v>
      </c>
      <c r="BX269" s="207">
        <v>0</v>
      </c>
      <c r="BY269" s="207">
        <v>0</v>
      </c>
      <c r="BZ269" s="207">
        <v>0</v>
      </c>
      <c r="CA269" s="207">
        <v>0</v>
      </c>
      <c r="CB269" s="207">
        <v>0</v>
      </c>
      <c r="CC269" s="216">
        <f t="shared" si="47"/>
        <v>0</v>
      </c>
    </row>
    <row r="270" spans="1:81" s="116" customFormat="1" ht="25.5" customHeight="1">
      <c r="A270" s="143" t="s">
        <v>1461</v>
      </c>
      <c r="B270" s="310" t="s">
        <v>45</v>
      </c>
      <c r="C270" s="311" t="s">
        <v>771</v>
      </c>
      <c r="D270" s="312">
        <v>52060</v>
      </c>
      <c r="E270" s="117" t="s">
        <v>772</v>
      </c>
      <c r="F270" s="313" t="s">
        <v>793</v>
      </c>
      <c r="G270" s="314" t="s">
        <v>794</v>
      </c>
      <c r="H270" s="207">
        <v>0</v>
      </c>
      <c r="I270" s="207">
        <v>0</v>
      </c>
      <c r="J270" s="207">
        <v>0</v>
      </c>
      <c r="K270" s="207">
        <v>0</v>
      </c>
      <c r="L270" s="207">
        <v>0</v>
      </c>
      <c r="M270" s="207">
        <v>0</v>
      </c>
      <c r="N270" s="207">
        <v>0</v>
      </c>
      <c r="O270" s="207">
        <v>0</v>
      </c>
      <c r="P270" s="207">
        <v>0</v>
      </c>
      <c r="Q270" s="207">
        <v>0</v>
      </c>
      <c r="R270" s="207">
        <v>0</v>
      </c>
      <c r="S270" s="207">
        <v>0</v>
      </c>
      <c r="T270" s="207">
        <v>0</v>
      </c>
      <c r="U270" s="207">
        <v>0</v>
      </c>
      <c r="V270" s="207">
        <v>0</v>
      </c>
      <c r="W270" s="207">
        <v>0</v>
      </c>
      <c r="X270" s="207">
        <v>0</v>
      </c>
      <c r="Y270" s="207">
        <v>0</v>
      </c>
      <c r="Z270" s="207">
        <v>0</v>
      </c>
      <c r="AA270" s="207">
        <v>0</v>
      </c>
      <c r="AB270" s="207">
        <v>0</v>
      </c>
      <c r="AC270" s="207">
        <v>0</v>
      </c>
      <c r="AD270" s="207">
        <v>0</v>
      </c>
      <c r="AE270" s="207">
        <v>0</v>
      </c>
      <c r="AF270" s="207">
        <v>0</v>
      </c>
      <c r="AG270" s="207">
        <v>0</v>
      </c>
      <c r="AH270" s="207">
        <v>0</v>
      </c>
      <c r="AI270" s="207">
        <v>0</v>
      </c>
      <c r="AJ270" s="207">
        <v>0</v>
      </c>
      <c r="AK270" s="207">
        <v>0</v>
      </c>
      <c r="AL270" s="207">
        <v>0</v>
      </c>
      <c r="AM270" s="207">
        <v>0</v>
      </c>
      <c r="AN270" s="207">
        <v>0</v>
      </c>
      <c r="AO270" s="207">
        <v>0</v>
      </c>
      <c r="AP270" s="207">
        <v>0</v>
      </c>
      <c r="AQ270" s="207">
        <v>0</v>
      </c>
      <c r="AR270" s="207">
        <v>0</v>
      </c>
      <c r="AS270" s="207">
        <v>0</v>
      </c>
      <c r="AT270" s="207">
        <v>0</v>
      </c>
      <c r="AU270" s="207">
        <v>0</v>
      </c>
      <c r="AV270" s="207">
        <v>0</v>
      </c>
      <c r="AW270" s="207">
        <v>0</v>
      </c>
      <c r="AX270" s="207">
        <v>0</v>
      </c>
      <c r="AY270" s="207">
        <v>0</v>
      </c>
      <c r="AZ270" s="207">
        <v>0</v>
      </c>
      <c r="BA270" s="207">
        <v>0</v>
      </c>
      <c r="BB270" s="207">
        <v>0</v>
      </c>
      <c r="BC270" s="207">
        <v>0</v>
      </c>
      <c r="BD270" s="207">
        <v>0</v>
      </c>
      <c r="BE270" s="207">
        <v>0</v>
      </c>
      <c r="BF270" s="207">
        <v>0</v>
      </c>
      <c r="BG270" s="207">
        <v>0</v>
      </c>
      <c r="BH270" s="207">
        <v>0</v>
      </c>
      <c r="BI270" s="207">
        <v>0</v>
      </c>
      <c r="BJ270" s="207">
        <v>0</v>
      </c>
      <c r="BK270" s="207">
        <v>0</v>
      </c>
      <c r="BL270" s="207">
        <v>0</v>
      </c>
      <c r="BM270" s="207">
        <v>0</v>
      </c>
      <c r="BN270" s="207">
        <v>0</v>
      </c>
      <c r="BO270" s="207">
        <v>0</v>
      </c>
      <c r="BP270" s="207">
        <v>0</v>
      </c>
      <c r="BQ270" s="207">
        <v>0</v>
      </c>
      <c r="BR270" s="207">
        <v>0</v>
      </c>
      <c r="BS270" s="207">
        <v>0</v>
      </c>
      <c r="BT270" s="207">
        <v>0</v>
      </c>
      <c r="BU270" s="207">
        <v>0</v>
      </c>
      <c r="BV270" s="207">
        <v>0</v>
      </c>
      <c r="BW270" s="207">
        <v>0</v>
      </c>
      <c r="BX270" s="207">
        <v>0</v>
      </c>
      <c r="BY270" s="207">
        <v>0</v>
      </c>
      <c r="BZ270" s="207">
        <v>0</v>
      </c>
      <c r="CA270" s="207">
        <v>0</v>
      </c>
      <c r="CB270" s="207">
        <v>0</v>
      </c>
      <c r="CC270" s="216">
        <f t="shared" si="47"/>
        <v>0</v>
      </c>
    </row>
    <row r="271" spans="1:81" s="116" customFormat="1" ht="25.5" customHeight="1">
      <c r="A271" s="143" t="s">
        <v>1461</v>
      </c>
      <c r="B271" s="310" t="s">
        <v>45</v>
      </c>
      <c r="C271" s="311" t="s">
        <v>771</v>
      </c>
      <c r="D271" s="312">
        <v>52060</v>
      </c>
      <c r="E271" s="117" t="s">
        <v>772</v>
      </c>
      <c r="F271" s="313" t="s">
        <v>795</v>
      </c>
      <c r="G271" s="314" t="s">
        <v>796</v>
      </c>
      <c r="H271" s="207">
        <v>0</v>
      </c>
      <c r="I271" s="207">
        <v>0</v>
      </c>
      <c r="J271" s="207">
        <v>0</v>
      </c>
      <c r="K271" s="207">
        <v>0</v>
      </c>
      <c r="L271" s="207">
        <v>0</v>
      </c>
      <c r="M271" s="207">
        <v>0</v>
      </c>
      <c r="N271" s="207">
        <v>0</v>
      </c>
      <c r="O271" s="207">
        <v>0</v>
      </c>
      <c r="P271" s="207">
        <v>0</v>
      </c>
      <c r="Q271" s="207">
        <v>0</v>
      </c>
      <c r="R271" s="207">
        <v>0</v>
      </c>
      <c r="S271" s="207">
        <v>0</v>
      </c>
      <c r="T271" s="207">
        <v>0</v>
      </c>
      <c r="U271" s="207">
        <v>0</v>
      </c>
      <c r="V271" s="207">
        <v>0</v>
      </c>
      <c r="W271" s="207">
        <v>0</v>
      </c>
      <c r="X271" s="207">
        <v>0</v>
      </c>
      <c r="Y271" s="207">
        <v>0</v>
      </c>
      <c r="Z271" s="207">
        <v>0</v>
      </c>
      <c r="AA271" s="207">
        <v>0</v>
      </c>
      <c r="AB271" s="207">
        <v>0</v>
      </c>
      <c r="AC271" s="207">
        <v>0</v>
      </c>
      <c r="AD271" s="207">
        <v>0</v>
      </c>
      <c r="AE271" s="207">
        <v>0</v>
      </c>
      <c r="AF271" s="207">
        <v>0</v>
      </c>
      <c r="AG271" s="207">
        <v>0</v>
      </c>
      <c r="AH271" s="207">
        <v>0</v>
      </c>
      <c r="AI271" s="207">
        <v>0</v>
      </c>
      <c r="AJ271" s="207">
        <v>0</v>
      </c>
      <c r="AK271" s="207">
        <v>0</v>
      </c>
      <c r="AL271" s="207">
        <v>0</v>
      </c>
      <c r="AM271" s="207">
        <v>0</v>
      </c>
      <c r="AN271" s="207">
        <v>0</v>
      </c>
      <c r="AO271" s="207">
        <v>0</v>
      </c>
      <c r="AP271" s="207">
        <v>0</v>
      </c>
      <c r="AQ271" s="207">
        <v>0</v>
      </c>
      <c r="AR271" s="207">
        <v>0</v>
      </c>
      <c r="AS271" s="207">
        <v>0</v>
      </c>
      <c r="AT271" s="207">
        <v>0</v>
      </c>
      <c r="AU271" s="207">
        <v>0</v>
      </c>
      <c r="AV271" s="207">
        <v>0</v>
      </c>
      <c r="AW271" s="207">
        <v>0</v>
      </c>
      <c r="AX271" s="207">
        <v>0</v>
      </c>
      <c r="AY271" s="207">
        <v>0</v>
      </c>
      <c r="AZ271" s="207">
        <v>0</v>
      </c>
      <c r="BA271" s="207">
        <v>0</v>
      </c>
      <c r="BB271" s="207">
        <v>0</v>
      </c>
      <c r="BC271" s="207">
        <v>0</v>
      </c>
      <c r="BD271" s="207">
        <v>0</v>
      </c>
      <c r="BE271" s="207">
        <v>0</v>
      </c>
      <c r="BF271" s="207">
        <v>0</v>
      </c>
      <c r="BG271" s="207">
        <v>0</v>
      </c>
      <c r="BH271" s="207">
        <v>0</v>
      </c>
      <c r="BI271" s="207">
        <v>0</v>
      </c>
      <c r="BJ271" s="207">
        <v>0</v>
      </c>
      <c r="BK271" s="207">
        <v>0</v>
      </c>
      <c r="BL271" s="207">
        <v>0</v>
      </c>
      <c r="BM271" s="207">
        <v>0</v>
      </c>
      <c r="BN271" s="207">
        <v>0</v>
      </c>
      <c r="BO271" s="207">
        <v>0</v>
      </c>
      <c r="BP271" s="207">
        <v>0</v>
      </c>
      <c r="BQ271" s="207">
        <v>0</v>
      </c>
      <c r="BR271" s="207">
        <v>0</v>
      </c>
      <c r="BS271" s="207">
        <v>0</v>
      </c>
      <c r="BT271" s="207">
        <v>0</v>
      </c>
      <c r="BU271" s="207">
        <v>0</v>
      </c>
      <c r="BV271" s="207">
        <v>0</v>
      </c>
      <c r="BW271" s="207">
        <v>0</v>
      </c>
      <c r="BX271" s="207">
        <v>0</v>
      </c>
      <c r="BY271" s="207">
        <v>0</v>
      </c>
      <c r="BZ271" s="207">
        <v>0</v>
      </c>
      <c r="CA271" s="207">
        <v>0</v>
      </c>
      <c r="CB271" s="207">
        <v>0</v>
      </c>
      <c r="CC271" s="216">
        <f t="shared" si="47"/>
        <v>0</v>
      </c>
    </row>
    <row r="272" spans="1:81" s="116" customFormat="1" ht="25.5" customHeight="1">
      <c r="A272" s="143" t="s">
        <v>1461</v>
      </c>
      <c r="B272" s="310" t="s">
        <v>45</v>
      </c>
      <c r="C272" s="311" t="s">
        <v>771</v>
      </c>
      <c r="D272" s="312">
        <v>52060</v>
      </c>
      <c r="E272" s="117" t="s">
        <v>772</v>
      </c>
      <c r="F272" s="313" t="s">
        <v>797</v>
      </c>
      <c r="G272" s="314" t="s">
        <v>798</v>
      </c>
      <c r="H272" s="207">
        <v>0</v>
      </c>
      <c r="I272" s="207">
        <v>0</v>
      </c>
      <c r="J272" s="207">
        <v>0</v>
      </c>
      <c r="K272" s="207">
        <v>0</v>
      </c>
      <c r="L272" s="207">
        <v>0</v>
      </c>
      <c r="M272" s="207">
        <v>0</v>
      </c>
      <c r="N272" s="207">
        <v>0</v>
      </c>
      <c r="O272" s="207">
        <v>0</v>
      </c>
      <c r="P272" s="207">
        <v>0</v>
      </c>
      <c r="Q272" s="207">
        <v>0</v>
      </c>
      <c r="R272" s="207">
        <v>0</v>
      </c>
      <c r="S272" s="207">
        <v>0</v>
      </c>
      <c r="T272" s="207">
        <v>0</v>
      </c>
      <c r="U272" s="207">
        <v>0</v>
      </c>
      <c r="V272" s="207">
        <v>0</v>
      </c>
      <c r="W272" s="207">
        <v>0</v>
      </c>
      <c r="X272" s="207">
        <v>0</v>
      </c>
      <c r="Y272" s="207">
        <v>0</v>
      </c>
      <c r="Z272" s="207">
        <v>0</v>
      </c>
      <c r="AA272" s="207">
        <v>0</v>
      </c>
      <c r="AB272" s="207">
        <v>0</v>
      </c>
      <c r="AC272" s="207">
        <v>0</v>
      </c>
      <c r="AD272" s="207">
        <v>0</v>
      </c>
      <c r="AE272" s="207">
        <v>0</v>
      </c>
      <c r="AF272" s="207">
        <v>0</v>
      </c>
      <c r="AG272" s="207">
        <v>0</v>
      </c>
      <c r="AH272" s="207">
        <v>0</v>
      </c>
      <c r="AI272" s="207">
        <v>0</v>
      </c>
      <c r="AJ272" s="207">
        <v>0</v>
      </c>
      <c r="AK272" s="207">
        <v>0</v>
      </c>
      <c r="AL272" s="207">
        <v>0</v>
      </c>
      <c r="AM272" s="207">
        <v>0</v>
      </c>
      <c r="AN272" s="207">
        <v>0</v>
      </c>
      <c r="AO272" s="207">
        <v>0</v>
      </c>
      <c r="AP272" s="207">
        <v>0</v>
      </c>
      <c r="AQ272" s="207">
        <v>0</v>
      </c>
      <c r="AR272" s="207">
        <v>0</v>
      </c>
      <c r="AS272" s="207">
        <v>0</v>
      </c>
      <c r="AT272" s="207">
        <v>0</v>
      </c>
      <c r="AU272" s="207">
        <v>0</v>
      </c>
      <c r="AV272" s="207">
        <v>0</v>
      </c>
      <c r="AW272" s="207">
        <v>0</v>
      </c>
      <c r="AX272" s="207">
        <v>0</v>
      </c>
      <c r="AY272" s="207">
        <v>0</v>
      </c>
      <c r="AZ272" s="207">
        <v>0</v>
      </c>
      <c r="BA272" s="207">
        <v>0</v>
      </c>
      <c r="BB272" s="207">
        <v>0</v>
      </c>
      <c r="BC272" s="207">
        <v>0</v>
      </c>
      <c r="BD272" s="207">
        <v>0</v>
      </c>
      <c r="BE272" s="207">
        <v>0</v>
      </c>
      <c r="BF272" s="207">
        <v>0</v>
      </c>
      <c r="BG272" s="207">
        <v>0</v>
      </c>
      <c r="BH272" s="207">
        <v>0</v>
      </c>
      <c r="BI272" s="207">
        <v>0</v>
      </c>
      <c r="BJ272" s="207">
        <v>0</v>
      </c>
      <c r="BK272" s="207">
        <v>0</v>
      </c>
      <c r="BL272" s="207">
        <v>0</v>
      </c>
      <c r="BM272" s="207">
        <v>0</v>
      </c>
      <c r="BN272" s="207">
        <v>0</v>
      </c>
      <c r="BO272" s="207">
        <v>0</v>
      </c>
      <c r="BP272" s="207">
        <v>0</v>
      </c>
      <c r="BQ272" s="207">
        <v>0</v>
      </c>
      <c r="BR272" s="207">
        <v>0</v>
      </c>
      <c r="BS272" s="207">
        <v>0</v>
      </c>
      <c r="BT272" s="207">
        <v>0</v>
      </c>
      <c r="BU272" s="207">
        <v>0</v>
      </c>
      <c r="BV272" s="207">
        <v>0</v>
      </c>
      <c r="BW272" s="207">
        <v>0</v>
      </c>
      <c r="BX272" s="207">
        <v>0</v>
      </c>
      <c r="BY272" s="207">
        <v>0</v>
      </c>
      <c r="BZ272" s="207">
        <v>0</v>
      </c>
      <c r="CA272" s="207">
        <v>0</v>
      </c>
      <c r="CB272" s="207">
        <v>0</v>
      </c>
      <c r="CC272" s="216">
        <f t="shared" si="47"/>
        <v>0</v>
      </c>
    </row>
    <row r="273" spans="1:81" s="116" customFormat="1" ht="25.5" customHeight="1">
      <c r="A273" s="143" t="s">
        <v>1461</v>
      </c>
      <c r="B273" s="310" t="s">
        <v>45</v>
      </c>
      <c r="C273" s="311" t="s">
        <v>771</v>
      </c>
      <c r="D273" s="312">
        <v>52060</v>
      </c>
      <c r="E273" s="117" t="s">
        <v>772</v>
      </c>
      <c r="F273" s="313" t="s">
        <v>799</v>
      </c>
      <c r="G273" s="314" t="s">
        <v>786</v>
      </c>
      <c r="H273" s="207">
        <v>0</v>
      </c>
      <c r="I273" s="185">
        <v>0</v>
      </c>
      <c r="J273" s="185">
        <v>0</v>
      </c>
      <c r="K273" s="185">
        <v>0</v>
      </c>
      <c r="L273" s="185">
        <v>0</v>
      </c>
      <c r="M273" s="185">
        <v>0</v>
      </c>
      <c r="N273" s="185">
        <v>74300</v>
      </c>
      <c r="O273" s="185">
        <v>0</v>
      </c>
      <c r="P273" s="185">
        <v>0</v>
      </c>
      <c r="Q273" s="185">
        <v>0</v>
      </c>
      <c r="R273" s="185">
        <v>0</v>
      </c>
      <c r="S273" s="185">
        <v>0</v>
      </c>
      <c r="T273" s="185">
        <v>0</v>
      </c>
      <c r="U273" s="185">
        <v>0</v>
      </c>
      <c r="V273" s="185">
        <v>0</v>
      </c>
      <c r="W273" s="185">
        <v>4500</v>
      </c>
      <c r="X273" s="185">
        <v>0</v>
      </c>
      <c r="Y273" s="185">
        <v>0</v>
      </c>
      <c r="Z273" s="185">
        <v>64350</v>
      </c>
      <c r="AA273" s="185">
        <v>0</v>
      </c>
      <c r="AB273" s="185">
        <v>0</v>
      </c>
      <c r="AC273" s="185">
        <v>0</v>
      </c>
      <c r="AD273" s="185">
        <v>0</v>
      </c>
      <c r="AE273" s="185">
        <v>0</v>
      </c>
      <c r="AF273" s="185">
        <v>0</v>
      </c>
      <c r="AG273" s="185">
        <v>0</v>
      </c>
      <c r="AH273" s="185">
        <v>0</v>
      </c>
      <c r="AI273" s="185">
        <v>100000</v>
      </c>
      <c r="AJ273" s="185">
        <v>0</v>
      </c>
      <c r="AK273" s="185">
        <v>0</v>
      </c>
      <c r="AL273" s="185">
        <v>0</v>
      </c>
      <c r="AM273" s="185">
        <v>0</v>
      </c>
      <c r="AN273" s="185">
        <v>0</v>
      </c>
      <c r="AO273" s="185">
        <v>0</v>
      </c>
      <c r="AP273" s="185">
        <v>0</v>
      </c>
      <c r="AQ273" s="185">
        <v>0</v>
      </c>
      <c r="AR273" s="185">
        <v>0</v>
      </c>
      <c r="AS273" s="185">
        <v>0</v>
      </c>
      <c r="AT273" s="185">
        <v>0</v>
      </c>
      <c r="AU273" s="185">
        <v>59200</v>
      </c>
      <c r="AV273" s="185">
        <v>0</v>
      </c>
      <c r="AW273" s="185">
        <v>0</v>
      </c>
      <c r="AX273" s="185">
        <v>0</v>
      </c>
      <c r="AY273" s="185">
        <v>0</v>
      </c>
      <c r="AZ273" s="185">
        <v>0</v>
      </c>
      <c r="BA273" s="185">
        <v>0</v>
      </c>
      <c r="BB273" s="185">
        <v>29800</v>
      </c>
      <c r="BC273" s="185">
        <v>0</v>
      </c>
      <c r="BD273" s="185">
        <v>0</v>
      </c>
      <c r="BE273" s="185">
        <v>0</v>
      </c>
      <c r="BF273" s="185">
        <v>0</v>
      </c>
      <c r="BG273" s="185">
        <v>86975</v>
      </c>
      <c r="BH273" s="185"/>
      <c r="BI273" s="185">
        <v>16600</v>
      </c>
      <c r="BJ273" s="185"/>
      <c r="BK273" s="185">
        <v>0</v>
      </c>
      <c r="BL273" s="185">
        <v>0</v>
      </c>
      <c r="BM273" s="185">
        <v>8400</v>
      </c>
      <c r="BN273" s="185">
        <v>0</v>
      </c>
      <c r="BO273" s="185">
        <v>0</v>
      </c>
      <c r="BP273" s="185"/>
      <c r="BQ273" s="185">
        <v>0</v>
      </c>
      <c r="BR273" s="185">
        <v>0</v>
      </c>
      <c r="BS273" s="185">
        <v>0</v>
      </c>
      <c r="BT273" s="185">
        <v>0</v>
      </c>
      <c r="BU273" s="185">
        <v>0</v>
      </c>
      <c r="BV273" s="185">
        <v>0</v>
      </c>
      <c r="BW273" s="185">
        <v>0</v>
      </c>
      <c r="BX273" s="185">
        <v>0</v>
      </c>
      <c r="BY273" s="185">
        <v>0</v>
      </c>
      <c r="BZ273" s="185">
        <v>0</v>
      </c>
      <c r="CA273" s="185">
        <v>0</v>
      </c>
      <c r="CB273" s="185">
        <v>0</v>
      </c>
      <c r="CC273" s="216">
        <f t="shared" si="47"/>
        <v>444125</v>
      </c>
    </row>
    <row r="274" spans="1:81" s="116" customFormat="1" ht="25.5" customHeight="1">
      <c r="A274" s="143" t="s">
        <v>1461</v>
      </c>
      <c r="B274" s="310" t="s">
        <v>45</v>
      </c>
      <c r="C274" s="311" t="s">
        <v>771</v>
      </c>
      <c r="D274" s="312"/>
      <c r="E274" s="117"/>
      <c r="F274" s="313" t="s">
        <v>800</v>
      </c>
      <c r="G274" s="314" t="s">
        <v>1610</v>
      </c>
      <c r="H274" s="207">
        <v>78730</v>
      </c>
      <c r="I274" s="207">
        <v>0</v>
      </c>
      <c r="J274" s="207">
        <v>0</v>
      </c>
      <c r="K274" s="207">
        <v>0</v>
      </c>
      <c r="L274" s="207">
        <v>0</v>
      </c>
      <c r="M274" s="207">
        <v>0</v>
      </c>
      <c r="N274" s="207">
        <v>86121</v>
      </c>
      <c r="O274" s="207">
        <v>0</v>
      </c>
      <c r="P274" s="207">
        <v>0</v>
      </c>
      <c r="Q274" s="207">
        <v>0</v>
      </c>
      <c r="R274" s="207">
        <v>0</v>
      </c>
      <c r="S274" s="207">
        <v>0</v>
      </c>
      <c r="T274" s="207">
        <v>0</v>
      </c>
      <c r="U274" s="207">
        <v>0</v>
      </c>
      <c r="V274" s="207">
        <v>0</v>
      </c>
      <c r="W274" s="207">
        <v>30120</v>
      </c>
      <c r="X274" s="207">
        <v>0</v>
      </c>
      <c r="Y274" s="207">
        <v>1140</v>
      </c>
      <c r="Z274" s="207">
        <v>48000</v>
      </c>
      <c r="AA274" s="207">
        <v>0</v>
      </c>
      <c r="AB274" s="207">
        <v>0</v>
      </c>
      <c r="AC274" s="207">
        <v>0</v>
      </c>
      <c r="AD274" s="207">
        <v>0</v>
      </c>
      <c r="AE274" s="207">
        <v>0</v>
      </c>
      <c r="AF274" s="207">
        <v>0</v>
      </c>
      <c r="AG274" s="207">
        <v>0</v>
      </c>
      <c r="AH274" s="207">
        <v>0</v>
      </c>
      <c r="AI274" s="207">
        <v>9570</v>
      </c>
      <c r="AJ274" s="207">
        <v>0</v>
      </c>
      <c r="AK274" s="207">
        <v>0</v>
      </c>
      <c r="AL274" s="207">
        <v>0</v>
      </c>
      <c r="AM274" s="207">
        <v>0</v>
      </c>
      <c r="AN274" s="207">
        <v>0</v>
      </c>
      <c r="AO274" s="207">
        <v>0</v>
      </c>
      <c r="AP274" s="207">
        <v>0</v>
      </c>
      <c r="AQ274" s="207">
        <v>0</v>
      </c>
      <c r="AR274" s="207">
        <v>0</v>
      </c>
      <c r="AS274" s="207">
        <v>0</v>
      </c>
      <c r="AT274" s="207">
        <v>0</v>
      </c>
      <c r="AU274" s="207">
        <v>4780</v>
      </c>
      <c r="AV274" s="207">
        <v>0</v>
      </c>
      <c r="AW274" s="207">
        <v>0</v>
      </c>
      <c r="AX274" s="207">
        <v>0</v>
      </c>
      <c r="AY274" s="207">
        <v>0</v>
      </c>
      <c r="AZ274" s="207">
        <v>810</v>
      </c>
      <c r="BA274" s="207">
        <v>0</v>
      </c>
      <c r="BB274" s="207">
        <v>21689</v>
      </c>
      <c r="BC274" s="207">
        <v>0</v>
      </c>
      <c r="BD274" s="207">
        <v>0</v>
      </c>
      <c r="BE274" s="207">
        <v>0</v>
      </c>
      <c r="BF274" s="207">
        <v>0</v>
      </c>
      <c r="BG274" s="207">
        <v>15728</v>
      </c>
      <c r="BH274" s="207"/>
      <c r="BI274" s="207">
        <v>0</v>
      </c>
      <c r="BJ274" s="207"/>
      <c r="BK274" s="207">
        <v>0</v>
      </c>
      <c r="BL274" s="207">
        <v>0</v>
      </c>
      <c r="BM274" s="207">
        <v>22050</v>
      </c>
      <c r="BN274" s="207">
        <v>0</v>
      </c>
      <c r="BO274" s="207">
        <v>3710</v>
      </c>
      <c r="BP274" s="207"/>
      <c r="BQ274" s="207">
        <v>0</v>
      </c>
      <c r="BR274" s="207">
        <v>0</v>
      </c>
      <c r="BS274" s="207">
        <v>0</v>
      </c>
      <c r="BT274" s="207">
        <v>1052</v>
      </c>
      <c r="BU274" s="207">
        <v>0</v>
      </c>
      <c r="BV274" s="207">
        <v>0</v>
      </c>
      <c r="BW274" s="207">
        <v>0</v>
      </c>
      <c r="BX274" s="207">
        <v>0</v>
      </c>
      <c r="BY274" s="207">
        <v>0</v>
      </c>
      <c r="BZ274" s="207">
        <v>0</v>
      </c>
      <c r="CA274" s="207">
        <v>0</v>
      </c>
      <c r="CB274" s="207">
        <v>0</v>
      </c>
      <c r="CC274" s="216">
        <f t="shared" si="47"/>
        <v>323500</v>
      </c>
    </row>
    <row r="275" spans="1:81" s="116" customFormat="1" ht="25.5" customHeight="1">
      <c r="A275" s="143" t="s">
        <v>1461</v>
      </c>
      <c r="B275" s="310" t="s">
        <v>45</v>
      </c>
      <c r="C275" s="311" t="s">
        <v>771</v>
      </c>
      <c r="D275" s="312">
        <v>52060</v>
      </c>
      <c r="E275" s="117" t="s">
        <v>772</v>
      </c>
      <c r="F275" s="313" t="s">
        <v>801</v>
      </c>
      <c r="G275" s="314" t="s">
        <v>1611</v>
      </c>
      <c r="H275" s="207">
        <v>0</v>
      </c>
      <c r="I275" s="207">
        <v>0</v>
      </c>
      <c r="J275" s="207">
        <v>0</v>
      </c>
      <c r="K275" s="207">
        <v>0</v>
      </c>
      <c r="L275" s="207">
        <v>0</v>
      </c>
      <c r="M275" s="207">
        <v>0</v>
      </c>
      <c r="N275" s="207">
        <v>0</v>
      </c>
      <c r="O275" s="207">
        <v>0</v>
      </c>
      <c r="P275" s="207">
        <v>0</v>
      </c>
      <c r="Q275" s="207">
        <v>0</v>
      </c>
      <c r="R275" s="207">
        <v>0</v>
      </c>
      <c r="S275" s="207">
        <v>0</v>
      </c>
      <c r="T275" s="207">
        <v>0</v>
      </c>
      <c r="U275" s="207">
        <v>0</v>
      </c>
      <c r="V275" s="207">
        <v>0</v>
      </c>
      <c r="W275" s="207">
        <v>0</v>
      </c>
      <c r="X275" s="207">
        <v>0</v>
      </c>
      <c r="Y275" s="207">
        <v>0</v>
      </c>
      <c r="Z275" s="207">
        <v>0</v>
      </c>
      <c r="AA275" s="207">
        <v>0</v>
      </c>
      <c r="AB275" s="207">
        <v>0</v>
      </c>
      <c r="AC275" s="207">
        <v>0</v>
      </c>
      <c r="AD275" s="207">
        <v>0</v>
      </c>
      <c r="AE275" s="207">
        <v>0</v>
      </c>
      <c r="AF275" s="207">
        <v>0</v>
      </c>
      <c r="AG275" s="207">
        <v>0</v>
      </c>
      <c r="AH275" s="207">
        <v>0</v>
      </c>
      <c r="AI275" s="207">
        <v>0</v>
      </c>
      <c r="AJ275" s="207">
        <v>0</v>
      </c>
      <c r="AK275" s="207">
        <v>0</v>
      </c>
      <c r="AL275" s="207">
        <v>0</v>
      </c>
      <c r="AM275" s="207">
        <v>0</v>
      </c>
      <c r="AN275" s="207">
        <v>0</v>
      </c>
      <c r="AO275" s="207">
        <v>0</v>
      </c>
      <c r="AP275" s="207">
        <v>0</v>
      </c>
      <c r="AQ275" s="207">
        <v>0</v>
      </c>
      <c r="AR275" s="207">
        <v>0</v>
      </c>
      <c r="AS275" s="207">
        <v>0</v>
      </c>
      <c r="AT275" s="207">
        <v>0</v>
      </c>
      <c r="AU275" s="207">
        <v>0</v>
      </c>
      <c r="AV275" s="207">
        <v>0</v>
      </c>
      <c r="AW275" s="207">
        <v>0</v>
      </c>
      <c r="AX275" s="207">
        <v>0</v>
      </c>
      <c r="AY275" s="207">
        <v>0</v>
      </c>
      <c r="AZ275" s="207">
        <v>0</v>
      </c>
      <c r="BA275" s="207">
        <v>0</v>
      </c>
      <c r="BB275" s="207">
        <v>0</v>
      </c>
      <c r="BC275" s="207">
        <v>0</v>
      </c>
      <c r="BD275" s="207">
        <v>0</v>
      </c>
      <c r="BE275" s="207">
        <v>0</v>
      </c>
      <c r="BF275" s="207">
        <v>0</v>
      </c>
      <c r="BG275" s="207">
        <v>0</v>
      </c>
      <c r="BH275" s="207">
        <v>0</v>
      </c>
      <c r="BI275" s="207">
        <v>0</v>
      </c>
      <c r="BJ275" s="207">
        <v>0</v>
      </c>
      <c r="BK275" s="207">
        <v>0</v>
      </c>
      <c r="BL275" s="207">
        <v>0</v>
      </c>
      <c r="BM275" s="207">
        <v>0</v>
      </c>
      <c r="BN275" s="207">
        <v>0</v>
      </c>
      <c r="BO275" s="207">
        <v>0</v>
      </c>
      <c r="BP275" s="207">
        <v>0</v>
      </c>
      <c r="BQ275" s="207">
        <v>0</v>
      </c>
      <c r="BR275" s="207">
        <v>0</v>
      </c>
      <c r="BS275" s="207">
        <v>0</v>
      </c>
      <c r="BT275" s="207">
        <v>0</v>
      </c>
      <c r="BU275" s="207">
        <v>0</v>
      </c>
      <c r="BV275" s="207">
        <v>0</v>
      </c>
      <c r="BW275" s="207">
        <v>0</v>
      </c>
      <c r="BX275" s="207">
        <v>0</v>
      </c>
      <c r="BY275" s="207">
        <v>0</v>
      </c>
      <c r="BZ275" s="207">
        <v>0</v>
      </c>
      <c r="CA275" s="207">
        <v>0</v>
      </c>
      <c r="CB275" s="207">
        <v>0</v>
      </c>
      <c r="CC275" s="216">
        <f t="shared" si="47"/>
        <v>0</v>
      </c>
    </row>
    <row r="276" spans="1:81" s="116" customFormat="1" ht="25.5" customHeight="1">
      <c r="A276" s="143" t="s">
        <v>1461</v>
      </c>
      <c r="B276" s="310" t="s">
        <v>45</v>
      </c>
      <c r="C276" s="311" t="s">
        <v>771</v>
      </c>
      <c r="D276" s="312">
        <v>52060</v>
      </c>
      <c r="E276" s="117" t="s">
        <v>772</v>
      </c>
      <c r="F276" s="313" t="s">
        <v>802</v>
      </c>
      <c r="G276" s="314" t="s">
        <v>1612</v>
      </c>
      <c r="H276" s="207">
        <v>0</v>
      </c>
      <c r="I276" s="207">
        <v>0</v>
      </c>
      <c r="J276" s="207">
        <v>0</v>
      </c>
      <c r="K276" s="207">
        <v>0</v>
      </c>
      <c r="L276" s="207">
        <v>0</v>
      </c>
      <c r="M276" s="207">
        <v>0</v>
      </c>
      <c r="N276" s="207">
        <v>0</v>
      </c>
      <c r="O276" s="207">
        <v>0</v>
      </c>
      <c r="P276" s="207">
        <v>0</v>
      </c>
      <c r="Q276" s="207">
        <v>0</v>
      </c>
      <c r="R276" s="207">
        <v>0</v>
      </c>
      <c r="S276" s="207">
        <v>0</v>
      </c>
      <c r="T276" s="207">
        <v>0</v>
      </c>
      <c r="U276" s="207">
        <v>0</v>
      </c>
      <c r="V276" s="207">
        <v>0</v>
      </c>
      <c r="W276" s="207">
        <v>0</v>
      </c>
      <c r="X276" s="207">
        <v>0</v>
      </c>
      <c r="Y276" s="207">
        <v>0</v>
      </c>
      <c r="Z276" s="207">
        <v>0</v>
      </c>
      <c r="AA276" s="207">
        <v>0</v>
      </c>
      <c r="AB276" s="207">
        <v>0</v>
      </c>
      <c r="AC276" s="207">
        <v>0</v>
      </c>
      <c r="AD276" s="207">
        <v>0</v>
      </c>
      <c r="AE276" s="207">
        <v>0</v>
      </c>
      <c r="AF276" s="207">
        <v>0</v>
      </c>
      <c r="AG276" s="207">
        <v>0</v>
      </c>
      <c r="AH276" s="207">
        <v>0</v>
      </c>
      <c r="AI276" s="207">
        <v>0</v>
      </c>
      <c r="AJ276" s="207">
        <v>0</v>
      </c>
      <c r="AK276" s="207">
        <v>0</v>
      </c>
      <c r="AL276" s="207">
        <v>0</v>
      </c>
      <c r="AM276" s="207">
        <v>0</v>
      </c>
      <c r="AN276" s="207">
        <v>0</v>
      </c>
      <c r="AO276" s="207">
        <v>0</v>
      </c>
      <c r="AP276" s="207">
        <v>0</v>
      </c>
      <c r="AQ276" s="207">
        <v>0</v>
      </c>
      <c r="AR276" s="207">
        <v>0</v>
      </c>
      <c r="AS276" s="207">
        <v>0</v>
      </c>
      <c r="AT276" s="207">
        <v>0</v>
      </c>
      <c r="AU276" s="207">
        <v>0</v>
      </c>
      <c r="AV276" s="207">
        <v>0</v>
      </c>
      <c r="AW276" s="207">
        <v>0</v>
      </c>
      <c r="AX276" s="207">
        <v>0</v>
      </c>
      <c r="AY276" s="207">
        <v>0</v>
      </c>
      <c r="AZ276" s="207">
        <v>0</v>
      </c>
      <c r="BA276" s="207">
        <v>0</v>
      </c>
      <c r="BB276" s="207">
        <v>0</v>
      </c>
      <c r="BC276" s="207">
        <v>0</v>
      </c>
      <c r="BD276" s="207">
        <v>0</v>
      </c>
      <c r="BE276" s="207">
        <v>0</v>
      </c>
      <c r="BF276" s="207">
        <v>0</v>
      </c>
      <c r="BG276" s="207">
        <v>0</v>
      </c>
      <c r="BH276" s="207">
        <v>0</v>
      </c>
      <c r="BI276" s="207">
        <v>0</v>
      </c>
      <c r="BJ276" s="207">
        <v>0</v>
      </c>
      <c r="BK276" s="207">
        <v>0</v>
      </c>
      <c r="BL276" s="207">
        <v>0</v>
      </c>
      <c r="BM276" s="207">
        <v>0</v>
      </c>
      <c r="BN276" s="207">
        <v>0</v>
      </c>
      <c r="BO276" s="207">
        <v>0</v>
      </c>
      <c r="BP276" s="207">
        <v>0</v>
      </c>
      <c r="BQ276" s="207">
        <v>0</v>
      </c>
      <c r="BR276" s="207">
        <v>0</v>
      </c>
      <c r="BS276" s="207">
        <v>0</v>
      </c>
      <c r="BT276" s="207">
        <v>0</v>
      </c>
      <c r="BU276" s="207">
        <v>0</v>
      </c>
      <c r="BV276" s="207">
        <v>0</v>
      </c>
      <c r="BW276" s="207">
        <v>0</v>
      </c>
      <c r="BX276" s="207">
        <v>0</v>
      </c>
      <c r="BY276" s="207">
        <v>0</v>
      </c>
      <c r="BZ276" s="207">
        <v>0</v>
      </c>
      <c r="CA276" s="207">
        <v>0</v>
      </c>
      <c r="CB276" s="207">
        <v>0</v>
      </c>
      <c r="CC276" s="216">
        <f t="shared" si="47"/>
        <v>0</v>
      </c>
    </row>
    <row r="277" spans="1:81" s="116" customFormat="1" ht="25.5" customHeight="1">
      <c r="A277" s="143" t="s">
        <v>1461</v>
      </c>
      <c r="B277" s="310" t="s">
        <v>45</v>
      </c>
      <c r="C277" s="311" t="s">
        <v>771</v>
      </c>
      <c r="D277" s="312">
        <v>52060</v>
      </c>
      <c r="E277" s="117" t="s">
        <v>772</v>
      </c>
      <c r="F277" s="313" t="s">
        <v>803</v>
      </c>
      <c r="G277" s="314" t="s">
        <v>1613</v>
      </c>
      <c r="H277" s="207">
        <v>0</v>
      </c>
      <c r="I277" s="207">
        <v>0</v>
      </c>
      <c r="J277" s="207">
        <v>0</v>
      </c>
      <c r="K277" s="207">
        <v>0</v>
      </c>
      <c r="L277" s="207">
        <v>0</v>
      </c>
      <c r="M277" s="207">
        <v>0</v>
      </c>
      <c r="N277" s="207">
        <v>0</v>
      </c>
      <c r="O277" s="207">
        <v>0</v>
      </c>
      <c r="P277" s="207">
        <v>0</v>
      </c>
      <c r="Q277" s="207">
        <v>0</v>
      </c>
      <c r="R277" s="207">
        <v>0</v>
      </c>
      <c r="S277" s="207">
        <v>0</v>
      </c>
      <c r="T277" s="207">
        <v>0</v>
      </c>
      <c r="U277" s="207">
        <v>0</v>
      </c>
      <c r="V277" s="207">
        <v>0</v>
      </c>
      <c r="W277" s="207">
        <v>0</v>
      </c>
      <c r="X277" s="207">
        <v>0</v>
      </c>
      <c r="Y277" s="207">
        <v>0</v>
      </c>
      <c r="Z277" s="207">
        <v>0</v>
      </c>
      <c r="AA277" s="207">
        <v>0</v>
      </c>
      <c r="AB277" s="207">
        <v>0</v>
      </c>
      <c r="AC277" s="207">
        <v>0</v>
      </c>
      <c r="AD277" s="207">
        <v>0</v>
      </c>
      <c r="AE277" s="207">
        <v>0</v>
      </c>
      <c r="AF277" s="207">
        <v>0</v>
      </c>
      <c r="AG277" s="207">
        <v>0</v>
      </c>
      <c r="AH277" s="207">
        <v>0</v>
      </c>
      <c r="AI277" s="207">
        <v>0</v>
      </c>
      <c r="AJ277" s="207">
        <v>0</v>
      </c>
      <c r="AK277" s="207">
        <v>0</v>
      </c>
      <c r="AL277" s="207">
        <v>0</v>
      </c>
      <c r="AM277" s="207">
        <v>0</v>
      </c>
      <c r="AN277" s="207">
        <v>0</v>
      </c>
      <c r="AO277" s="207">
        <v>0</v>
      </c>
      <c r="AP277" s="207">
        <v>0</v>
      </c>
      <c r="AQ277" s="207">
        <v>0</v>
      </c>
      <c r="AR277" s="207">
        <v>0</v>
      </c>
      <c r="AS277" s="207">
        <v>0</v>
      </c>
      <c r="AT277" s="207">
        <v>0</v>
      </c>
      <c r="AU277" s="207">
        <v>0</v>
      </c>
      <c r="AV277" s="207">
        <v>0</v>
      </c>
      <c r="AW277" s="207">
        <v>0</v>
      </c>
      <c r="AX277" s="207">
        <v>0</v>
      </c>
      <c r="AY277" s="207">
        <v>0</v>
      </c>
      <c r="AZ277" s="207">
        <v>0</v>
      </c>
      <c r="BA277" s="207">
        <v>0</v>
      </c>
      <c r="BB277" s="207">
        <v>0</v>
      </c>
      <c r="BC277" s="207">
        <v>0</v>
      </c>
      <c r="BD277" s="207">
        <v>0</v>
      </c>
      <c r="BE277" s="207">
        <v>0</v>
      </c>
      <c r="BF277" s="207">
        <v>0</v>
      </c>
      <c r="BG277" s="207">
        <v>0</v>
      </c>
      <c r="BH277" s="207">
        <v>0</v>
      </c>
      <c r="BI277" s="207">
        <v>0</v>
      </c>
      <c r="BJ277" s="207">
        <v>0</v>
      </c>
      <c r="BK277" s="207">
        <v>0</v>
      </c>
      <c r="BL277" s="207">
        <v>0</v>
      </c>
      <c r="BM277" s="207">
        <v>0</v>
      </c>
      <c r="BN277" s="207">
        <v>0</v>
      </c>
      <c r="BO277" s="207">
        <v>0</v>
      </c>
      <c r="BP277" s="207">
        <v>0</v>
      </c>
      <c r="BQ277" s="207">
        <v>0</v>
      </c>
      <c r="BR277" s="207">
        <v>0</v>
      </c>
      <c r="BS277" s="207">
        <v>0</v>
      </c>
      <c r="BT277" s="207">
        <v>0</v>
      </c>
      <c r="BU277" s="207">
        <v>0</v>
      </c>
      <c r="BV277" s="207">
        <v>0</v>
      </c>
      <c r="BW277" s="207">
        <v>0</v>
      </c>
      <c r="BX277" s="207">
        <v>0</v>
      </c>
      <c r="BY277" s="207">
        <v>0</v>
      </c>
      <c r="BZ277" s="207">
        <v>0</v>
      </c>
      <c r="CA277" s="207">
        <v>0</v>
      </c>
      <c r="CB277" s="207">
        <v>0</v>
      </c>
      <c r="CC277" s="216">
        <f t="shared" si="47"/>
        <v>0</v>
      </c>
    </row>
    <row r="278" spans="1:81" s="116" customFormat="1" ht="25.5" customHeight="1">
      <c r="A278" s="143" t="s">
        <v>1463</v>
      </c>
      <c r="B278" s="310" t="s">
        <v>45</v>
      </c>
      <c r="C278" s="311" t="s">
        <v>771</v>
      </c>
      <c r="D278" s="312">
        <v>52060</v>
      </c>
      <c r="E278" s="117" t="s">
        <v>772</v>
      </c>
      <c r="F278" s="313" t="s">
        <v>804</v>
      </c>
      <c r="G278" s="314" t="s">
        <v>1614</v>
      </c>
      <c r="H278" s="207">
        <v>0</v>
      </c>
      <c r="I278" s="185">
        <v>0</v>
      </c>
      <c r="J278" s="185">
        <v>0</v>
      </c>
      <c r="K278" s="185">
        <v>0</v>
      </c>
      <c r="L278" s="185">
        <v>0</v>
      </c>
      <c r="M278" s="185">
        <v>0</v>
      </c>
      <c r="N278" s="185">
        <v>0</v>
      </c>
      <c r="O278" s="185">
        <v>0</v>
      </c>
      <c r="P278" s="185">
        <v>80000</v>
      </c>
      <c r="Q278" s="185">
        <v>0</v>
      </c>
      <c r="R278" s="185">
        <v>120000</v>
      </c>
      <c r="S278" s="185">
        <v>0</v>
      </c>
      <c r="T278" s="185">
        <v>0</v>
      </c>
      <c r="U278" s="185">
        <v>0</v>
      </c>
      <c r="V278" s="185">
        <v>0</v>
      </c>
      <c r="W278" s="185">
        <v>0</v>
      </c>
      <c r="X278" s="185">
        <v>0</v>
      </c>
      <c r="Y278" s="185">
        <v>0</v>
      </c>
      <c r="Z278" s="185">
        <v>0</v>
      </c>
      <c r="AA278" s="185">
        <v>0</v>
      </c>
      <c r="AB278" s="185">
        <v>0</v>
      </c>
      <c r="AC278" s="185">
        <v>0</v>
      </c>
      <c r="AD278" s="185">
        <v>0</v>
      </c>
      <c r="AE278" s="185">
        <v>240000</v>
      </c>
      <c r="AF278" s="185">
        <v>0</v>
      </c>
      <c r="AG278" s="185">
        <v>0</v>
      </c>
      <c r="AH278" s="185">
        <v>40000</v>
      </c>
      <c r="AI278" s="185">
        <v>0</v>
      </c>
      <c r="AJ278" s="185">
        <v>0</v>
      </c>
      <c r="AK278" s="185">
        <v>0</v>
      </c>
      <c r="AL278" s="185">
        <v>0</v>
      </c>
      <c r="AM278" s="185">
        <v>0</v>
      </c>
      <c r="AN278" s="185">
        <v>0</v>
      </c>
      <c r="AO278" s="185">
        <v>0</v>
      </c>
      <c r="AP278" s="185">
        <v>0</v>
      </c>
      <c r="AQ278" s="185">
        <v>0</v>
      </c>
      <c r="AR278" s="185">
        <v>0</v>
      </c>
      <c r="AS278" s="185">
        <v>0</v>
      </c>
      <c r="AT278" s="185">
        <v>0</v>
      </c>
      <c r="AU278" s="185">
        <v>0</v>
      </c>
      <c r="AV278" s="185">
        <v>0</v>
      </c>
      <c r="AW278" s="185">
        <v>0</v>
      </c>
      <c r="AX278" s="185">
        <v>0</v>
      </c>
      <c r="AY278" s="185">
        <v>0</v>
      </c>
      <c r="AZ278" s="185">
        <v>0</v>
      </c>
      <c r="BA278" s="185">
        <v>0</v>
      </c>
      <c r="BB278" s="185">
        <v>0</v>
      </c>
      <c r="BC278" s="185">
        <v>320000</v>
      </c>
      <c r="BD278" s="185">
        <v>0</v>
      </c>
      <c r="BE278" s="185">
        <v>0</v>
      </c>
      <c r="BF278" s="185">
        <v>0</v>
      </c>
      <c r="BG278" s="185">
        <v>0</v>
      </c>
      <c r="BH278" s="185"/>
      <c r="BI278" s="185">
        <v>0</v>
      </c>
      <c r="BJ278" s="185"/>
      <c r="BK278" s="185">
        <v>0</v>
      </c>
      <c r="BL278" s="185">
        <v>80000</v>
      </c>
      <c r="BM278" s="185">
        <v>0</v>
      </c>
      <c r="BN278" s="185">
        <v>0</v>
      </c>
      <c r="BO278" s="185">
        <v>0</v>
      </c>
      <c r="BP278" s="185"/>
      <c r="BQ278" s="185">
        <v>0</v>
      </c>
      <c r="BR278" s="185">
        <v>0</v>
      </c>
      <c r="BS278" s="185">
        <v>0</v>
      </c>
      <c r="BT278" s="185">
        <v>0</v>
      </c>
      <c r="BU278" s="185">
        <v>0</v>
      </c>
      <c r="BV278" s="185">
        <v>0</v>
      </c>
      <c r="BW278" s="185">
        <v>0</v>
      </c>
      <c r="BX278" s="185">
        <v>0</v>
      </c>
      <c r="BY278" s="185">
        <v>0</v>
      </c>
      <c r="BZ278" s="185">
        <v>0</v>
      </c>
      <c r="CA278" s="185">
        <v>0</v>
      </c>
      <c r="CB278" s="185">
        <v>0</v>
      </c>
      <c r="CC278" s="216">
        <f t="shared" si="47"/>
        <v>880000</v>
      </c>
    </row>
    <row r="279" spans="1:81" s="116" customFormat="1" ht="25.5" customHeight="1">
      <c r="A279" s="143" t="s">
        <v>1463</v>
      </c>
      <c r="B279" s="310" t="s">
        <v>45</v>
      </c>
      <c r="C279" s="311" t="s">
        <v>771</v>
      </c>
      <c r="D279" s="312">
        <v>52060</v>
      </c>
      <c r="E279" s="117" t="s">
        <v>772</v>
      </c>
      <c r="F279" s="313" t="s">
        <v>805</v>
      </c>
      <c r="G279" s="314" t="s">
        <v>1509</v>
      </c>
      <c r="H279" s="207">
        <v>0</v>
      </c>
      <c r="I279" s="185">
        <v>0</v>
      </c>
      <c r="J279" s="185">
        <v>0</v>
      </c>
      <c r="K279" s="185">
        <v>0</v>
      </c>
      <c r="L279" s="185">
        <v>0</v>
      </c>
      <c r="M279" s="185">
        <v>0</v>
      </c>
      <c r="N279" s="185">
        <v>0</v>
      </c>
      <c r="O279" s="185">
        <v>0</v>
      </c>
      <c r="P279" s="185">
        <v>0</v>
      </c>
      <c r="Q279" s="185">
        <v>0</v>
      </c>
      <c r="R279" s="185">
        <v>9110</v>
      </c>
      <c r="S279" s="185">
        <v>0</v>
      </c>
      <c r="T279" s="185">
        <v>0</v>
      </c>
      <c r="U279" s="185">
        <v>0</v>
      </c>
      <c r="V279" s="185">
        <v>0</v>
      </c>
      <c r="W279" s="185">
        <v>0</v>
      </c>
      <c r="X279" s="185">
        <v>0</v>
      </c>
      <c r="Y279" s="185">
        <v>0</v>
      </c>
      <c r="Z279" s="185">
        <v>0</v>
      </c>
      <c r="AA279" s="185">
        <v>0</v>
      </c>
      <c r="AB279" s="185">
        <v>0</v>
      </c>
      <c r="AC279" s="185">
        <v>0</v>
      </c>
      <c r="AD279" s="185">
        <v>0</v>
      </c>
      <c r="AE279" s="185">
        <v>0</v>
      </c>
      <c r="AF279" s="185">
        <v>0</v>
      </c>
      <c r="AG279" s="185">
        <v>0</v>
      </c>
      <c r="AH279" s="185">
        <v>0</v>
      </c>
      <c r="AI279" s="185">
        <v>0</v>
      </c>
      <c r="AJ279" s="185">
        <v>0</v>
      </c>
      <c r="AK279" s="185">
        <v>0</v>
      </c>
      <c r="AL279" s="185">
        <v>0</v>
      </c>
      <c r="AM279" s="185">
        <v>0</v>
      </c>
      <c r="AN279" s="185">
        <v>0</v>
      </c>
      <c r="AO279" s="185">
        <v>0</v>
      </c>
      <c r="AP279" s="185">
        <v>0</v>
      </c>
      <c r="AQ279" s="185">
        <v>0</v>
      </c>
      <c r="AR279" s="185">
        <v>0</v>
      </c>
      <c r="AS279" s="185">
        <v>0</v>
      </c>
      <c r="AT279" s="185">
        <v>0</v>
      </c>
      <c r="AU279" s="185">
        <v>0</v>
      </c>
      <c r="AV279" s="185">
        <v>0</v>
      </c>
      <c r="AW279" s="185">
        <v>0</v>
      </c>
      <c r="AX279" s="185">
        <v>0</v>
      </c>
      <c r="AY279" s="185">
        <v>0</v>
      </c>
      <c r="AZ279" s="185">
        <v>0</v>
      </c>
      <c r="BA279" s="185">
        <v>0</v>
      </c>
      <c r="BB279" s="185">
        <v>0</v>
      </c>
      <c r="BC279" s="185">
        <v>0</v>
      </c>
      <c r="BD279" s="185">
        <v>0</v>
      </c>
      <c r="BE279" s="185">
        <v>0</v>
      </c>
      <c r="BF279" s="185">
        <v>0</v>
      </c>
      <c r="BG279" s="185">
        <v>0</v>
      </c>
      <c r="BH279" s="185"/>
      <c r="BI279" s="185">
        <v>30128</v>
      </c>
      <c r="BJ279" s="185"/>
      <c r="BK279" s="185">
        <v>0</v>
      </c>
      <c r="BL279" s="185">
        <v>0</v>
      </c>
      <c r="BM279" s="185">
        <v>0</v>
      </c>
      <c r="BN279" s="185">
        <v>0</v>
      </c>
      <c r="BO279" s="185">
        <v>0</v>
      </c>
      <c r="BP279" s="185"/>
      <c r="BQ279" s="185">
        <v>0</v>
      </c>
      <c r="BR279" s="185">
        <v>0</v>
      </c>
      <c r="BS279" s="185">
        <v>0</v>
      </c>
      <c r="BT279" s="185">
        <v>0</v>
      </c>
      <c r="BU279" s="185">
        <v>0</v>
      </c>
      <c r="BV279" s="185">
        <v>0</v>
      </c>
      <c r="BW279" s="185">
        <v>0</v>
      </c>
      <c r="BX279" s="185">
        <v>0</v>
      </c>
      <c r="BY279" s="185">
        <v>0</v>
      </c>
      <c r="BZ279" s="185">
        <v>0</v>
      </c>
      <c r="CA279" s="185">
        <v>0</v>
      </c>
      <c r="CB279" s="185">
        <v>0</v>
      </c>
      <c r="CC279" s="216">
        <f t="shared" si="47"/>
        <v>39238</v>
      </c>
    </row>
    <row r="280" spans="1:81" s="116" customFormat="1" ht="25.5" customHeight="1">
      <c r="A280" s="143" t="s">
        <v>1463</v>
      </c>
      <c r="B280" s="310" t="s">
        <v>45</v>
      </c>
      <c r="C280" s="311" t="s">
        <v>771</v>
      </c>
      <c r="D280" s="312">
        <v>52060</v>
      </c>
      <c r="E280" s="117" t="s">
        <v>772</v>
      </c>
      <c r="F280" s="313" t="s">
        <v>1429</v>
      </c>
      <c r="G280" s="314" t="s">
        <v>1615</v>
      </c>
      <c r="H280" s="207">
        <v>417925</v>
      </c>
      <c r="I280" s="185">
        <v>0</v>
      </c>
      <c r="J280" s="185">
        <v>51492</v>
      </c>
      <c r="K280" s="185">
        <v>6360</v>
      </c>
      <c r="L280" s="185">
        <v>7182.48</v>
      </c>
      <c r="M280" s="185">
        <v>25060</v>
      </c>
      <c r="N280" s="185">
        <v>0</v>
      </c>
      <c r="O280" s="185">
        <v>132568</v>
      </c>
      <c r="P280" s="185">
        <v>10000</v>
      </c>
      <c r="Q280" s="185">
        <v>216061</v>
      </c>
      <c r="R280" s="185">
        <v>0</v>
      </c>
      <c r="S280" s="185">
        <v>19595</v>
      </c>
      <c r="T280" s="185">
        <v>0</v>
      </c>
      <c r="U280" s="185">
        <v>0</v>
      </c>
      <c r="V280" s="185">
        <v>0</v>
      </c>
      <c r="W280" s="185">
        <v>0</v>
      </c>
      <c r="X280" s="185">
        <v>0</v>
      </c>
      <c r="Y280" s="185">
        <v>9000</v>
      </c>
      <c r="Z280" s="185">
        <v>51000</v>
      </c>
      <c r="AA280" s="185">
        <v>94585</v>
      </c>
      <c r="AB280" s="185">
        <v>24980</v>
      </c>
      <c r="AC280" s="185">
        <v>0</v>
      </c>
      <c r="AD280" s="185">
        <v>0</v>
      </c>
      <c r="AE280" s="185">
        <v>139100</v>
      </c>
      <c r="AF280" s="185">
        <v>0</v>
      </c>
      <c r="AG280" s="185">
        <v>0</v>
      </c>
      <c r="AH280" s="185">
        <v>0</v>
      </c>
      <c r="AI280" s="185">
        <v>148024</v>
      </c>
      <c r="AJ280" s="185">
        <v>182800</v>
      </c>
      <c r="AK280" s="185">
        <v>0</v>
      </c>
      <c r="AL280" s="185">
        <v>0</v>
      </c>
      <c r="AM280" s="185">
        <v>23460</v>
      </c>
      <c r="AN280" s="185">
        <v>28000</v>
      </c>
      <c r="AO280" s="185">
        <v>86604</v>
      </c>
      <c r="AP280" s="185">
        <v>0</v>
      </c>
      <c r="AQ280" s="185">
        <v>0</v>
      </c>
      <c r="AR280" s="185">
        <v>0</v>
      </c>
      <c r="AS280" s="185">
        <v>0</v>
      </c>
      <c r="AT280" s="185">
        <v>0</v>
      </c>
      <c r="AU280" s="185">
        <v>152197</v>
      </c>
      <c r="AV280" s="185">
        <v>0</v>
      </c>
      <c r="AW280" s="185">
        <v>1512</v>
      </c>
      <c r="AX280" s="185">
        <v>0</v>
      </c>
      <c r="AY280" s="185">
        <v>0</v>
      </c>
      <c r="AZ280" s="185">
        <v>0</v>
      </c>
      <c r="BA280" s="185">
        <v>0</v>
      </c>
      <c r="BB280" s="185">
        <v>411349.4</v>
      </c>
      <c r="BC280" s="185">
        <v>0</v>
      </c>
      <c r="BD280" s="185">
        <v>0</v>
      </c>
      <c r="BE280" s="185">
        <v>0</v>
      </c>
      <c r="BF280" s="185">
        <v>174072</v>
      </c>
      <c r="BG280" s="185">
        <v>14228</v>
      </c>
      <c r="BH280" s="185"/>
      <c r="BI280" s="185">
        <v>0</v>
      </c>
      <c r="BJ280" s="185"/>
      <c r="BK280" s="185">
        <v>0</v>
      </c>
      <c r="BL280" s="185">
        <v>0</v>
      </c>
      <c r="BM280" s="185">
        <v>116913.9</v>
      </c>
      <c r="BN280" s="185">
        <v>0</v>
      </c>
      <c r="BO280" s="185">
        <v>4000</v>
      </c>
      <c r="BP280" s="185"/>
      <c r="BQ280" s="185">
        <v>0</v>
      </c>
      <c r="BR280" s="185">
        <v>14890</v>
      </c>
      <c r="BS280" s="185">
        <v>0</v>
      </c>
      <c r="BT280" s="185">
        <v>124928</v>
      </c>
      <c r="BU280" s="185">
        <v>18582.73</v>
      </c>
      <c r="BV280" s="185">
        <v>5500</v>
      </c>
      <c r="BW280" s="185">
        <v>0</v>
      </c>
      <c r="BX280" s="185">
        <v>0</v>
      </c>
      <c r="BY280" s="185">
        <v>34890</v>
      </c>
      <c r="BZ280" s="185">
        <v>0</v>
      </c>
      <c r="CA280" s="185">
        <v>0</v>
      </c>
      <c r="CB280" s="185">
        <v>1580</v>
      </c>
      <c r="CC280" s="216">
        <f t="shared" si="47"/>
        <v>2748439.51</v>
      </c>
    </row>
    <row r="281" spans="1:81" s="116" customFormat="1" ht="25.5" customHeight="1">
      <c r="A281" s="143" t="s">
        <v>1463</v>
      </c>
      <c r="B281" s="310" t="s">
        <v>45</v>
      </c>
      <c r="C281" s="311" t="s">
        <v>771</v>
      </c>
      <c r="D281" s="312">
        <v>52060</v>
      </c>
      <c r="E281" s="117" t="s">
        <v>772</v>
      </c>
      <c r="F281" s="313" t="s">
        <v>806</v>
      </c>
      <c r="G281" s="314" t="s">
        <v>1616</v>
      </c>
      <c r="H281" s="207">
        <v>0</v>
      </c>
      <c r="I281" s="207">
        <v>0</v>
      </c>
      <c r="J281" s="207">
        <v>0</v>
      </c>
      <c r="K281" s="207">
        <v>0</v>
      </c>
      <c r="L281" s="207">
        <v>0</v>
      </c>
      <c r="M281" s="207">
        <v>0</v>
      </c>
      <c r="N281" s="207">
        <v>0</v>
      </c>
      <c r="O281" s="207">
        <v>0</v>
      </c>
      <c r="P281" s="207">
        <v>0</v>
      </c>
      <c r="Q281" s="207">
        <v>0</v>
      </c>
      <c r="R281" s="207">
        <v>0</v>
      </c>
      <c r="S281" s="207">
        <v>0</v>
      </c>
      <c r="T281" s="207">
        <v>0</v>
      </c>
      <c r="U281" s="207">
        <v>0</v>
      </c>
      <c r="V281" s="207">
        <v>0</v>
      </c>
      <c r="W281" s="207">
        <v>0</v>
      </c>
      <c r="X281" s="207">
        <v>0</v>
      </c>
      <c r="Y281" s="207">
        <v>0</v>
      </c>
      <c r="Z281" s="207">
        <v>0</v>
      </c>
      <c r="AA281" s="207">
        <v>0</v>
      </c>
      <c r="AB281" s="207">
        <v>0</v>
      </c>
      <c r="AC281" s="207">
        <v>0</v>
      </c>
      <c r="AD281" s="207">
        <v>0</v>
      </c>
      <c r="AE281" s="207">
        <v>0</v>
      </c>
      <c r="AF281" s="207">
        <v>0</v>
      </c>
      <c r="AG281" s="207">
        <v>0</v>
      </c>
      <c r="AH281" s="207">
        <v>0</v>
      </c>
      <c r="AI281" s="207">
        <v>0</v>
      </c>
      <c r="AJ281" s="207">
        <v>0</v>
      </c>
      <c r="AK281" s="207">
        <v>0</v>
      </c>
      <c r="AL281" s="207">
        <v>0</v>
      </c>
      <c r="AM281" s="207">
        <v>0</v>
      </c>
      <c r="AN281" s="207">
        <v>0</v>
      </c>
      <c r="AO281" s="207">
        <v>0</v>
      </c>
      <c r="AP281" s="207">
        <v>0</v>
      </c>
      <c r="AQ281" s="207">
        <v>0</v>
      </c>
      <c r="AR281" s="207">
        <v>0</v>
      </c>
      <c r="AS281" s="207">
        <v>0</v>
      </c>
      <c r="AT281" s="207">
        <v>0</v>
      </c>
      <c r="AU281" s="207">
        <v>0</v>
      </c>
      <c r="AV281" s="207">
        <v>0</v>
      </c>
      <c r="AW281" s="207">
        <v>0</v>
      </c>
      <c r="AX281" s="207">
        <v>0</v>
      </c>
      <c r="AY281" s="207">
        <v>0</v>
      </c>
      <c r="AZ281" s="207">
        <v>0</v>
      </c>
      <c r="BA281" s="207">
        <v>0</v>
      </c>
      <c r="BB281" s="207">
        <v>0</v>
      </c>
      <c r="BC281" s="207">
        <v>0</v>
      </c>
      <c r="BD281" s="207">
        <v>0</v>
      </c>
      <c r="BE281" s="207">
        <v>0</v>
      </c>
      <c r="BF281" s="207">
        <v>0</v>
      </c>
      <c r="BG281" s="207">
        <v>0</v>
      </c>
      <c r="BH281" s="207">
        <v>0</v>
      </c>
      <c r="BI281" s="207">
        <v>0</v>
      </c>
      <c r="BJ281" s="207">
        <v>0</v>
      </c>
      <c r="BK281" s="207">
        <v>0</v>
      </c>
      <c r="BL281" s="207">
        <v>0</v>
      </c>
      <c r="BM281" s="207">
        <v>0</v>
      </c>
      <c r="BN281" s="207">
        <v>0</v>
      </c>
      <c r="BO281" s="207">
        <v>0</v>
      </c>
      <c r="BP281" s="207">
        <v>0</v>
      </c>
      <c r="BQ281" s="207">
        <v>0</v>
      </c>
      <c r="BR281" s="207">
        <v>0</v>
      </c>
      <c r="BS281" s="207">
        <v>0</v>
      </c>
      <c r="BT281" s="207">
        <v>0</v>
      </c>
      <c r="BU281" s="207">
        <v>0</v>
      </c>
      <c r="BV281" s="207">
        <v>0</v>
      </c>
      <c r="BW281" s="207">
        <v>0</v>
      </c>
      <c r="BX281" s="207">
        <v>0</v>
      </c>
      <c r="BY281" s="207">
        <v>0</v>
      </c>
      <c r="BZ281" s="207">
        <v>0</v>
      </c>
      <c r="CA281" s="207">
        <v>0</v>
      </c>
      <c r="CB281" s="207">
        <v>0</v>
      </c>
      <c r="CC281" s="216">
        <f t="shared" si="47"/>
        <v>0</v>
      </c>
    </row>
    <row r="282" spans="1:81" s="116" customFormat="1" ht="25.5" customHeight="1">
      <c r="A282" s="143" t="s">
        <v>1463</v>
      </c>
      <c r="B282" s="310" t="s">
        <v>45</v>
      </c>
      <c r="C282" s="311" t="s">
        <v>771</v>
      </c>
      <c r="D282" s="312">
        <v>52060</v>
      </c>
      <c r="E282" s="117" t="s">
        <v>772</v>
      </c>
      <c r="F282" s="313" t="s">
        <v>1430</v>
      </c>
      <c r="G282" s="314" t="s">
        <v>1617</v>
      </c>
      <c r="H282" s="207">
        <v>0</v>
      </c>
      <c r="I282" s="185">
        <v>0</v>
      </c>
      <c r="J282" s="185">
        <v>0</v>
      </c>
      <c r="K282" s="185">
        <v>0</v>
      </c>
      <c r="L282" s="185">
        <v>0</v>
      </c>
      <c r="M282" s="185">
        <v>0</v>
      </c>
      <c r="N282" s="185">
        <v>0</v>
      </c>
      <c r="O282" s="185">
        <v>0</v>
      </c>
      <c r="P282" s="185">
        <v>0</v>
      </c>
      <c r="Q282" s="185">
        <v>0</v>
      </c>
      <c r="R282" s="185">
        <v>0</v>
      </c>
      <c r="S282" s="185">
        <v>0</v>
      </c>
      <c r="T282" s="185">
        <v>0</v>
      </c>
      <c r="U282" s="185">
        <v>0</v>
      </c>
      <c r="V282" s="185">
        <v>0</v>
      </c>
      <c r="W282" s="185">
        <v>0</v>
      </c>
      <c r="X282" s="185">
        <v>0</v>
      </c>
      <c r="Y282" s="185">
        <v>0</v>
      </c>
      <c r="Z282" s="185">
        <v>151276</v>
      </c>
      <c r="AA282" s="185">
        <v>3000</v>
      </c>
      <c r="AB282" s="185">
        <v>0</v>
      </c>
      <c r="AC282" s="185">
        <v>0</v>
      </c>
      <c r="AD282" s="185">
        <v>0</v>
      </c>
      <c r="AE282" s="185">
        <v>0</v>
      </c>
      <c r="AF282" s="185">
        <v>0</v>
      </c>
      <c r="AG282" s="185">
        <v>0</v>
      </c>
      <c r="AH282" s="185">
        <v>0</v>
      </c>
      <c r="AI282" s="185">
        <v>0</v>
      </c>
      <c r="AJ282" s="185">
        <v>0</v>
      </c>
      <c r="AK282" s="185">
        <v>0</v>
      </c>
      <c r="AL282" s="185">
        <v>0</v>
      </c>
      <c r="AM282" s="185">
        <v>0</v>
      </c>
      <c r="AN282" s="185">
        <v>0</v>
      </c>
      <c r="AO282" s="185">
        <v>0</v>
      </c>
      <c r="AP282" s="185">
        <v>0</v>
      </c>
      <c r="AQ282" s="185">
        <v>0</v>
      </c>
      <c r="AR282" s="185">
        <v>0</v>
      </c>
      <c r="AS282" s="185">
        <v>0</v>
      </c>
      <c r="AT282" s="185">
        <v>0</v>
      </c>
      <c r="AU282" s="185">
        <v>0</v>
      </c>
      <c r="AV282" s="185">
        <v>0</v>
      </c>
      <c r="AW282" s="185">
        <v>0</v>
      </c>
      <c r="AX282" s="185">
        <v>0</v>
      </c>
      <c r="AY282" s="185">
        <v>0</v>
      </c>
      <c r="AZ282" s="185">
        <v>0</v>
      </c>
      <c r="BA282" s="185">
        <v>0</v>
      </c>
      <c r="BB282" s="185">
        <v>0</v>
      </c>
      <c r="BC282" s="185">
        <v>0</v>
      </c>
      <c r="BD282" s="185">
        <v>0</v>
      </c>
      <c r="BE282" s="185">
        <v>0</v>
      </c>
      <c r="BF282" s="185">
        <v>0</v>
      </c>
      <c r="BG282" s="185">
        <v>0</v>
      </c>
      <c r="BH282" s="185"/>
      <c r="BI282" s="185">
        <v>0</v>
      </c>
      <c r="BJ282" s="185"/>
      <c r="BK282" s="185">
        <v>0</v>
      </c>
      <c r="BL282" s="185">
        <v>0</v>
      </c>
      <c r="BM282" s="185">
        <v>0</v>
      </c>
      <c r="BN282" s="185">
        <v>0</v>
      </c>
      <c r="BO282" s="185">
        <v>0</v>
      </c>
      <c r="BP282" s="185"/>
      <c r="BQ282" s="185">
        <v>0</v>
      </c>
      <c r="BR282" s="185">
        <v>0</v>
      </c>
      <c r="BS282" s="185">
        <v>0</v>
      </c>
      <c r="BT282" s="185">
        <v>0</v>
      </c>
      <c r="BU282" s="185">
        <v>0</v>
      </c>
      <c r="BV282" s="185">
        <v>0</v>
      </c>
      <c r="BW282" s="185">
        <v>0</v>
      </c>
      <c r="BX282" s="185">
        <v>0</v>
      </c>
      <c r="BY282" s="185">
        <v>0</v>
      </c>
      <c r="BZ282" s="185">
        <v>0</v>
      </c>
      <c r="CA282" s="185">
        <v>0</v>
      </c>
      <c r="CB282" s="185">
        <v>0</v>
      </c>
      <c r="CC282" s="216">
        <f t="shared" si="47"/>
        <v>154276</v>
      </c>
    </row>
    <row r="283" spans="1:81" s="329" customFormat="1" ht="25.5" customHeight="1">
      <c r="A283" s="328"/>
      <c r="B283" s="477" t="s">
        <v>807</v>
      </c>
      <c r="C283" s="478"/>
      <c r="D283" s="478"/>
      <c r="E283" s="478"/>
      <c r="F283" s="478"/>
      <c r="G283" s="479"/>
      <c r="H283" s="211">
        <f>SUM(H252:H282)</f>
        <v>3521015.5</v>
      </c>
      <c r="I283" s="211">
        <f t="shared" ref="I283:BT283" si="48">SUM(I252:I282)</f>
        <v>663210.30000000005</v>
      </c>
      <c r="J283" s="211">
        <f t="shared" si="48"/>
        <v>621761.85</v>
      </c>
      <c r="K283" s="211">
        <f t="shared" si="48"/>
        <v>293688.54000000004</v>
      </c>
      <c r="L283" s="211">
        <f t="shared" si="48"/>
        <v>202540.48</v>
      </c>
      <c r="M283" s="211">
        <f t="shared" si="48"/>
        <v>105180.27</v>
      </c>
      <c r="N283" s="211">
        <f t="shared" si="48"/>
        <v>3344244.7199999997</v>
      </c>
      <c r="O283" s="211">
        <f t="shared" si="48"/>
        <v>517595.3</v>
      </c>
      <c r="P283" s="211">
        <f t="shared" si="48"/>
        <v>231432.59999999998</v>
      </c>
      <c r="Q283" s="211">
        <f t="shared" si="48"/>
        <v>1114414.92</v>
      </c>
      <c r="R283" s="211">
        <f t="shared" si="48"/>
        <v>256827.7</v>
      </c>
      <c r="S283" s="211">
        <f t="shared" si="48"/>
        <v>473394.22</v>
      </c>
      <c r="T283" s="211">
        <f t="shared" si="48"/>
        <v>873361.19</v>
      </c>
      <c r="U283" s="211">
        <f t="shared" si="48"/>
        <v>629589.19999999995</v>
      </c>
      <c r="V283" s="211">
        <f t="shared" si="48"/>
        <v>62323.3</v>
      </c>
      <c r="W283" s="211">
        <f t="shared" si="48"/>
        <v>204211.56000000003</v>
      </c>
      <c r="X283" s="211">
        <f t="shared" si="48"/>
        <v>185634.55</v>
      </c>
      <c r="Y283" s="211">
        <f t="shared" si="48"/>
        <v>91439.9</v>
      </c>
      <c r="Z283" s="211">
        <f t="shared" si="48"/>
        <v>2260043.4099999997</v>
      </c>
      <c r="AA283" s="211">
        <f t="shared" si="48"/>
        <v>603272.6</v>
      </c>
      <c r="AB283" s="211">
        <f t="shared" si="48"/>
        <v>240827.35</v>
      </c>
      <c r="AC283" s="211">
        <f t="shared" si="48"/>
        <v>291229</v>
      </c>
      <c r="AD283" s="211">
        <f t="shared" si="48"/>
        <v>162259.06</v>
      </c>
      <c r="AE283" s="211">
        <f t="shared" si="48"/>
        <v>582893.5</v>
      </c>
      <c r="AF283" s="211">
        <f t="shared" si="48"/>
        <v>138007.1</v>
      </c>
      <c r="AG283" s="211">
        <f t="shared" si="48"/>
        <v>85633</v>
      </c>
      <c r="AH283" s="211">
        <f t="shared" si="48"/>
        <v>117379.4</v>
      </c>
      <c r="AI283" s="211">
        <f t="shared" si="48"/>
        <v>2889929.9</v>
      </c>
      <c r="AJ283" s="211">
        <f t="shared" si="48"/>
        <v>350150.16000000003</v>
      </c>
      <c r="AK283" s="211">
        <f t="shared" si="48"/>
        <v>95871.1</v>
      </c>
      <c r="AL283" s="211">
        <f t="shared" si="48"/>
        <v>100827.37</v>
      </c>
      <c r="AM283" s="211">
        <f t="shared" si="48"/>
        <v>124941.48</v>
      </c>
      <c r="AN283" s="211">
        <f t="shared" si="48"/>
        <v>217485</v>
      </c>
      <c r="AO283" s="211">
        <f t="shared" si="48"/>
        <v>237858.4</v>
      </c>
      <c r="AP283" s="211">
        <f t="shared" si="48"/>
        <v>104045.9</v>
      </c>
      <c r="AQ283" s="211">
        <f t="shared" si="48"/>
        <v>178114.4</v>
      </c>
      <c r="AR283" s="211">
        <f t="shared" si="48"/>
        <v>100890.59</v>
      </c>
      <c r="AS283" s="211">
        <f t="shared" si="48"/>
        <v>118038.30000000002</v>
      </c>
      <c r="AT283" s="211">
        <f t="shared" si="48"/>
        <v>73278.200000000012</v>
      </c>
      <c r="AU283" s="211">
        <f t="shared" si="48"/>
        <v>1082918.2999999998</v>
      </c>
      <c r="AV283" s="211">
        <f t="shared" si="48"/>
        <v>112587.15</v>
      </c>
      <c r="AW283" s="211">
        <f t="shared" si="48"/>
        <v>157052.75</v>
      </c>
      <c r="AX283" s="211">
        <f t="shared" si="48"/>
        <v>97300.22</v>
      </c>
      <c r="AY283" s="211">
        <f t="shared" si="48"/>
        <v>82270</v>
      </c>
      <c r="AZ283" s="211">
        <f t="shared" si="48"/>
        <v>41622.620000000003</v>
      </c>
      <c r="BA283" s="211">
        <f t="shared" si="48"/>
        <v>72168.48000000001</v>
      </c>
      <c r="BB283" s="211">
        <f t="shared" si="48"/>
        <v>2158096.13</v>
      </c>
      <c r="BC283" s="211">
        <f t="shared" si="48"/>
        <v>470143.95</v>
      </c>
      <c r="BD283" s="211">
        <f t="shared" si="48"/>
        <v>125707</v>
      </c>
      <c r="BE283" s="211">
        <f t="shared" si="48"/>
        <v>283554.53000000003</v>
      </c>
      <c r="BF283" s="211">
        <f t="shared" si="48"/>
        <v>442553.80000000005</v>
      </c>
      <c r="BG283" s="211">
        <f t="shared" si="48"/>
        <v>232053.74</v>
      </c>
      <c r="BH283" s="211">
        <f t="shared" si="48"/>
        <v>0</v>
      </c>
      <c r="BI283" s="211">
        <f t="shared" si="48"/>
        <v>328837.75</v>
      </c>
      <c r="BJ283" s="211">
        <f t="shared" si="48"/>
        <v>0</v>
      </c>
      <c r="BK283" s="211">
        <f t="shared" si="48"/>
        <v>112517.3</v>
      </c>
      <c r="BL283" s="211">
        <f t="shared" si="48"/>
        <v>126592.75</v>
      </c>
      <c r="BM283" s="211">
        <f t="shared" si="48"/>
        <v>1797426.54</v>
      </c>
      <c r="BN283" s="211">
        <f t="shared" si="48"/>
        <v>96711.2</v>
      </c>
      <c r="BO283" s="211">
        <f t="shared" si="48"/>
        <v>218732.21</v>
      </c>
      <c r="BP283" s="211">
        <f t="shared" si="48"/>
        <v>0</v>
      </c>
      <c r="BQ283" s="211">
        <f t="shared" si="48"/>
        <v>171777.23</v>
      </c>
      <c r="BR283" s="211">
        <f t="shared" si="48"/>
        <v>259112.57</v>
      </c>
      <c r="BS283" s="211">
        <f t="shared" si="48"/>
        <v>6822</v>
      </c>
      <c r="BT283" s="211">
        <f t="shared" si="48"/>
        <v>1290156.1000000001</v>
      </c>
      <c r="BU283" s="211">
        <f t="shared" ref="BU283:CB283" si="49">SUM(BU252:BU282)</f>
        <v>113515.73</v>
      </c>
      <c r="BV283" s="211">
        <f t="shared" si="49"/>
        <v>112510.38</v>
      </c>
      <c r="BW283" s="211">
        <f t="shared" si="49"/>
        <v>176759.73</v>
      </c>
      <c r="BX283" s="211">
        <f t="shared" si="49"/>
        <v>163235.46000000002</v>
      </c>
      <c r="BY283" s="211">
        <f t="shared" si="49"/>
        <v>400570.26</v>
      </c>
      <c r="BZ283" s="211">
        <f t="shared" si="49"/>
        <v>136573.79999999999</v>
      </c>
      <c r="CA283" s="211">
        <f t="shared" si="49"/>
        <v>56969.5</v>
      </c>
      <c r="CB283" s="211">
        <f t="shared" si="49"/>
        <v>64505</v>
      </c>
      <c r="CC283" s="211">
        <f>SUM(CC252:CC282)</f>
        <v>33456195.499999993</v>
      </c>
    </row>
    <row r="284" spans="1:81" s="116" customFormat="1" ht="25.5" customHeight="1">
      <c r="A284" s="143" t="s">
        <v>1463</v>
      </c>
      <c r="B284" s="310" t="s">
        <v>47</v>
      </c>
      <c r="C284" s="311" t="s">
        <v>48</v>
      </c>
      <c r="D284" s="312">
        <v>51130</v>
      </c>
      <c r="E284" s="117" t="s">
        <v>808</v>
      </c>
      <c r="F284" s="313" t="s">
        <v>809</v>
      </c>
      <c r="G284" s="314" t="s">
        <v>1431</v>
      </c>
      <c r="H284" s="207">
        <v>0</v>
      </c>
      <c r="I284" s="207">
        <v>0</v>
      </c>
      <c r="J284" s="207">
        <v>0</v>
      </c>
      <c r="K284" s="207">
        <v>0</v>
      </c>
      <c r="L284" s="207">
        <v>0</v>
      </c>
      <c r="M284" s="207">
        <v>0</v>
      </c>
      <c r="N284" s="207">
        <v>0</v>
      </c>
      <c r="O284" s="207">
        <v>0</v>
      </c>
      <c r="P284" s="207">
        <v>0</v>
      </c>
      <c r="Q284" s="207">
        <v>0</v>
      </c>
      <c r="R284" s="207">
        <v>0</v>
      </c>
      <c r="S284" s="207">
        <v>0</v>
      </c>
      <c r="T284" s="207">
        <v>0</v>
      </c>
      <c r="U284" s="207">
        <v>0</v>
      </c>
      <c r="V284" s="207">
        <v>0</v>
      </c>
      <c r="W284" s="207">
        <v>0</v>
      </c>
      <c r="X284" s="207">
        <v>0</v>
      </c>
      <c r="Y284" s="207">
        <v>0</v>
      </c>
      <c r="Z284" s="207">
        <v>0</v>
      </c>
      <c r="AA284" s="207">
        <v>0</v>
      </c>
      <c r="AB284" s="207">
        <v>0</v>
      </c>
      <c r="AC284" s="207">
        <v>0</v>
      </c>
      <c r="AD284" s="207">
        <v>0</v>
      </c>
      <c r="AE284" s="207">
        <v>0</v>
      </c>
      <c r="AF284" s="207">
        <v>0</v>
      </c>
      <c r="AG284" s="207">
        <v>0</v>
      </c>
      <c r="AH284" s="207">
        <v>0</v>
      </c>
      <c r="AI284" s="207">
        <v>0</v>
      </c>
      <c r="AJ284" s="207">
        <v>0</v>
      </c>
      <c r="AK284" s="207">
        <v>0</v>
      </c>
      <c r="AL284" s="207">
        <v>0</v>
      </c>
      <c r="AM284" s="207">
        <v>0</v>
      </c>
      <c r="AN284" s="207">
        <v>0</v>
      </c>
      <c r="AO284" s="207">
        <v>0</v>
      </c>
      <c r="AP284" s="207">
        <v>0</v>
      </c>
      <c r="AQ284" s="207">
        <v>0</v>
      </c>
      <c r="AR284" s="207">
        <v>0</v>
      </c>
      <c r="AS284" s="207">
        <v>0</v>
      </c>
      <c r="AT284" s="207">
        <v>0</v>
      </c>
      <c r="AU284" s="207">
        <v>0</v>
      </c>
      <c r="AV284" s="207">
        <v>0</v>
      </c>
      <c r="AW284" s="207">
        <v>0</v>
      </c>
      <c r="AX284" s="207">
        <v>0</v>
      </c>
      <c r="AY284" s="207">
        <v>0</v>
      </c>
      <c r="AZ284" s="207">
        <v>0</v>
      </c>
      <c r="BA284" s="207">
        <v>0</v>
      </c>
      <c r="BB284" s="207">
        <v>0</v>
      </c>
      <c r="BC284" s="207">
        <v>0</v>
      </c>
      <c r="BD284" s="207">
        <v>0</v>
      </c>
      <c r="BE284" s="207">
        <v>0</v>
      </c>
      <c r="BF284" s="207">
        <v>0</v>
      </c>
      <c r="BG284" s="207">
        <v>0</v>
      </c>
      <c r="BH284" s="207">
        <v>0</v>
      </c>
      <c r="BI284" s="207">
        <v>0</v>
      </c>
      <c r="BJ284" s="207">
        <v>0</v>
      </c>
      <c r="BK284" s="207">
        <v>0</v>
      </c>
      <c r="BL284" s="207">
        <v>0</v>
      </c>
      <c r="BM284" s="207">
        <v>0</v>
      </c>
      <c r="BN284" s="207">
        <v>0</v>
      </c>
      <c r="BO284" s="207">
        <v>0</v>
      </c>
      <c r="BP284" s="207">
        <v>0</v>
      </c>
      <c r="BQ284" s="207">
        <v>0</v>
      </c>
      <c r="BR284" s="207">
        <v>0</v>
      </c>
      <c r="BS284" s="207">
        <v>0</v>
      </c>
      <c r="BT284" s="207">
        <v>0</v>
      </c>
      <c r="BU284" s="207">
        <v>0</v>
      </c>
      <c r="BV284" s="207">
        <v>0</v>
      </c>
      <c r="BW284" s="207">
        <v>0</v>
      </c>
      <c r="BX284" s="207">
        <v>0</v>
      </c>
      <c r="BY284" s="207">
        <v>0</v>
      </c>
      <c r="BZ284" s="207">
        <v>0</v>
      </c>
      <c r="CA284" s="207">
        <v>0</v>
      </c>
      <c r="CB284" s="207">
        <v>0</v>
      </c>
      <c r="CC284" s="216">
        <f t="shared" si="47"/>
        <v>0</v>
      </c>
    </row>
    <row r="285" spans="1:81" s="116" customFormat="1" ht="25.5" customHeight="1">
      <c r="A285" s="143" t="s">
        <v>1463</v>
      </c>
      <c r="B285" s="310" t="s">
        <v>47</v>
      </c>
      <c r="C285" s="311" t="s">
        <v>48</v>
      </c>
      <c r="D285" s="312">
        <v>51130</v>
      </c>
      <c r="E285" s="117" t="s">
        <v>808</v>
      </c>
      <c r="F285" s="313" t="s">
        <v>1432</v>
      </c>
      <c r="G285" s="314" t="s">
        <v>1510</v>
      </c>
      <c r="H285" s="207">
        <v>2320</v>
      </c>
      <c r="I285" s="185">
        <v>0</v>
      </c>
      <c r="J285" s="185">
        <v>0</v>
      </c>
      <c r="K285" s="185">
        <v>0</v>
      </c>
      <c r="L285" s="185">
        <v>4240</v>
      </c>
      <c r="M285" s="185">
        <v>0</v>
      </c>
      <c r="N285" s="185">
        <v>0</v>
      </c>
      <c r="O285" s="185">
        <v>0</v>
      </c>
      <c r="P285" s="185">
        <v>0</v>
      </c>
      <c r="Q285" s="185">
        <v>0</v>
      </c>
      <c r="R285" s="185">
        <v>0</v>
      </c>
      <c r="S285" s="185">
        <v>0</v>
      </c>
      <c r="T285" s="185">
        <v>2080</v>
      </c>
      <c r="U285" s="185">
        <v>0</v>
      </c>
      <c r="V285" s="185">
        <v>0</v>
      </c>
      <c r="W285" s="185">
        <v>0</v>
      </c>
      <c r="X285" s="185">
        <v>11120</v>
      </c>
      <c r="Y285" s="185">
        <v>1120</v>
      </c>
      <c r="Z285" s="185">
        <v>71690</v>
      </c>
      <c r="AA285" s="185">
        <v>640</v>
      </c>
      <c r="AB285" s="185">
        <v>7620</v>
      </c>
      <c r="AC285" s="185">
        <v>0</v>
      </c>
      <c r="AD285" s="185">
        <v>0</v>
      </c>
      <c r="AE285" s="185">
        <v>0</v>
      </c>
      <c r="AF285" s="185">
        <v>1520</v>
      </c>
      <c r="AG285" s="185">
        <v>0</v>
      </c>
      <c r="AH285" s="185">
        <v>0</v>
      </c>
      <c r="AI285" s="185">
        <v>1080</v>
      </c>
      <c r="AJ285" s="185">
        <v>480</v>
      </c>
      <c r="AK285" s="185">
        <v>0</v>
      </c>
      <c r="AL285" s="185">
        <v>0</v>
      </c>
      <c r="AM285" s="185">
        <v>0</v>
      </c>
      <c r="AN285" s="185">
        <v>0</v>
      </c>
      <c r="AO285" s="185">
        <v>0</v>
      </c>
      <c r="AP285" s="185">
        <v>0</v>
      </c>
      <c r="AQ285" s="185">
        <v>0</v>
      </c>
      <c r="AR285" s="185">
        <v>0</v>
      </c>
      <c r="AS285" s="185">
        <v>240</v>
      </c>
      <c r="AT285" s="185">
        <v>0</v>
      </c>
      <c r="AU285" s="185">
        <v>4320</v>
      </c>
      <c r="AV285" s="185">
        <v>0</v>
      </c>
      <c r="AW285" s="185">
        <v>0</v>
      </c>
      <c r="AX285" s="185">
        <v>0</v>
      </c>
      <c r="AY285" s="185">
        <v>0</v>
      </c>
      <c r="AZ285" s="185">
        <v>0</v>
      </c>
      <c r="BA285" s="185">
        <v>0</v>
      </c>
      <c r="BB285" s="185">
        <v>42480</v>
      </c>
      <c r="BC285" s="185">
        <v>0</v>
      </c>
      <c r="BD285" s="185">
        <v>0</v>
      </c>
      <c r="BE285" s="185">
        <v>0</v>
      </c>
      <c r="BF285" s="185">
        <v>0</v>
      </c>
      <c r="BG285" s="185">
        <v>0</v>
      </c>
      <c r="BH285" s="185"/>
      <c r="BI285" s="185">
        <v>0</v>
      </c>
      <c r="BJ285" s="185"/>
      <c r="BK285" s="185">
        <v>0</v>
      </c>
      <c r="BL285" s="185">
        <v>640</v>
      </c>
      <c r="BM285" s="185">
        <v>5330</v>
      </c>
      <c r="BN285" s="185">
        <v>0</v>
      </c>
      <c r="BO285" s="185">
        <v>0</v>
      </c>
      <c r="BP285" s="185"/>
      <c r="BQ285" s="185">
        <v>760</v>
      </c>
      <c r="BR285" s="185">
        <v>0</v>
      </c>
      <c r="BS285" s="185">
        <v>0</v>
      </c>
      <c r="BT285" s="185">
        <v>9500</v>
      </c>
      <c r="BU285" s="185">
        <v>0</v>
      </c>
      <c r="BV285" s="185">
        <v>0</v>
      </c>
      <c r="BW285" s="185">
        <v>0</v>
      </c>
      <c r="BX285" s="185">
        <v>0</v>
      </c>
      <c r="BY285" s="185">
        <v>0</v>
      </c>
      <c r="BZ285" s="185">
        <v>0</v>
      </c>
      <c r="CA285" s="185">
        <v>0</v>
      </c>
      <c r="CB285" s="185">
        <v>0</v>
      </c>
      <c r="CC285" s="216">
        <f t="shared" si="47"/>
        <v>167180</v>
      </c>
    </row>
    <row r="286" spans="1:81" s="116" customFormat="1" ht="25.5" customHeight="1">
      <c r="A286" s="143" t="s">
        <v>1463</v>
      </c>
      <c r="B286" s="310" t="s">
        <v>47</v>
      </c>
      <c r="C286" s="311" t="s">
        <v>48</v>
      </c>
      <c r="D286" s="312">
        <v>51130</v>
      </c>
      <c r="E286" s="117" t="s">
        <v>808</v>
      </c>
      <c r="F286" s="313" t="s">
        <v>810</v>
      </c>
      <c r="G286" s="314" t="s">
        <v>1511</v>
      </c>
      <c r="H286" s="207">
        <v>0</v>
      </c>
      <c r="I286" s="207">
        <v>0</v>
      </c>
      <c r="J286" s="207">
        <v>0</v>
      </c>
      <c r="K286" s="207">
        <v>0</v>
      </c>
      <c r="L286" s="207">
        <v>0</v>
      </c>
      <c r="M286" s="207">
        <v>0</v>
      </c>
      <c r="N286" s="207">
        <v>0</v>
      </c>
      <c r="O286" s="207">
        <v>0</v>
      </c>
      <c r="P286" s="207">
        <v>0</v>
      </c>
      <c r="Q286" s="207">
        <v>0</v>
      </c>
      <c r="R286" s="207">
        <v>0</v>
      </c>
      <c r="S286" s="207">
        <v>0</v>
      </c>
      <c r="T286" s="207">
        <v>0</v>
      </c>
      <c r="U286" s="207">
        <v>0</v>
      </c>
      <c r="V286" s="207">
        <v>0</v>
      </c>
      <c r="W286" s="207">
        <v>0</v>
      </c>
      <c r="X286" s="207">
        <v>0</v>
      </c>
      <c r="Y286" s="207">
        <v>0</v>
      </c>
      <c r="Z286" s="207">
        <v>0</v>
      </c>
      <c r="AA286" s="207">
        <v>0</v>
      </c>
      <c r="AB286" s="207">
        <v>0</v>
      </c>
      <c r="AC286" s="207">
        <v>0</v>
      </c>
      <c r="AD286" s="207">
        <v>0</v>
      </c>
      <c r="AE286" s="207">
        <v>0</v>
      </c>
      <c r="AF286" s="207">
        <v>0</v>
      </c>
      <c r="AG286" s="207">
        <v>0</v>
      </c>
      <c r="AH286" s="207">
        <v>0</v>
      </c>
      <c r="AI286" s="207">
        <v>0</v>
      </c>
      <c r="AJ286" s="207">
        <v>0</v>
      </c>
      <c r="AK286" s="207">
        <v>0</v>
      </c>
      <c r="AL286" s="207">
        <v>0</v>
      </c>
      <c r="AM286" s="207">
        <v>0</v>
      </c>
      <c r="AN286" s="207">
        <v>0</v>
      </c>
      <c r="AO286" s="207">
        <v>0</v>
      </c>
      <c r="AP286" s="207">
        <v>0</v>
      </c>
      <c r="AQ286" s="207">
        <v>0</v>
      </c>
      <c r="AR286" s="207">
        <v>0</v>
      </c>
      <c r="AS286" s="207">
        <v>0</v>
      </c>
      <c r="AT286" s="207">
        <v>0</v>
      </c>
      <c r="AU286" s="207">
        <v>0</v>
      </c>
      <c r="AV286" s="207">
        <v>0</v>
      </c>
      <c r="AW286" s="207">
        <v>0</v>
      </c>
      <c r="AX286" s="207">
        <v>0</v>
      </c>
      <c r="AY286" s="207">
        <v>0</v>
      </c>
      <c r="AZ286" s="207">
        <v>0</v>
      </c>
      <c r="BA286" s="207">
        <v>0</v>
      </c>
      <c r="BB286" s="207">
        <v>0</v>
      </c>
      <c r="BC286" s="207">
        <v>0</v>
      </c>
      <c r="BD286" s="207">
        <v>0</v>
      </c>
      <c r="BE286" s="207">
        <v>0</v>
      </c>
      <c r="BF286" s="207">
        <v>0</v>
      </c>
      <c r="BG286" s="207">
        <v>0</v>
      </c>
      <c r="BH286" s="207">
        <v>0</v>
      </c>
      <c r="BI286" s="207">
        <v>0</v>
      </c>
      <c r="BJ286" s="207">
        <v>0</v>
      </c>
      <c r="BK286" s="207">
        <v>0</v>
      </c>
      <c r="BL286" s="207">
        <v>0</v>
      </c>
      <c r="BM286" s="207">
        <v>0</v>
      </c>
      <c r="BN286" s="207">
        <v>0</v>
      </c>
      <c r="BO286" s="207">
        <v>0</v>
      </c>
      <c r="BP286" s="207">
        <v>0</v>
      </c>
      <c r="BQ286" s="207">
        <v>0</v>
      </c>
      <c r="BR286" s="207">
        <v>0</v>
      </c>
      <c r="BS286" s="207">
        <v>0</v>
      </c>
      <c r="BT286" s="207">
        <v>0</v>
      </c>
      <c r="BU286" s="207">
        <v>0</v>
      </c>
      <c r="BV286" s="207">
        <v>0</v>
      </c>
      <c r="BW286" s="207">
        <v>0</v>
      </c>
      <c r="BX286" s="207">
        <v>0</v>
      </c>
      <c r="BY286" s="207">
        <v>0</v>
      </c>
      <c r="BZ286" s="207">
        <v>0</v>
      </c>
      <c r="CA286" s="207">
        <v>0</v>
      </c>
      <c r="CB286" s="207">
        <v>0</v>
      </c>
      <c r="CC286" s="216">
        <f t="shared" si="47"/>
        <v>0</v>
      </c>
    </row>
    <row r="287" spans="1:81" s="116" customFormat="1" ht="25.5" customHeight="1">
      <c r="A287" s="143" t="s">
        <v>1463</v>
      </c>
      <c r="B287" s="310" t="s">
        <v>47</v>
      </c>
      <c r="C287" s="311" t="s">
        <v>48</v>
      </c>
      <c r="D287" s="312">
        <v>51120</v>
      </c>
      <c r="E287" s="117" t="s">
        <v>812</v>
      </c>
      <c r="F287" s="313" t="s">
        <v>1433</v>
      </c>
      <c r="G287" s="314" t="s">
        <v>1512</v>
      </c>
      <c r="H287" s="207">
        <v>31250</v>
      </c>
      <c r="I287" s="185">
        <v>0</v>
      </c>
      <c r="J287" s="185">
        <v>0</v>
      </c>
      <c r="K287" s="185">
        <v>0</v>
      </c>
      <c r="L287" s="185">
        <v>0</v>
      </c>
      <c r="M287" s="185">
        <v>0</v>
      </c>
      <c r="N287" s="185">
        <v>0</v>
      </c>
      <c r="O287" s="185">
        <v>0</v>
      </c>
      <c r="P287" s="185">
        <v>0</v>
      </c>
      <c r="Q287" s="185">
        <v>0</v>
      </c>
      <c r="R287" s="185">
        <v>0</v>
      </c>
      <c r="S287" s="185">
        <v>0</v>
      </c>
      <c r="T287" s="185">
        <v>4400</v>
      </c>
      <c r="U287" s="185">
        <v>0</v>
      </c>
      <c r="V287" s="185">
        <v>0</v>
      </c>
      <c r="W287" s="185">
        <v>0</v>
      </c>
      <c r="X287" s="185">
        <v>47350</v>
      </c>
      <c r="Y287" s="185">
        <v>9600</v>
      </c>
      <c r="Z287" s="185">
        <v>108696</v>
      </c>
      <c r="AA287" s="185">
        <v>5850</v>
      </c>
      <c r="AB287" s="185">
        <v>0</v>
      </c>
      <c r="AC287" s="185">
        <v>0</v>
      </c>
      <c r="AD287" s="185">
        <v>0</v>
      </c>
      <c r="AE287" s="185">
        <v>0</v>
      </c>
      <c r="AF287" s="185">
        <v>8400</v>
      </c>
      <c r="AG287" s="185">
        <v>0</v>
      </c>
      <c r="AH287" s="185">
        <v>0</v>
      </c>
      <c r="AI287" s="185">
        <v>2200</v>
      </c>
      <c r="AJ287" s="185">
        <v>4800</v>
      </c>
      <c r="AK287" s="185">
        <v>0</v>
      </c>
      <c r="AL287" s="185">
        <v>0</v>
      </c>
      <c r="AM287" s="185">
        <v>0</v>
      </c>
      <c r="AN287" s="185">
        <v>0</v>
      </c>
      <c r="AO287" s="185">
        <v>0</v>
      </c>
      <c r="AP287" s="185">
        <v>0</v>
      </c>
      <c r="AQ287" s="185">
        <v>0</v>
      </c>
      <c r="AR287" s="185">
        <v>0</v>
      </c>
      <c r="AS287" s="185">
        <v>0</v>
      </c>
      <c r="AT287" s="185">
        <v>0</v>
      </c>
      <c r="AU287" s="185">
        <v>1600</v>
      </c>
      <c r="AV287" s="185">
        <v>0</v>
      </c>
      <c r="AW287" s="185">
        <v>0</v>
      </c>
      <c r="AX287" s="185">
        <v>0</v>
      </c>
      <c r="AY287" s="185">
        <v>0</v>
      </c>
      <c r="AZ287" s="185">
        <v>0</v>
      </c>
      <c r="BA287" s="185">
        <v>0</v>
      </c>
      <c r="BB287" s="185">
        <v>0</v>
      </c>
      <c r="BC287" s="185">
        <v>0</v>
      </c>
      <c r="BD287" s="185">
        <v>0</v>
      </c>
      <c r="BE287" s="185">
        <v>0</v>
      </c>
      <c r="BF287" s="185">
        <v>0</v>
      </c>
      <c r="BG287" s="185">
        <v>0</v>
      </c>
      <c r="BH287" s="185"/>
      <c r="BI287" s="185">
        <v>0</v>
      </c>
      <c r="BJ287" s="185"/>
      <c r="BK287" s="185">
        <v>0</v>
      </c>
      <c r="BL287" s="185">
        <v>650</v>
      </c>
      <c r="BM287" s="185">
        <v>21430</v>
      </c>
      <c r="BN287" s="185">
        <v>0</v>
      </c>
      <c r="BO287" s="185">
        <v>0</v>
      </c>
      <c r="BP287" s="185"/>
      <c r="BQ287" s="185">
        <v>1450</v>
      </c>
      <c r="BR287" s="185">
        <v>0</v>
      </c>
      <c r="BS287" s="185">
        <v>0</v>
      </c>
      <c r="BT287" s="185">
        <v>0</v>
      </c>
      <c r="BU287" s="185">
        <v>0</v>
      </c>
      <c r="BV287" s="185">
        <v>0</v>
      </c>
      <c r="BW287" s="185">
        <v>0</v>
      </c>
      <c r="BX287" s="185">
        <v>0</v>
      </c>
      <c r="BY287" s="185">
        <v>0</v>
      </c>
      <c r="BZ287" s="185">
        <v>0</v>
      </c>
      <c r="CA287" s="185">
        <v>0</v>
      </c>
      <c r="CB287" s="185">
        <v>0</v>
      </c>
      <c r="CC287" s="216">
        <f t="shared" si="47"/>
        <v>247676</v>
      </c>
    </row>
    <row r="288" spans="1:81" s="116" customFormat="1" ht="25.5" customHeight="1">
      <c r="A288" s="143" t="s">
        <v>1463</v>
      </c>
      <c r="B288" s="310" t="s">
        <v>47</v>
      </c>
      <c r="C288" s="311" t="s">
        <v>48</v>
      </c>
      <c r="D288" s="312">
        <v>51120</v>
      </c>
      <c r="E288" s="117" t="s">
        <v>812</v>
      </c>
      <c r="F288" s="313" t="s">
        <v>811</v>
      </c>
      <c r="G288" s="314" t="s">
        <v>1513</v>
      </c>
      <c r="H288" s="207">
        <v>0</v>
      </c>
      <c r="I288" s="185">
        <v>0</v>
      </c>
      <c r="J288" s="185">
        <v>0</v>
      </c>
      <c r="K288" s="185">
        <v>0</v>
      </c>
      <c r="L288" s="185">
        <v>1665</v>
      </c>
      <c r="M288" s="185">
        <v>0</v>
      </c>
      <c r="N288" s="185">
        <v>0</v>
      </c>
      <c r="O288" s="185">
        <v>0</v>
      </c>
      <c r="P288" s="185">
        <v>0</v>
      </c>
      <c r="Q288" s="185">
        <v>0</v>
      </c>
      <c r="R288" s="185">
        <v>0</v>
      </c>
      <c r="S288" s="185">
        <v>0</v>
      </c>
      <c r="T288" s="185">
        <v>0</v>
      </c>
      <c r="U288" s="185">
        <v>0</v>
      </c>
      <c r="V288" s="185">
        <v>0</v>
      </c>
      <c r="W288" s="185">
        <v>0</v>
      </c>
      <c r="X288" s="185">
        <v>0</v>
      </c>
      <c r="Y288" s="185">
        <v>0</v>
      </c>
      <c r="Z288" s="185">
        <v>0</v>
      </c>
      <c r="AA288" s="185">
        <v>0</v>
      </c>
      <c r="AB288" s="185">
        <v>0</v>
      </c>
      <c r="AC288" s="185">
        <v>0</v>
      </c>
      <c r="AD288" s="185">
        <v>0</v>
      </c>
      <c r="AE288" s="185">
        <v>0</v>
      </c>
      <c r="AF288" s="185">
        <v>0</v>
      </c>
      <c r="AG288" s="185">
        <v>32620.43</v>
      </c>
      <c r="AH288" s="185">
        <v>0</v>
      </c>
      <c r="AI288" s="185">
        <v>0</v>
      </c>
      <c r="AJ288" s="185">
        <v>0</v>
      </c>
      <c r="AK288" s="185">
        <v>0</v>
      </c>
      <c r="AL288" s="185">
        <v>0</v>
      </c>
      <c r="AM288" s="185">
        <v>0</v>
      </c>
      <c r="AN288" s="185">
        <v>0</v>
      </c>
      <c r="AO288" s="185">
        <v>0</v>
      </c>
      <c r="AP288" s="185">
        <v>0</v>
      </c>
      <c r="AQ288" s="185">
        <v>0</v>
      </c>
      <c r="AR288" s="185">
        <v>0</v>
      </c>
      <c r="AS288" s="185">
        <v>0</v>
      </c>
      <c r="AT288" s="185">
        <v>0</v>
      </c>
      <c r="AU288" s="185">
        <v>0</v>
      </c>
      <c r="AV288" s="185">
        <v>0</v>
      </c>
      <c r="AW288" s="185">
        <v>0</v>
      </c>
      <c r="AX288" s="185">
        <v>0</v>
      </c>
      <c r="AY288" s="185">
        <v>0</v>
      </c>
      <c r="AZ288" s="185">
        <v>0</v>
      </c>
      <c r="BA288" s="185">
        <v>0</v>
      </c>
      <c r="BB288" s="185">
        <v>0</v>
      </c>
      <c r="BC288" s="185">
        <v>0</v>
      </c>
      <c r="BD288" s="185">
        <v>0</v>
      </c>
      <c r="BE288" s="185">
        <v>0</v>
      </c>
      <c r="BF288" s="185">
        <v>0</v>
      </c>
      <c r="BG288" s="185">
        <v>0</v>
      </c>
      <c r="BH288" s="185"/>
      <c r="BI288" s="185">
        <v>0</v>
      </c>
      <c r="BJ288" s="185"/>
      <c r="BK288" s="185">
        <v>0</v>
      </c>
      <c r="BL288" s="185">
        <v>0</v>
      </c>
      <c r="BM288" s="185">
        <v>0</v>
      </c>
      <c r="BN288" s="185">
        <v>0</v>
      </c>
      <c r="BO288" s="185">
        <v>0</v>
      </c>
      <c r="BP288" s="185"/>
      <c r="BQ288" s="185">
        <v>0</v>
      </c>
      <c r="BR288" s="185">
        <v>0</v>
      </c>
      <c r="BS288" s="185">
        <v>0</v>
      </c>
      <c r="BT288" s="185">
        <v>0</v>
      </c>
      <c r="BU288" s="185">
        <v>0</v>
      </c>
      <c r="BV288" s="185">
        <v>0</v>
      </c>
      <c r="BW288" s="185">
        <v>0</v>
      </c>
      <c r="BX288" s="185">
        <v>0</v>
      </c>
      <c r="BY288" s="185">
        <v>0</v>
      </c>
      <c r="BZ288" s="185">
        <v>0</v>
      </c>
      <c r="CA288" s="185">
        <v>0</v>
      </c>
      <c r="CB288" s="185">
        <v>0</v>
      </c>
      <c r="CC288" s="216">
        <f t="shared" si="47"/>
        <v>34285.43</v>
      </c>
    </row>
    <row r="289" spans="1:81" s="116" customFormat="1" ht="25.5" customHeight="1">
      <c r="A289" s="143" t="s">
        <v>1463</v>
      </c>
      <c r="B289" s="310" t="s">
        <v>47</v>
      </c>
      <c r="C289" s="311" t="s">
        <v>48</v>
      </c>
      <c r="D289" s="312">
        <v>51120</v>
      </c>
      <c r="E289" s="117" t="s">
        <v>812</v>
      </c>
      <c r="F289" s="313" t="s">
        <v>1434</v>
      </c>
      <c r="G289" s="314" t="s">
        <v>1514</v>
      </c>
      <c r="H289" s="207">
        <v>17528</v>
      </c>
      <c r="I289" s="185">
        <v>0</v>
      </c>
      <c r="J289" s="185">
        <v>120</v>
      </c>
      <c r="K289" s="185">
        <v>100</v>
      </c>
      <c r="L289" s="185">
        <v>0</v>
      </c>
      <c r="M289" s="185">
        <v>0</v>
      </c>
      <c r="N289" s="185">
        <v>0</v>
      </c>
      <c r="O289" s="185">
        <v>0</v>
      </c>
      <c r="P289" s="185">
        <v>1352.24</v>
      </c>
      <c r="Q289" s="185">
        <v>3980</v>
      </c>
      <c r="R289" s="185">
        <v>0</v>
      </c>
      <c r="S289" s="185">
        <v>0</v>
      </c>
      <c r="T289" s="185">
        <v>11956</v>
      </c>
      <c r="U289" s="185">
        <v>0</v>
      </c>
      <c r="V289" s="185">
        <v>3975</v>
      </c>
      <c r="W289" s="185">
        <v>0</v>
      </c>
      <c r="X289" s="185">
        <v>0</v>
      </c>
      <c r="Y289" s="185">
        <v>810</v>
      </c>
      <c r="Z289" s="185">
        <v>77191</v>
      </c>
      <c r="AA289" s="185">
        <v>4960</v>
      </c>
      <c r="AB289" s="185">
        <v>370</v>
      </c>
      <c r="AC289" s="185">
        <v>0</v>
      </c>
      <c r="AD289" s="185">
        <v>0</v>
      </c>
      <c r="AE289" s="185">
        <v>0</v>
      </c>
      <c r="AF289" s="185">
        <v>44704</v>
      </c>
      <c r="AG289" s="185">
        <v>0</v>
      </c>
      <c r="AH289" s="185">
        <v>0</v>
      </c>
      <c r="AI289" s="185">
        <v>11120</v>
      </c>
      <c r="AJ289" s="185">
        <v>2000</v>
      </c>
      <c r="AK289" s="185">
        <v>0</v>
      </c>
      <c r="AL289" s="185">
        <v>0</v>
      </c>
      <c r="AM289" s="185">
        <v>0</v>
      </c>
      <c r="AN289" s="185">
        <v>0</v>
      </c>
      <c r="AO289" s="185">
        <v>0</v>
      </c>
      <c r="AP289" s="185">
        <v>0</v>
      </c>
      <c r="AQ289" s="185">
        <v>0</v>
      </c>
      <c r="AR289" s="185">
        <v>0</v>
      </c>
      <c r="AS289" s="185">
        <v>260</v>
      </c>
      <c r="AT289" s="185">
        <v>0</v>
      </c>
      <c r="AU289" s="185">
        <v>8899</v>
      </c>
      <c r="AV289" s="185">
        <v>0</v>
      </c>
      <c r="AW289" s="185">
        <v>0</v>
      </c>
      <c r="AX289" s="185">
        <v>0</v>
      </c>
      <c r="AY289" s="185">
        <v>0</v>
      </c>
      <c r="AZ289" s="185">
        <v>676</v>
      </c>
      <c r="BA289" s="185">
        <v>1000</v>
      </c>
      <c r="BB289" s="185">
        <v>0</v>
      </c>
      <c r="BC289" s="185">
        <v>0</v>
      </c>
      <c r="BD289" s="185">
        <v>696</v>
      </c>
      <c r="BE289" s="185">
        <v>0</v>
      </c>
      <c r="BF289" s="185">
        <v>0</v>
      </c>
      <c r="BG289" s="185">
        <v>2328</v>
      </c>
      <c r="BH289" s="185"/>
      <c r="BI289" s="185">
        <v>0</v>
      </c>
      <c r="BJ289" s="185"/>
      <c r="BK289" s="185">
        <v>0</v>
      </c>
      <c r="BL289" s="185">
        <v>5920</v>
      </c>
      <c r="BM289" s="185">
        <v>7448</v>
      </c>
      <c r="BN289" s="185">
        <v>0</v>
      </c>
      <c r="BO289" s="185">
        <v>0</v>
      </c>
      <c r="BP289" s="185"/>
      <c r="BQ289" s="185">
        <v>0</v>
      </c>
      <c r="BR289" s="185">
        <v>0</v>
      </c>
      <c r="BS289" s="185">
        <v>0</v>
      </c>
      <c r="BT289" s="185">
        <v>2276</v>
      </c>
      <c r="BU289" s="185">
        <v>0</v>
      </c>
      <c r="BV289" s="185">
        <v>0</v>
      </c>
      <c r="BW289" s="185">
        <v>0</v>
      </c>
      <c r="BX289" s="185">
        <v>0</v>
      </c>
      <c r="BY289" s="185">
        <v>0</v>
      </c>
      <c r="BZ289" s="185">
        <v>0</v>
      </c>
      <c r="CA289" s="185">
        <v>4168</v>
      </c>
      <c r="CB289" s="185">
        <v>0</v>
      </c>
      <c r="CC289" s="216">
        <f t="shared" si="47"/>
        <v>213837.24</v>
      </c>
    </row>
    <row r="290" spans="1:81" s="116" customFormat="1" ht="25.5" customHeight="1">
      <c r="A290" s="143" t="s">
        <v>1462</v>
      </c>
      <c r="B290" s="310" t="s">
        <v>47</v>
      </c>
      <c r="C290" s="311" t="s">
        <v>48</v>
      </c>
      <c r="D290" s="312">
        <v>51120</v>
      </c>
      <c r="E290" s="321" t="s">
        <v>812</v>
      </c>
      <c r="F290" s="313" t="s">
        <v>813</v>
      </c>
      <c r="G290" s="314" t="s">
        <v>814</v>
      </c>
      <c r="H290" s="207">
        <v>1223153.6599999999</v>
      </c>
      <c r="I290" s="185">
        <v>0</v>
      </c>
      <c r="J290" s="185">
        <v>0</v>
      </c>
      <c r="K290" s="185">
        <v>0</v>
      </c>
      <c r="L290" s="185">
        <v>0</v>
      </c>
      <c r="M290" s="185">
        <v>0</v>
      </c>
      <c r="N290" s="185">
        <v>333048.2</v>
      </c>
      <c r="O290" s="185">
        <v>0</v>
      </c>
      <c r="P290" s="185">
        <v>0</v>
      </c>
      <c r="Q290" s="185">
        <v>0</v>
      </c>
      <c r="R290" s="185">
        <v>79575</v>
      </c>
      <c r="S290" s="185">
        <v>0</v>
      </c>
      <c r="T290" s="185">
        <v>152500</v>
      </c>
      <c r="U290" s="185">
        <v>0</v>
      </c>
      <c r="V290" s="185">
        <v>0</v>
      </c>
      <c r="W290" s="185">
        <v>0</v>
      </c>
      <c r="X290" s="185">
        <v>0</v>
      </c>
      <c r="Y290" s="185">
        <v>0</v>
      </c>
      <c r="Z290" s="185">
        <v>0</v>
      </c>
      <c r="AA290" s="185">
        <v>0</v>
      </c>
      <c r="AB290" s="185">
        <v>0</v>
      </c>
      <c r="AC290" s="185">
        <v>1610000</v>
      </c>
      <c r="AD290" s="185">
        <v>0</v>
      </c>
      <c r="AE290" s="185">
        <v>0</v>
      </c>
      <c r="AF290" s="185">
        <v>0</v>
      </c>
      <c r="AG290" s="185">
        <v>427912.16</v>
      </c>
      <c r="AH290" s="185">
        <v>0</v>
      </c>
      <c r="AI290" s="185">
        <v>0</v>
      </c>
      <c r="AJ290" s="185">
        <v>0</v>
      </c>
      <c r="AK290" s="185">
        <v>752635</v>
      </c>
      <c r="AL290" s="185">
        <v>0</v>
      </c>
      <c r="AM290" s="185">
        <v>462822</v>
      </c>
      <c r="AN290" s="185">
        <v>0</v>
      </c>
      <c r="AO290" s="185">
        <v>0</v>
      </c>
      <c r="AP290" s="185">
        <v>0</v>
      </c>
      <c r="AQ290" s="185">
        <v>0</v>
      </c>
      <c r="AR290" s="185">
        <v>6900</v>
      </c>
      <c r="AS290" s="185">
        <v>0</v>
      </c>
      <c r="AT290" s="185">
        <v>0</v>
      </c>
      <c r="AU290" s="185">
        <v>0</v>
      </c>
      <c r="AV290" s="185">
        <v>0</v>
      </c>
      <c r="AW290" s="185">
        <v>0</v>
      </c>
      <c r="AX290" s="185">
        <v>0</v>
      </c>
      <c r="AY290" s="185">
        <v>1000</v>
      </c>
      <c r="AZ290" s="185">
        <v>0</v>
      </c>
      <c r="BA290" s="185">
        <v>0</v>
      </c>
      <c r="BB290" s="185">
        <v>1367800</v>
      </c>
      <c r="BC290" s="185">
        <v>0</v>
      </c>
      <c r="BD290" s="185">
        <v>0</v>
      </c>
      <c r="BE290" s="185">
        <v>0</v>
      </c>
      <c r="BF290" s="185">
        <v>351839</v>
      </c>
      <c r="BG290" s="185">
        <v>0</v>
      </c>
      <c r="BH290" s="185"/>
      <c r="BI290" s="185">
        <v>0</v>
      </c>
      <c r="BJ290" s="185"/>
      <c r="BK290" s="185">
        <v>12747</v>
      </c>
      <c r="BL290" s="185">
        <v>0</v>
      </c>
      <c r="BM290" s="185">
        <v>0</v>
      </c>
      <c r="BN290" s="185">
        <v>1434000</v>
      </c>
      <c r="BO290" s="185">
        <v>0</v>
      </c>
      <c r="BP290" s="185"/>
      <c r="BQ290" s="185">
        <v>0</v>
      </c>
      <c r="BR290" s="185">
        <v>0</v>
      </c>
      <c r="BS290" s="185">
        <v>0</v>
      </c>
      <c r="BT290" s="185">
        <v>9460.65</v>
      </c>
      <c r="BU290" s="185">
        <v>0</v>
      </c>
      <c r="BV290" s="185">
        <v>0</v>
      </c>
      <c r="BW290" s="185">
        <v>0</v>
      </c>
      <c r="BX290" s="185">
        <v>0</v>
      </c>
      <c r="BY290" s="185">
        <v>0</v>
      </c>
      <c r="BZ290" s="185">
        <v>0</v>
      </c>
      <c r="CA290" s="185">
        <v>0</v>
      </c>
      <c r="CB290" s="185">
        <v>0</v>
      </c>
      <c r="CC290" s="216">
        <f t="shared" si="47"/>
        <v>8225392.6699999999</v>
      </c>
    </row>
    <row r="291" spans="1:81" s="116" customFormat="1" ht="25.5" customHeight="1">
      <c r="A291" s="143" t="s">
        <v>1462</v>
      </c>
      <c r="B291" s="310" t="s">
        <v>47</v>
      </c>
      <c r="C291" s="311" t="s">
        <v>48</v>
      </c>
      <c r="D291" s="312">
        <v>51120</v>
      </c>
      <c r="E291" s="321" t="s">
        <v>812</v>
      </c>
      <c r="F291" s="313" t="s">
        <v>815</v>
      </c>
      <c r="G291" s="314" t="s">
        <v>816</v>
      </c>
      <c r="H291" s="207">
        <v>77311.100000000006</v>
      </c>
      <c r="I291" s="185">
        <v>67132</v>
      </c>
      <c r="J291" s="185">
        <v>93090</v>
      </c>
      <c r="K291" s="185">
        <v>0</v>
      </c>
      <c r="L291" s="185">
        <v>35700</v>
      </c>
      <c r="M291" s="185">
        <v>0</v>
      </c>
      <c r="N291" s="185">
        <v>0</v>
      </c>
      <c r="O291" s="185">
        <v>0</v>
      </c>
      <c r="P291" s="185">
        <v>0</v>
      </c>
      <c r="Q291" s="185">
        <v>81020.399999999994</v>
      </c>
      <c r="R291" s="185">
        <v>18950</v>
      </c>
      <c r="S291" s="185">
        <v>2600</v>
      </c>
      <c r="T291" s="185">
        <v>0</v>
      </c>
      <c r="U291" s="185">
        <v>0</v>
      </c>
      <c r="V291" s="185">
        <v>0</v>
      </c>
      <c r="W291" s="185">
        <v>26432.3</v>
      </c>
      <c r="X291" s="185">
        <v>0</v>
      </c>
      <c r="Y291" s="185">
        <v>0</v>
      </c>
      <c r="Z291" s="185">
        <v>0</v>
      </c>
      <c r="AA291" s="185">
        <v>0</v>
      </c>
      <c r="AB291" s="185">
        <v>0</v>
      </c>
      <c r="AC291" s="185">
        <v>70239.5</v>
      </c>
      <c r="AD291" s="185">
        <v>2500</v>
      </c>
      <c r="AE291" s="185">
        <v>0</v>
      </c>
      <c r="AF291" s="185">
        <v>0</v>
      </c>
      <c r="AG291" s="185">
        <v>0</v>
      </c>
      <c r="AH291" s="185">
        <v>0</v>
      </c>
      <c r="AI291" s="185">
        <v>38000</v>
      </c>
      <c r="AJ291" s="185">
        <v>0</v>
      </c>
      <c r="AK291" s="185">
        <v>2200</v>
      </c>
      <c r="AL291" s="185">
        <v>9300</v>
      </c>
      <c r="AM291" s="185">
        <v>0</v>
      </c>
      <c r="AN291" s="185">
        <v>720</v>
      </c>
      <c r="AO291" s="185">
        <v>8000</v>
      </c>
      <c r="AP291" s="185">
        <v>2500</v>
      </c>
      <c r="AQ291" s="185">
        <v>0</v>
      </c>
      <c r="AR291" s="185">
        <v>29700</v>
      </c>
      <c r="AS291" s="185">
        <v>9600</v>
      </c>
      <c r="AT291" s="185">
        <v>0</v>
      </c>
      <c r="AU291" s="185">
        <v>0</v>
      </c>
      <c r="AV291" s="185">
        <v>0</v>
      </c>
      <c r="AW291" s="185">
        <v>2500</v>
      </c>
      <c r="AX291" s="185">
        <v>0</v>
      </c>
      <c r="AY291" s="185">
        <v>0</v>
      </c>
      <c r="AZ291" s="185">
        <v>0</v>
      </c>
      <c r="BA291" s="185">
        <v>0</v>
      </c>
      <c r="BB291" s="185">
        <v>7000</v>
      </c>
      <c r="BC291" s="185">
        <v>0</v>
      </c>
      <c r="BD291" s="185">
        <v>0</v>
      </c>
      <c r="BE291" s="185">
        <v>5885</v>
      </c>
      <c r="BF291" s="185">
        <v>0</v>
      </c>
      <c r="BG291" s="185">
        <v>0</v>
      </c>
      <c r="BH291" s="185"/>
      <c r="BI291" s="185">
        <v>0</v>
      </c>
      <c r="BJ291" s="185"/>
      <c r="BK291" s="185">
        <v>0</v>
      </c>
      <c r="BL291" s="185">
        <v>0</v>
      </c>
      <c r="BM291" s="185">
        <v>91024</v>
      </c>
      <c r="BN291" s="185">
        <v>32780</v>
      </c>
      <c r="BO291" s="185">
        <v>0</v>
      </c>
      <c r="BP291" s="185"/>
      <c r="BQ291" s="185">
        <v>0</v>
      </c>
      <c r="BR291" s="185">
        <v>99800</v>
      </c>
      <c r="BS291" s="185">
        <v>0</v>
      </c>
      <c r="BT291" s="185">
        <v>40509</v>
      </c>
      <c r="BU291" s="185">
        <v>16000</v>
      </c>
      <c r="BV291" s="185">
        <v>0</v>
      </c>
      <c r="BW291" s="185">
        <v>0</v>
      </c>
      <c r="BX291" s="185">
        <v>0</v>
      </c>
      <c r="BY291" s="185">
        <v>0</v>
      </c>
      <c r="BZ291" s="185">
        <v>0</v>
      </c>
      <c r="CA291" s="185">
        <v>0</v>
      </c>
      <c r="CB291" s="185">
        <v>0</v>
      </c>
      <c r="CC291" s="216">
        <f t="shared" si="47"/>
        <v>870493.3</v>
      </c>
    </row>
    <row r="292" spans="1:81" s="116" customFormat="1" ht="25.5" customHeight="1">
      <c r="A292" s="143" t="s">
        <v>1462</v>
      </c>
      <c r="B292" s="310" t="s">
        <v>47</v>
      </c>
      <c r="C292" s="311" t="s">
        <v>48</v>
      </c>
      <c r="D292" s="312">
        <v>51120</v>
      </c>
      <c r="E292" s="321" t="s">
        <v>812</v>
      </c>
      <c r="F292" s="313" t="s">
        <v>817</v>
      </c>
      <c r="G292" s="314" t="s">
        <v>818</v>
      </c>
      <c r="H292" s="207">
        <v>27244.57</v>
      </c>
      <c r="I292" s="185">
        <v>14370</v>
      </c>
      <c r="J292" s="185">
        <v>23219</v>
      </c>
      <c r="K292" s="185">
        <v>0</v>
      </c>
      <c r="L292" s="185">
        <v>0</v>
      </c>
      <c r="M292" s="185">
        <v>0</v>
      </c>
      <c r="N292" s="185">
        <v>1800</v>
      </c>
      <c r="O292" s="185">
        <v>16844.080000000002</v>
      </c>
      <c r="P292" s="185">
        <v>19661.05</v>
      </c>
      <c r="Q292" s="185">
        <v>16981.37</v>
      </c>
      <c r="R292" s="185">
        <v>11250</v>
      </c>
      <c r="S292" s="185">
        <v>26742.39</v>
      </c>
      <c r="T292" s="185">
        <v>4600</v>
      </c>
      <c r="U292" s="185">
        <v>0</v>
      </c>
      <c r="V292" s="185">
        <v>0</v>
      </c>
      <c r="W292" s="185">
        <v>29700</v>
      </c>
      <c r="X292" s="185">
        <v>0</v>
      </c>
      <c r="Y292" s="185">
        <v>18500</v>
      </c>
      <c r="Z292" s="185">
        <v>0</v>
      </c>
      <c r="AA292" s="185">
        <v>7400</v>
      </c>
      <c r="AB292" s="185">
        <v>30346</v>
      </c>
      <c r="AC292" s="185">
        <v>18656.03</v>
      </c>
      <c r="AD292" s="185">
        <v>10800</v>
      </c>
      <c r="AE292" s="185">
        <v>16350</v>
      </c>
      <c r="AF292" s="185">
        <v>0</v>
      </c>
      <c r="AG292" s="185">
        <v>362546.73</v>
      </c>
      <c r="AH292" s="185">
        <v>0</v>
      </c>
      <c r="AI292" s="185">
        <v>41277.31</v>
      </c>
      <c r="AJ292" s="185">
        <v>0</v>
      </c>
      <c r="AK292" s="185">
        <v>1598.05</v>
      </c>
      <c r="AL292" s="185">
        <v>36270</v>
      </c>
      <c r="AM292" s="185">
        <v>0</v>
      </c>
      <c r="AN292" s="185">
        <v>6360</v>
      </c>
      <c r="AO292" s="185">
        <v>9350</v>
      </c>
      <c r="AP292" s="185">
        <v>1000</v>
      </c>
      <c r="AQ292" s="185">
        <v>39233.14</v>
      </c>
      <c r="AR292" s="185">
        <v>35595.68</v>
      </c>
      <c r="AS292" s="185">
        <v>2350</v>
      </c>
      <c r="AT292" s="185">
        <v>0</v>
      </c>
      <c r="AU292" s="185">
        <v>27646.26</v>
      </c>
      <c r="AV292" s="185">
        <v>14257.75</v>
      </c>
      <c r="AW292" s="185">
        <v>2780</v>
      </c>
      <c r="AX292" s="185">
        <v>2725</v>
      </c>
      <c r="AY292" s="185">
        <v>2352.4</v>
      </c>
      <c r="AZ292" s="185">
        <v>0</v>
      </c>
      <c r="BA292" s="185">
        <v>0</v>
      </c>
      <c r="BB292" s="185">
        <v>8185.5</v>
      </c>
      <c r="BC292" s="185">
        <v>41604.97</v>
      </c>
      <c r="BD292" s="185">
        <v>0</v>
      </c>
      <c r="BE292" s="185">
        <v>77246.09</v>
      </c>
      <c r="BF292" s="185">
        <v>30729.06</v>
      </c>
      <c r="BG292" s="185">
        <v>16593.03</v>
      </c>
      <c r="BH292" s="185"/>
      <c r="BI292" s="185">
        <v>2700</v>
      </c>
      <c r="BJ292" s="185"/>
      <c r="BK292" s="185">
        <v>0</v>
      </c>
      <c r="BL292" s="185">
        <v>0</v>
      </c>
      <c r="BM292" s="185">
        <v>26720</v>
      </c>
      <c r="BN292" s="185">
        <v>119915.98</v>
      </c>
      <c r="BO292" s="185">
        <v>14965</v>
      </c>
      <c r="BP292" s="185"/>
      <c r="BQ292" s="185">
        <v>15348</v>
      </c>
      <c r="BR292" s="185">
        <v>8553.0499999999993</v>
      </c>
      <c r="BS292" s="185">
        <v>4250</v>
      </c>
      <c r="BT292" s="185">
        <v>37532.81</v>
      </c>
      <c r="BU292" s="185">
        <v>45096.97</v>
      </c>
      <c r="BV292" s="185">
        <v>0</v>
      </c>
      <c r="BW292" s="185">
        <v>39010</v>
      </c>
      <c r="BX292" s="185">
        <v>14008.07</v>
      </c>
      <c r="BY292" s="185">
        <v>8181.49</v>
      </c>
      <c r="BZ292" s="185">
        <v>40521.08</v>
      </c>
      <c r="CA292" s="185">
        <v>0</v>
      </c>
      <c r="CB292" s="185">
        <v>0</v>
      </c>
      <c r="CC292" s="216">
        <f t="shared" si="47"/>
        <v>1430967.9100000004</v>
      </c>
    </row>
    <row r="293" spans="1:81" s="116" customFormat="1" ht="25.5" customHeight="1">
      <c r="A293" s="143" t="s">
        <v>1462</v>
      </c>
      <c r="B293" s="310" t="s">
        <v>47</v>
      </c>
      <c r="C293" s="311" t="s">
        <v>48</v>
      </c>
      <c r="D293" s="312">
        <v>51120</v>
      </c>
      <c r="E293" s="321" t="s">
        <v>812</v>
      </c>
      <c r="F293" s="313" t="s">
        <v>819</v>
      </c>
      <c r="G293" s="314" t="s">
        <v>820</v>
      </c>
      <c r="H293" s="207">
        <v>0</v>
      </c>
      <c r="I293" s="185">
        <v>850</v>
      </c>
      <c r="J293" s="185">
        <v>0</v>
      </c>
      <c r="K293" s="185">
        <v>0</v>
      </c>
      <c r="L293" s="185">
        <v>0</v>
      </c>
      <c r="M293" s="185">
        <v>0</v>
      </c>
      <c r="N293" s="185">
        <v>1500</v>
      </c>
      <c r="O293" s="185">
        <v>0</v>
      </c>
      <c r="P293" s="185">
        <v>0</v>
      </c>
      <c r="Q293" s="185">
        <v>3000</v>
      </c>
      <c r="R293" s="185">
        <v>0</v>
      </c>
      <c r="S293" s="185">
        <v>0</v>
      </c>
      <c r="T293" s="185">
        <v>0</v>
      </c>
      <c r="U293" s="185">
        <v>0</v>
      </c>
      <c r="V293" s="185">
        <v>0</v>
      </c>
      <c r="W293" s="185">
        <v>0</v>
      </c>
      <c r="X293" s="185">
        <v>0</v>
      </c>
      <c r="Y293" s="185">
        <v>0</v>
      </c>
      <c r="Z293" s="185">
        <v>0</v>
      </c>
      <c r="AA293" s="185">
        <v>2675</v>
      </c>
      <c r="AB293" s="185">
        <v>0</v>
      </c>
      <c r="AC293" s="185">
        <v>0</v>
      </c>
      <c r="AD293" s="185">
        <v>0</v>
      </c>
      <c r="AE293" s="185">
        <v>0</v>
      </c>
      <c r="AF293" s="185">
        <v>0</v>
      </c>
      <c r="AG293" s="185">
        <v>0</v>
      </c>
      <c r="AH293" s="185">
        <v>0</v>
      </c>
      <c r="AI293" s="185">
        <v>0</v>
      </c>
      <c r="AJ293" s="185">
        <v>0</v>
      </c>
      <c r="AK293" s="185">
        <v>0</v>
      </c>
      <c r="AL293" s="185">
        <v>0</v>
      </c>
      <c r="AM293" s="185">
        <v>0</v>
      </c>
      <c r="AN293" s="185">
        <v>0</v>
      </c>
      <c r="AO293" s="185">
        <v>0</v>
      </c>
      <c r="AP293" s="185">
        <v>0</v>
      </c>
      <c r="AQ293" s="185">
        <v>0</v>
      </c>
      <c r="AR293" s="185">
        <v>1000</v>
      </c>
      <c r="AS293" s="185">
        <v>0</v>
      </c>
      <c r="AT293" s="185">
        <v>0</v>
      </c>
      <c r="AU293" s="185">
        <v>0</v>
      </c>
      <c r="AV293" s="185">
        <v>0</v>
      </c>
      <c r="AW293" s="185">
        <v>0</v>
      </c>
      <c r="AX293" s="185">
        <v>0</v>
      </c>
      <c r="AY293" s="185">
        <v>2642</v>
      </c>
      <c r="AZ293" s="185">
        <v>0</v>
      </c>
      <c r="BA293" s="185">
        <v>0</v>
      </c>
      <c r="BB293" s="185">
        <v>0</v>
      </c>
      <c r="BC293" s="185">
        <v>0</v>
      </c>
      <c r="BD293" s="185">
        <v>0</v>
      </c>
      <c r="BE293" s="185">
        <v>45000</v>
      </c>
      <c r="BF293" s="185">
        <v>0</v>
      </c>
      <c r="BG293" s="185">
        <v>0</v>
      </c>
      <c r="BH293" s="185"/>
      <c r="BI293" s="185">
        <v>0</v>
      </c>
      <c r="BJ293" s="185"/>
      <c r="BK293" s="185">
        <v>0</v>
      </c>
      <c r="BL293" s="185">
        <v>0</v>
      </c>
      <c r="BM293" s="185">
        <v>0</v>
      </c>
      <c r="BN293" s="185">
        <v>0</v>
      </c>
      <c r="BO293" s="185">
        <v>0</v>
      </c>
      <c r="BP293" s="185"/>
      <c r="BQ293" s="185">
        <v>82000</v>
      </c>
      <c r="BR293" s="185">
        <v>0</v>
      </c>
      <c r="BS293" s="185">
        <v>0</v>
      </c>
      <c r="BT293" s="185">
        <v>0</v>
      </c>
      <c r="BU293" s="185">
        <v>0</v>
      </c>
      <c r="BV293" s="185">
        <v>0</v>
      </c>
      <c r="BW293" s="185">
        <v>0</v>
      </c>
      <c r="BX293" s="185">
        <v>0</v>
      </c>
      <c r="BY293" s="185">
        <v>0</v>
      </c>
      <c r="BZ293" s="185">
        <v>0</v>
      </c>
      <c r="CA293" s="185">
        <v>0</v>
      </c>
      <c r="CB293" s="185">
        <v>0</v>
      </c>
      <c r="CC293" s="216">
        <f t="shared" si="47"/>
        <v>138667</v>
      </c>
    </row>
    <row r="294" spans="1:81" s="116" customFormat="1" ht="25.5" customHeight="1">
      <c r="A294" s="143" t="s">
        <v>1462</v>
      </c>
      <c r="B294" s="310" t="s">
        <v>47</v>
      </c>
      <c r="C294" s="311" t="s">
        <v>48</v>
      </c>
      <c r="D294" s="312">
        <v>51120</v>
      </c>
      <c r="E294" s="321" t="s">
        <v>812</v>
      </c>
      <c r="F294" s="313" t="s">
        <v>821</v>
      </c>
      <c r="G294" s="314" t="s">
        <v>822</v>
      </c>
      <c r="H294" s="207">
        <v>0</v>
      </c>
      <c r="I294" s="185">
        <v>0</v>
      </c>
      <c r="J294" s="185">
        <v>0</v>
      </c>
      <c r="K294" s="185">
        <v>0</v>
      </c>
      <c r="L294" s="185">
        <v>0</v>
      </c>
      <c r="M294" s="185">
        <v>0</v>
      </c>
      <c r="N294" s="185">
        <v>0</v>
      </c>
      <c r="O294" s="185">
        <v>0</v>
      </c>
      <c r="P294" s="185">
        <v>0</v>
      </c>
      <c r="Q294" s="185">
        <v>0</v>
      </c>
      <c r="R294" s="185">
        <v>0</v>
      </c>
      <c r="S294" s="185">
        <v>0</v>
      </c>
      <c r="T294" s="185">
        <v>0</v>
      </c>
      <c r="U294" s="185">
        <v>0</v>
      </c>
      <c r="V294" s="185">
        <v>0</v>
      </c>
      <c r="W294" s="185">
        <v>0</v>
      </c>
      <c r="X294" s="185">
        <v>0</v>
      </c>
      <c r="Y294" s="185">
        <v>0</v>
      </c>
      <c r="Z294" s="185">
        <v>0</v>
      </c>
      <c r="AA294" s="185">
        <v>0</v>
      </c>
      <c r="AB294" s="185">
        <v>0</v>
      </c>
      <c r="AC294" s="185">
        <v>0</v>
      </c>
      <c r="AD294" s="185">
        <v>0</v>
      </c>
      <c r="AE294" s="185">
        <v>0</v>
      </c>
      <c r="AF294" s="185">
        <v>0</v>
      </c>
      <c r="AG294" s="185">
        <v>0</v>
      </c>
      <c r="AH294" s="185">
        <v>0</v>
      </c>
      <c r="AI294" s="185">
        <v>0</v>
      </c>
      <c r="AJ294" s="185">
        <v>2000</v>
      </c>
      <c r="AK294" s="185">
        <v>0</v>
      </c>
      <c r="AL294" s="185">
        <v>0</v>
      </c>
      <c r="AM294" s="185">
        <v>1260</v>
      </c>
      <c r="AN294" s="185">
        <v>0</v>
      </c>
      <c r="AO294" s="185">
        <v>0</v>
      </c>
      <c r="AP294" s="185">
        <v>0</v>
      </c>
      <c r="AQ294" s="185">
        <v>0</v>
      </c>
      <c r="AR294" s="185">
        <v>0</v>
      </c>
      <c r="AS294" s="185">
        <v>0</v>
      </c>
      <c r="AT294" s="185">
        <v>0</v>
      </c>
      <c r="AU294" s="185">
        <v>0</v>
      </c>
      <c r="AV294" s="185">
        <v>0</v>
      </c>
      <c r="AW294" s="185">
        <v>0</v>
      </c>
      <c r="AX294" s="185">
        <v>0</v>
      </c>
      <c r="AY294" s="185">
        <v>0</v>
      </c>
      <c r="AZ294" s="185">
        <v>0</v>
      </c>
      <c r="BA294" s="185">
        <v>0</v>
      </c>
      <c r="BB294" s="185">
        <v>0</v>
      </c>
      <c r="BC294" s="185">
        <v>0</v>
      </c>
      <c r="BD294" s="185">
        <v>0</v>
      </c>
      <c r="BE294" s="185">
        <v>16050</v>
      </c>
      <c r="BF294" s="185">
        <v>0</v>
      </c>
      <c r="BG294" s="185">
        <v>0</v>
      </c>
      <c r="BH294" s="185"/>
      <c r="BI294" s="185">
        <v>0</v>
      </c>
      <c r="BJ294" s="185"/>
      <c r="BK294" s="185">
        <v>0</v>
      </c>
      <c r="BL294" s="185">
        <v>0</v>
      </c>
      <c r="BM294" s="185">
        <v>0</v>
      </c>
      <c r="BN294" s="185">
        <v>0</v>
      </c>
      <c r="BO294" s="185">
        <v>0</v>
      </c>
      <c r="BP294" s="185"/>
      <c r="BQ294" s="185">
        <v>0</v>
      </c>
      <c r="BR294" s="185">
        <v>0</v>
      </c>
      <c r="BS294" s="185">
        <v>0</v>
      </c>
      <c r="BT294" s="185">
        <v>0</v>
      </c>
      <c r="BU294" s="185">
        <v>0</v>
      </c>
      <c r="BV294" s="185">
        <v>0</v>
      </c>
      <c r="BW294" s="185">
        <v>0</v>
      </c>
      <c r="BX294" s="185">
        <v>0</v>
      </c>
      <c r="BY294" s="185">
        <v>0</v>
      </c>
      <c r="BZ294" s="185">
        <v>0</v>
      </c>
      <c r="CA294" s="185">
        <v>0</v>
      </c>
      <c r="CB294" s="185">
        <v>0</v>
      </c>
      <c r="CC294" s="216">
        <f t="shared" si="47"/>
        <v>19310</v>
      </c>
    </row>
    <row r="295" spans="1:81" s="116" customFormat="1" ht="25.5" customHeight="1">
      <c r="A295" s="143" t="s">
        <v>1462</v>
      </c>
      <c r="B295" s="310" t="s">
        <v>47</v>
      </c>
      <c r="C295" s="311" t="s">
        <v>48</v>
      </c>
      <c r="D295" s="312">
        <v>51100</v>
      </c>
      <c r="E295" s="321" t="s">
        <v>829</v>
      </c>
      <c r="F295" s="313" t="s">
        <v>823</v>
      </c>
      <c r="G295" s="314" t="s">
        <v>824</v>
      </c>
      <c r="H295" s="207">
        <v>1011576.3</v>
      </c>
      <c r="I295" s="185">
        <v>33500</v>
      </c>
      <c r="J295" s="185">
        <v>132179.1</v>
      </c>
      <c r="K295" s="185">
        <v>37416</v>
      </c>
      <c r="L295" s="185">
        <v>69599</v>
      </c>
      <c r="M295" s="185">
        <v>0</v>
      </c>
      <c r="N295" s="185">
        <v>125062.5</v>
      </c>
      <c r="O295" s="185">
        <v>31250</v>
      </c>
      <c r="P295" s="185">
        <v>13950</v>
      </c>
      <c r="Q295" s="185">
        <v>34900</v>
      </c>
      <c r="R295" s="185">
        <v>6955</v>
      </c>
      <c r="S295" s="185">
        <v>42734</v>
      </c>
      <c r="T295" s="185">
        <v>0</v>
      </c>
      <c r="U295" s="185">
        <v>171200</v>
      </c>
      <c r="V295" s="185">
        <v>0</v>
      </c>
      <c r="W295" s="185">
        <v>0</v>
      </c>
      <c r="X295" s="185">
        <v>69420</v>
      </c>
      <c r="Y295" s="185">
        <v>37266</v>
      </c>
      <c r="Z295" s="185">
        <v>952167.5</v>
      </c>
      <c r="AA295" s="185">
        <v>114761.51</v>
      </c>
      <c r="AB295" s="185">
        <v>11770</v>
      </c>
      <c r="AC295" s="185">
        <v>113665</v>
      </c>
      <c r="AD295" s="185">
        <v>0</v>
      </c>
      <c r="AE295" s="185">
        <v>0</v>
      </c>
      <c r="AF295" s="185">
        <v>0</v>
      </c>
      <c r="AG295" s="185">
        <v>0</v>
      </c>
      <c r="AH295" s="185">
        <v>0</v>
      </c>
      <c r="AI295" s="185">
        <v>324302.55</v>
      </c>
      <c r="AJ295" s="185">
        <v>76720</v>
      </c>
      <c r="AK295" s="185">
        <v>115606.78</v>
      </c>
      <c r="AL295" s="185">
        <v>26500</v>
      </c>
      <c r="AM295" s="185">
        <v>0</v>
      </c>
      <c r="AN295" s="185">
        <v>17655</v>
      </c>
      <c r="AO295" s="185">
        <v>17295</v>
      </c>
      <c r="AP295" s="185">
        <v>11465</v>
      </c>
      <c r="AQ295" s="185">
        <v>0</v>
      </c>
      <c r="AR295" s="185">
        <v>18460</v>
      </c>
      <c r="AS295" s="185">
        <v>2030</v>
      </c>
      <c r="AT295" s="185">
        <v>27520</v>
      </c>
      <c r="AU295" s="185">
        <v>727086.9</v>
      </c>
      <c r="AV295" s="185">
        <v>0</v>
      </c>
      <c r="AW295" s="185">
        <v>82119.77</v>
      </c>
      <c r="AX295" s="185">
        <v>25675</v>
      </c>
      <c r="AY295" s="185">
        <v>27516</v>
      </c>
      <c r="AZ295" s="185">
        <v>0</v>
      </c>
      <c r="BA295" s="185">
        <v>0</v>
      </c>
      <c r="BB295" s="185">
        <v>11175</v>
      </c>
      <c r="BC295" s="185">
        <v>0</v>
      </c>
      <c r="BD295" s="185">
        <v>0</v>
      </c>
      <c r="BE295" s="185">
        <v>230350</v>
      </c>
      <c r="BF295" s="185">
        <v>46000</v>
      </c>
      <c r="BG295" s="185">
        <v>0</v>
      </c>
      <c r="BH295" s="185"/>
      <c r="BI295" s="185">
        <v>61150</v>
      </c>
      <c r="BJ295" s="185"/>
      <c r="BK295" s="185">
        <v>6420</v>
      </c>
      <c r="BL295" s="185">
        <v>0</v>
      </c>
      <c r="BM295" s="185">
        <v>733718</v>
      </c>
      <c r="BN295" s="185">
        <v>0</v>
      </c>
      <c r="BO295" s="185">
        <v>56725</v>
      </c>
      <c r="BP295" s="185"/>
      <c r="BQ295" s="185">
        <v>44310</v>
      </c>
      <c r="BR295" s="185">
        <v>18175</v>
      </c>
      <c r="BS295" s="185">
        <v>8000</v>
      </c>
      <c r="BT295" s="185">
        <v>31243</v>
      </c>
      <c r="BU295" s="185">
        <v>0</v>
      </c>
      <c r="BV295" s="185">
        <v>0</v>
      </c>
      <c r="BW295" s="185">
        <v>21420</v>
      </c>
      <c r="BX295" s="185">
        <v>0</v>
      </c>
      <c r="BY295" s="185">
        <v>61661</v>
      </c>
      <c r="BZ295" s="185">
        <v>0</v>
      </c>
      <c r="CA295" s="185">
        <v>0</v>
      </c>
      <c r="CB295" s="185">
        <v>0</v>
      </c>
      <c r="CC295" s="216">
        <f t="shared" si="47"/>
        <v>5839670.9099999992</v>
      </c>
    </row>
    <row r="296" spans="1:81" s="116" customFormat="1" ht="25.5" customHeight="1">
      <c r="A296" s="143" t="s">
        <v>1462</v>
      </c>
      <c r="B296" s="310" t="s">
        <v>47</v>
      </c>
      <c r="C296" s="311" t="s">
        <v>48</v>
      </c>
      <c r="D296" s="312">
        <v>51100</v>
      </c>
      <c r="E296" s="321" t="s">
        <v>829</v>
      </c>
      <c r="F296" s="313" t="s">
        <v>825</v>
      </c>
      <c r="G296" s="314" t="s">
        <v>826</v>
      </c>
      <c r="H296" s="207">
        <v>0</v>
      </c>
      <c r="I296" s="185">
        <v>0</v>
      </c>
      <c r="J296" s="185">
        <v>10379</v>
      </c>
      <c r="K296" s="185">
        <v>0</v>
      </c>
      <c r="L296" s="185">
        <v>0</v>
      </c>
      <c r="M296" s="185">
        <v>0</v>
      </c>
      <c r="N296" s="185">
        <v>0</v>
      </c>
      <c r="O296" s="185">
        <v>29960</v>
      </c>
      <c r="P296" s="185">
        <v>0</v>
      </c>
      <c r="Q296" s="185">
        <v>0</v>
      </c>
      <c r="R296" s="185">
        <v>2500</v>
      </c>
      <c r="S296" s="185">
        <v>0</v>
      </c>
      <c r="T296" s="185">
        <v>0</v>
      </c>
      <c r="U296" s="185">
        <v>0</v>
      </c>
      <c r="V296" s="185">
        <v>0</v>
      </c>
      <c r="W296" s="185">
        <v>0</v>
      </c>
      <c r="X296" s="185">
        <v>0</v>
      </c>
      <c r="Y296" s="185">
        <v>1950</v>
      </c>
      <c r="Z296" s="185">
        <v>0</v>
      </c>
      <c r="AA296" s="185">
        <v>10593</v>
      </c>
      <c r="AB296" s="185">
        <v>11663</v>
      </c>
      <c r="AC296" s="185">
        <v>695</v>
      </c>
      <c r="AD296" s="185">
        <v>0</v>
      </c>
      <c r="AE296" s="185">
        <v>0</v>
      </c>
      <c r="AF296" s="185">
        <v>0</v>
      </c>
      <c r="AG296" s="185">
        <v>0</v>
      </c>
      <c r="AH296" s="185">
        <v>0</v>
      </c>
      <c r="AI296" s="185">
        <v>0</v>
      </c>
      <c r="AJ296" s="185">
        <v>0</v>
      </c>
      <c r="AK296" s="185">
        <v>0</v>
      </c>
      <c r="AL296" s="185">
        <v>0</v>
      </c>
      <c r="AM296" s="185">
        <v>0</v>
      </c>
      <c r="AN296" s="185">
        <v>0</v>
      </c>
      <c r="AO296" s="185">
        <v>0</v>
      </c>
      <c r="AP296" s="185">
        <v>1840</v>
      </c>
      <c r="AQ296" s="185">
        <v>3980</v>
      </c>
      <c r="AR296" s="185">
        <v>0</v>
      </c>
      <c r="AS296" s="185">
        <v>7500</v>
      </c>
      <c r="AT296" s="185">
        <v>0</v>
      </c>
      <c r="AU296" s="185">
        <v>0</v>
      </c>
      <c r="AV296" s="185">
        <v>0</v>
      </c>
      <c r="AW296" s="185">
        <v>0</v>
      </c>
      <c r="AX296" s="185">
        <v>1605</v>
      </c>
      <c r="AY296" s="185">
        <v>720</v>
      </c>
      <c r="AZ296" s="185">
        <v>0</v>
      </c>
      <c r="BA296" s="185">
        <v>0</v>
      </c>
      <c r="BB296" s="185">
        <v>125000</v>
      </c>
      <c r="BC296" s="185">
        <v>0</v>
      </c>
      <c r="BD296" s="185">
        <v>0</v>
      </c>
      <c r="BE296" s="185">
        <v>0</v>
      </c>
      <c r="BF296" s="185">
        <v>0</v>
      </c>
      <c r="BG296" s="185">
        <v>0</v>
      </c>
      <c r="BH296" s="185"/>
      <c r="BI296" s="185">
        <v>0</v>
      </c>
      <c r="BJ296" s="185"/>
      <c r="BK296" s="185">
        <v>0</v>
      </c>
      <c r="BL296" s="185">
        <v>0</v>
      </c>
      <c r="BM296" s="185">
        <v>0</v>
      </c>
      <c r="BN296" s="185">
        <v>0</v>
      </c>
      <c r="BO296" s="185">
        <v>0</v>
      </c>
      <c r="BP296" s="185"/>
      <c r="BQ296" s="185">
        <v>0</v>
      </c>
      <c r="BR296" s="185">
        <v>4750</v>
      </c>
      <c r="BS296" s="185">
        <v>0</v>
      </c>
      <c r="BT296" s="185">
        <v>0</v>
      </c>
      <c r="BU296" s="185">
        <v>0</v>
      </c>
      <c r="BV296" s="185">
        <v>0</v>
      </c>
      <c r="BW296" s="185">
        <v>0</v>
      </c>
      <c r="BX296" s="185">
        <v>0</v>
      </c>
      <c r="BY296" s="185">
        <v>0</v>
      </c>
      <c r="BZ296" s="185">
        <v>0</v>
      </c>
      <c r="CA296" s="185">
        <v>0</v>
      </c>
      <c r="CB296" s="185">
        <v>0</v>
      </c>
      <c r="CC296" s="216">
        <f t="shared" si="47"/>
        <v>213135</v>
      </c>
    </row>
    <row r="297" spans="1:81" s="116" customFormat="1" ht="25.5" customHeight="1">
      <c r="A297" s="143" t="s">
        <v>1462</v>
      </c>
      <c r="B297" s="310" t="s">
        <v>47</v>
      </c>
      <c r="C297" s="311" t="s">
        <v>48</v>
      </c>
      <c r="D297" s="312">
        <v>51100</v>
      </c>
      <c r="E297" s="321" t="s">
        <v>829</v>
      </c>
      <c r="F297" s="313" t="s">
        <v>827</v>
      </c>
      <c r="G297" s="314" t="s">
        <v>828</v>
      </c>
      <c r="H297" s="207">
        <v>25515.7</v>
      </c>
      <c r="I297" s="185">
        <v>59252.800000000003</v>
      </c>
      <c r="J297" s="185">
        <v>85814</v>
      </c>
      <c r="K297" s="185">
        <v>0</v>
      </c>
      <c r="L297" s="185">
        <v>0</v>
      </c>
      <c r="M297" s="185">
        <v>16478</v>
      </c>
      <c r="N297" s="185">
        <v>132137.54999999999</v>
      </c>
      <c r="O297" s="185">
        <v>360</v>
      </c>
      <c r="P297" s="185">
        <v>0</v>
      </c>
      <c r="Q297" s="185">
        <v>8042.12</v>
      </c>
      <c r="R297" s="185">
        <v>25808.400000000001</v>
      </c>
      <c r="S297" s="185">
        <v>48043</v>
      </c>
      <c r="T297" s="185">
        <v>0</v>
      </c>
      <c r="U297" s="185">
        <v>0</v>
      </c>
      <c r="V297" s="185">
        <v>0</v>
      </c>
      <c r="W297" s="185">
        <v>0</v>
      </c>
      <c r="X297" s="185">
        <v>0</v>
      </c>
      <c r="Y297" s="185">
        <v>950</v>
      </c>
      <c r="Z297" s="185">
        <v>125724.85</v>
      </c>
      <c r="AA297" s="185">
        <v>0</v>
      </c>
      <c r="AB297" s="185">
        <v>0</v>
      </c>
      <c r="AC297" s="185">
        <v>0</v>
      </c>
      <c r="AD297" s="185">
        <v>0</v>
      </c>
      <c r="AE297" s="185">
        <v>0</v>
      </c>
      <c r="AF297" s="185">
        <v>0</v>
      </c>
      <c r="AG297" s="185">
        <v>325</v>
      </c>
      <c r="AH297" s="185">
        <v>0</v>
      </c>
      <c r="AI297" s="185">
        <v>11919.8</v>
      </c>
      <c r="AJ297" s="185">
        <v>4468</v>
      </c>
      <c r="AK297" s="185">
        <v>0</v>
      </c>
      <c r="AL297" s="185">
        <v>2500</v>
      </c>
      <c r="AM297" s="185">
        <v>27480</v>
      </c>
      <c r="AN297" s="185">
        <v>1980</v>
      </c>
      <c r="AO297" s="185">
        <v>850</v>
      </c>
      <c r="AP297" s="185">
        <v>21500</v>
      </c>
      <c r="AQ297" s="185">
        <v>6452.1</v>
      </c>
      <c r="AR297" s="185">
        <v>0</v>
      </c>
      <c r="AS297" s="185">
        <v>10022.5</v>
      </c>
      <c r="AT297" s="185">
        <v>0</v>
      </c>
      <c r="AU297" s="185">
        <v>0</v>
      </c>
      <c r="AV297" s="185">
        <v>0</v>
      </c>
      <c r="AW297" s="185">
        <v>0</v>
      </c>
      <c r="AX297" s="185">
        <v>10165</v>
      </c>
      <c r="AY297" s="185">
        <v>11421</v>
      </c>
      <c r="AZ297" s="185">
        <v>0</v>
      </c>
      <c r="BA297" s="185">
        <v>0</v>
      </c>
      <c r="BB297" s="185">
        <v>0</v>
      </c>
      <c r="BC297" s="185">
        <v>0</v>
      </c>
      <c r="BD297" s="185">
        <v>0</v>
      </c>
      <c r="BE297" s="185">
        <v>30973.65</v>
      </c>
      <c r="BF297" s="185">
        <v>4729.3999999999996</v>
      </c>
      <c r="BG297" s="185">
        <v>0</v>
      </c>
      <c r="BH297" s="185"/>
      <c r="BI297" s="185">
        <v>72498.350000000006</v>
      </c>
      <c r="BJ297" s="185"/>
      <c r="BK297" s="185">
        <v>590</v>
      </c>
      <c r="BL297" s="185">
        <v>0</v>
      </c>
      <c r="BM297" s="185">
        <v>84000</v>
      </c>
      <c r="BN297" s="185">
        <v>205921.5</v>
      </c>
      <c r="BO297" s="185">
        <v>0</v>
      </c>
      <c r="BP297" s="185"/>
      <c r="BQ297" s="185">
        <v>0</v>
      </c>
      <c r="BR297" s="185">
        <v>0</v>
      </c>
      <c r="BS297" s="185">
        <v>2500</v>
      </c>
      <c r="BT297" s="185">
        <v>21671</v>
      </c>
      <c r="BU297" s="185">
        <v>0</v>
      </c>
      <c r="BV297" s="185">
        <v>0</v>
      </c>
      <c r="BW297" s="185">
        <v>0</v>
      </c>
      <c r="BX297" s="185">
        <v>0</v>
      </c>
      <c r="BY297" s="185">
        <v>400</v>
      </c>
      <c r="BZ297" s="185">
        <v>0</v>
      </c>
      <c r="CA297" s="185">
        <v>0</v>
      </c>
      <c r="CB297" s="185">
        <v>0</v>
      </c>
      <c r="CC297" s="216">
        <f t="shared" si="47"/>
        <v>1060493.7200000002</v>
      </c>
    </row>
    <row r="298" spans="1:81" s="116" customFormat="1" ht="25.5" customHeight="1">
      <c r="A298" s="143" t="s">
        <v>1462</v>
      </c>
      <c r="B298" s="310" t="s">
        <v>47</v>
      </c>
      <c r="C298" s="311" t="s">
        <v>48</v>
      </c>
      <c r="D298" s="312">
        <v>51100</v>
      </c>
      <c r="E298" s="321" t="s">
        <v>829</v>
      </c>
      <c r="F298" s="313" t="s">
        <v>830</v>
      </c>
      <c r="G298" s="314" t="s">
        <v>831</v>
      </c>
      <c r="H298" s="207">
        <v>16317.5</v>
      </c>
      <c r="I298" s="185">
        <v>31500</v>
      </c>
      <c r="J298" s="185">
        <v>24970</v>
      </c>
      <c r="K298" s="185">
        <v>51000</v>
      </c>
      <c r="L298" s="185">
        <v>0</v>
      </c>
      <c r="M298" s="185">
        <v>0</v>
      </c>
      <c r="N298" s="185">
        <v>1371997.13</v>
      </c>
      <c r="O298" s="185">
        <v>2140</v>
      </c>
      <c r="P298" s="185">
        <v>0</v>
      </c>
      <c r="Q298" s="185">
        <v>53500</v>
      </c>
      <c r="R298" s="185">
        <v>0</v>
      </c>
      <c r="S298" s="185">
        <v>0</v>
      </c>
      <c r="T298" s="185">
        <v>0</v>
      </c>
      <c r="U298" s="185">
        <v>0</v>
      </c>
      <c r="V298" s="185">
        <v>0</v>
      </c>
      <c r="W298" s="185">
        <v>0</v>
      </c>
      <c r="X298" s="185">
        <v>0</v>
      </c>
      <c r="Y298" s="185">
        <v>0</v>
      </c>
      <c r="Z298" s="185">
        <v>0</v>
      </c>
      <c r="AA298" s="185">
        <v>166096.1</v>
      </c>
      <c r="AB298" s="185">
        <v>0</v>
      </c>
      <c r="AC298" s="185">
        <v>5350</v>
      </c>
      <c r="AD298" s="185">
        <v>0</v>
      </c>
      <c r="AE298" s="185">
        <v>0</v>
      </c>
      <c r="AF298" s="185">
        <v>0</v>
      </c>
      <c r="AG298" s="185">
        <v>0</v>
      </c>
      <c r="AH298" s="185">
        <v>0</v>
      </c>
      <c r="AI298" s="185">
        <v>67410</v>
      </c>
      <c r="AJ298" s="185">
        <v>0</v>
      </c>
      <c r="AK298" s="185">
        <v>0</v>
      </c>
      <c r="AL298" s="185">
        <v>0</v>
      </c>
      <c r="AM298" s="185">
        <v>0</v>
      </c>
      <c r="AN298" s="185">
        <v>0</v>
      </c>
      <c r="AO298" s="185">
        <v>0</v>
      </c>
      <c r="AP298" s="185">
        <v>0</v>
      </c>
      <c r="AQ298" s="185">
        <v>0</v>
      </c>
      <c r="AR298" s="185">
        <v>0</v>
      </c>
      <c r="AS298" s="185">
        <v>0</v>
      </c>
      <c r="AT298" s="185">
        <v>0</v>
      </c>
      <c r="AU298" s="185">
        <v>10372.66</v>
      </c>
      <c r="AV298" s="185">
        <v>0</v>
      </c>
      <c r="AW298" s="185">
        <v>0</v>
      </c>
      <c r="AX298" s="185">
        <v>0</v>
      </c>
      <c r="AY298" s="185">
        <v>0</v>
      </c>
      <c r="AZ298" s="185">
        <v>0</v>
      </c>
      <c r="BA298" s="185">
        <v>0</v>
      </c>
      <c r="BB298" s="185">
        <v>75600</v>
      </c>
      <c r="BC298" s="185">
        <v>0</v>
      </c>
      <c r="BD298" s="185">
        <v>0</v>
      </c>
      <c r="BE298" s="185">
        <v>0</v>
      </c>
      <c r="BF298" s="185">
        <v>0</v>
      </c>
      <c r="BG298" s="185">
        <v>0</v>
      </c>
      <c r="BH298" s="185"/>
      <c r="BI298" s="185">
        <v>0</v>
      </c>
      <c r="BJ298" s="185"/>
      <c r="BK298" s="185">
        <v>0</v>
      </c>
      <c r="BL298" s="185">
        <v>0</v>
      </c>
      <c r="BM298" s="185">
        <v>78923.199999999997</v>
      </c>
      <c r="BN298" s="185">
        <v>0</v>
      </c>
      <c r="BO298" s="185">
        <v>0</v>
      </c>
      <c r="BP298" s="185"/>
      <c r="BQ298" s="185">
        <v>0</v>
      </c>
      <c r="BR298" s="185">
        <v>0</v>
      </c>
      <c r="BS298" s="185">
        <v>0</v>
      </c>
      <c r="BT298" s="185">
        <v>0</v>
      </c>
      <c r="BU298" s="185">
        <v>0</v>
      </c>
      <c r="BV298" s="185">
        <v>0</v>
      </c>
      <c r="BW298" s="185">
        <v>0</v>
      </c>
      <c r="BX298" s="185">
        <v>0</v>
      </c>
      <c r="BY298" s="185">
        <v>0</v>
      </c>
      <c r="BZ298" s="185">
        <v>0</v>
      </c>
      <c r="CA298" s="185">
        <v>0</v>
      </c>
      <c r="CB298" s="185">
        <v>0</v>
      </c>
      <c r="CC298" s="216">
        <f t="shared" si="47"/>
        <v>1955176.5899999999</v>
      </c>
    </row>
    <row r="299" spans="1:81" s="116" customFormat="1" ht="25.5" customHeight="1">
      <c r="A299" s="143" t="s">
        <v>1462</v>
      </c>
      <c r="B299" s="310" t="s">
        <v>47</v>
      </c>
      <c r="C299" s="311" t="s">
        <v>48</v>
      </c>
      <c r="D299" s="312">
        <v>51100</v>
      </c>
      <c r="E299" s="321" t="s">
        <v>829</v>
      </c>
      <c r="F299" s="313" t="s">
        <v>832</v>
      </c>
      <c r="G299" s="314" t="s">
        <v>833</v>
      </c>
      <c r="H299" s="207">
        <v>0</v>
      </c>
      <c r="I299" s="207">
        <v>0</v>
      </c>
      <c r="J299" s="207">
        <v>0</v>
      </c>
      <c r="K299" s="207">
        <v>0</v>
      </c>
      <c r="L299" s="207">
        <v>0</v>
      </c>
      <c r="M299" s="207">
        <v>0</v>
      </c>
      <c r="N299" s="207">
        <v>0</v>
      </c>
      <c r="O299" s="207">
        <v>0</v>
      </c>
      <c r="P299" s="207">
        <v>0</v>
      </c>
      <c r="Q299" s="207">
        <v>0</v>
      </c>
      <c r="R299" s="207">
        <v>0</v>
      </c>
      <c r="S299" s="207">
        <v>15000</v>
      </c>
      <c r="T299" s="207">
        <v>0</v>
      </c>
      <c r="U299" s="207">
        <v>0</v>
      </c>
      <c r="V299" s="207">
        <v>0</v>
      </c>
      <c r="W299" s="207">
        <v>0</v>
      </c>
      <c r="X299" s="207">
        <v>10230</v>
      </c>
      <c r="Y299" s="207">
        <v>0</v>
      </c>
      <c r="Z299" s="207">
        <v>0</v>
      </c>
      <c r="AA299" s="207">
        <v>0</v>
      </c>
      <c r="AB299" s="207">
        <v>0</v>
      </c>
      <c r="AC299" s="207">
        <v>16000</v>
      </c>
      <c r="AD299" s="207">
        <v>0</v>
      </c>
      <c r="AE299" s="207">
        <v>0</v>
      </c>
      <c r="AF299" s="207">
        <v>0</v>
      </c>
      <c r="AG299" s="207">
        <v>0</v>
      </c>
      <c r="AH299" s="207">
        <v>0</v>
      </c>
      <c r="AI299" s="207">
        <v>0</v>
      </c>
      <c r="AJ299" s="207">
        <v>0</v>
      </c>
      <c r="AK299" s="207">
        <v>0</v>
      </c>
      <c r="AL299" s="207">
        <v>0</v>
      </c>
      <c r="AM299" s="207">
        <v>0</v>
      </c>
      <c r="AN299" s="207">
        <v>0</v>
      </c>
      <c r="AO299" s="207">
        <v>0</v>
      </c>
      <c r="AP299" s="207">
        <v>0</v>
      </c>
      <c r="AQ299" s="207">
        <v>17920</v>
      </c>
      <c r="AR299" s="207">
        <v>0</v>
      </c>
      <c r="AS299" s="207">
        <v>9000</v>
      </c>
      <c r="AT299" s="207">
        <v>0</v>
      </c>
      <c r="AU299" s="207">
        <v>0</v>
      </c>
      <c r="AV299" s="207">
        <v>0</v>
      </c>
      <c r="AW299" s="207">
        <v>0</v>
      </c>
      <c r="AX299" s="207">
        <v>0</v>
      </c>
      <c r="AY299" s="207">
        <v>0</v>
      </c>
      <c r="AZ299" s="207">
        <v>0</v>
      </c>
      <c r="BA299" s="207">
        <v>0</v>
      </c>
      <c r="BB299" s="207">
        <v>0</v>
      </c>
      <c r="BC299" s="207">
        <v>39099</v>
      </c>
      <c r="BD299" s="207">
        <v>0</v>
      </c>
      <c r="BE299" s="207">
        <v>0</v>
      </c>
      <c r="BF299" s="207">
        <v>0</v>
      </c>
      <c r="BG299" s="207">
        <v>0</v>
      </c>
      <c r="BH299" s="207"/>
      <c r="BI299" s="207">
        <v>14000</v>
      </c>
      <c r="BJ299" s="207"/>
      <c r="BK299" s="207">
        <v>0</v>
      </c>
      <c r="BL299" s="207">
        <v>0</v>
      </c>
      <c r="BM299" s="207">
        <v>80828</v>
      </c>
      <c r="BN299" s="207">
        <v>0</v>
      </c>
      <c r="BO299" s="207">
        <v>0</v>
      </c>
      <c r="BP299" s="207"/>
      <c r="BQ299" s="207">
        <v>0</v>
      </c>
      <c r="BR299" s="207">
        <v>0</v>
      </c>
      <c r="BS299" s="207">
        <v>0</v>
      </c>
      <c r="BT299" s="207">
        <v>0</v>
      </c>
      <c r="BU299" s="207">
        <v>0</v>
      </c>
      <c r="BV299" s="207">
        <v>0</v>
      </c>
      <c r="BW299" s="207">
        <v>0</v>
      </c>
      <c r="BX299" s="207">
        <v>0</v>
      </c>
      <c r="BY299" s="207">
        <v>0</v>
      </c>
      <c r="BZ299" s="207">
        <v>0</v>
      </c>
      <c r="CA299" s="207">
        <v>0</v>
      </c>
      <c r="CB299" s="207">
        <v>0</v>
      </c>
      <c r="CC299" s="216">
        <f t="shared" si="47"/>
        <v>202077</v>
      </c>
    </row>
    <row r="300" spans="1:81" s="116" customFormat="1" ht="25.5" customHeight="1">
      <c r="A300" s="143" t="s">
        <v>1462</v>
      </c>
      <c r="B300" s="310" t="s">
        <v>47</v>
      </c>
      <c r="C300" s="311" t="s">
        <v>48</v>
      </c>
      <c r="D300" s="312">
        <v>51110</v>
      </c>
      <c r="E300" s="321" t="s">
        <v>840</v>
      </c>
      <c r="F300" s="313" t="s">
        <v>834</v>
      </c>
      <c r="G300" s="314" t="s">
        <v>835</v>
      </c>
      <c r="H300" s="207">
        <v>235675</v>
      </c>
      <c r="I300" s="185">
        <v>46666.67</v>
      </c>
      <c r="J300" s="185">
        <v>17833.330000000002</v>
      </c>
      <c r="K300" s="185">
        <v>0</v>
      </c>
      <c r="L300" s="185">
        <v>0</v>
      </c>
      <c r="M300" s="185">
        <v>0</v>
      </c>
      <c r="N300" s="185">
        <v>1457480</v>
      </c>
      <c r="O300" s="185">
        <v>163540</v>
      </c>
      <c r="P300" s="185">
        <v>45000</v>
      </c>
      <c r="Q300" s="185">
        <v>62100</v>
      </c>
      <c r="R300" s="185">
        <v>0</v>
      </c>
      <c r="S300" s="185">
        <v>22500</v>
      </c>
      <c r="T300" s="185">
        <v>0</v>
      </c>
      <c r="U300" s="185">
        <v>0</v>
      </c>
      <c r="V300" s="185">
        <v>0</v>
      </c>
      <c r="W300" s="185">
        <v>0</v>
      </c>
      <c r="X300" s="185">
        <v>0</v>
      </c>
      <c r="Y300" s="185">
        <v>0</v>
      </c>
      <c r="Z300" s="185">
        <v>265750</v>
      </c>
      <c r="AA300" s="185">
        <v>60697.1</v>
      </c>
      <c r="AB300" s="185">
        <v>0</v>
      </c>
      <c r="AC300" s="185">
        <v>144450</v>
      </c>
      <c r="AD300" s="185">
        <v>87300</v>
      </c>
      <c r="AE300" s="185">
        <v>0</v>
      </c>
      <c r="AF300" s="185">
        <v>0</v>
      </c>
      <c r="AG300" s="185">
        <v>0</v>
      </c>
      <c r="AH300" s="185">
        <v>0</v>
      </c>
      <c r="AI300" s="185">
        <v>376509.67</v>
      </c>
      <c r="AJ300" s="185">
        <v>0</v>
      </c>
      <c r="AK300" s="185">
        <v>0</v>
      </c>
      <c r="AL300" s="185">
        <v>0</v>
      </c>
      <c r="AM300" s="185">
        <v>0</v>
      </c>
      <c r="AN300" s="185">
        <v>16000</v>
      </c>
      <c r="AO300" s="185">
        <v>0</v>
      </c>
      <c r="AP300" s="185">
        <v>0</v>
      </c>
      <c r="AQ300" s="185">
        <v>0</v>
      </c>
      <c r="AR300" s="185">
        <v>0</v>
      </c>
      <c r="AS300" s="185">
        <v>0</v>
      </c>
      <c r="AT300" s="185">
        <v>4630</v>
      </c>
      <c r="AU300" s="185">
        <v>71250</v>
      </c>
      <c r="AV300" s="185">
        <v>0</v>
      </c>
      <c r="AW300" s="185">
        <v>0</v>
      </c>
      <c r="AX300" s="185">
        <v>0</v>
      </c>
      <c r="AY300" s="185">
        <v>0</v>
      </c>
      <c r="AZ300" s="185">
        <v>0</v>
      </c>
      <c r="BA300" s="185">
        <v>0</v>
      </c>
      <c r="BB300" s="185">
        <v>340171</v>
      </c>
      <c r="BC300" s="185">
        <v>0</v>
      </c>
      <c r="BD300" s="185">
        <v>5000</v>
      </c>
      <c r="BE300" s="185">
        <v>15000</v>
      </c>
      <c r="BF300" s="185">
        <v>0</v>
      </c>
      <c r="BG300" s="185">
        <v>0</v>
      </c>
      <c r="BH300" s="185"/>
      <c r="BI300" s="185">
        <v>0</v>
      </c>
      <c r="BJ300" s="185"/>
      <c r="BK300" s="185">
        <v>0</v>
      </c>
      <c r="BL300" s="185">
        <v>0</v>
      </c>
      <c r="BM300" s="185">
        <v>359625</v>
      </c>
      <c r="BN300" s="185">
        <v>0</v>
      </c>
      <c r="BO300" s="185">
        <v>0</v>
      </c>
      <c r="BP300" s="185"/>
      <c r="BQ300" s="185">
        <v>0</v>
      </c>
      <c r="BR300" s="185">
        <v>0</v>
      </c>
      <c r="BS300" s="185">
        <v>0</v>
      </c>
      <c r="BT300" s="185">
        <v>283515.89</v>
      </c>
      <c r="BU300" s="185">
        <v>0</v>
      </c>
      <c r="BV300" s="185">
        <v>0</v>
      </c>
      <c r="BW300" s="185">
        <v>0</v>
      </c>
      <c r="BX300" s="185">
        <v>0</v>
      </c>
      <c r="BY300" s="185">
        <v>0</v>
      </c>
      <c r="BZ300" s="185">
        <v>0</v>
      </c>
      <c r="CA300" s="185">
        <v>0</v>
      </c>
      <c r="CB300" s="185">
        <v>0</v>
      </c>
      <c r="CC300" s="216">
        <f t="shared" si="47"/>
        <v>4080693.66</v>
      </c>
    </row>
    <row r="301" spans="1:81" s="116" customFormat="1" ht="25.5" customHeight="1">
      <c r="A301" s="143" t="s">
        <v>1462</v>
      </c>
      <c r="B301" s="310" t="s">
        <v>47</v>
      </c>
      <c r="C301" s="311" t="s">
        <v>48</v>
      </c>
      <c r="D301" s="312">
        <v>51110</v>
      </c>
      <c r="E301" s="321" t="s">
        <v>840</v>
      </c>
      <c r="F301" s="313" t="s">
        <v>836</v>
      </c>
      <c r="G301" s="314" t="s">
        <v>837</v>
      </c>
      <c r="H301" s="207">
        <v>56801</v>
      </c>
      <c r="I301" s="185">
        <v>39911</v>
      </c>
      <c r="J301" s="185">
        <v>39269</v>
      </c>
      <c r="K301" s="185">
        <v>0</v>
      </c>
      <c r="L301" s="185">
        <v>0</v>
      </c>
      <c r="M301" s="185">
        <v>0</v>
      </c>
      <c r="N301" s="185">
        <v>0</v>
      </c>
      <c r="O301" s="185">
        <v>0</v>
      </c>
      <c r="P301" s="185">
        <v>9737</v>
      </c>
      <c r="Q301" s="185">
        <v>0</v>
      </c>
      <c r="R301" s="185">
        <v>0</v>
      </c>
      <c r="S301" s="185">
        <v>0</v>
      </c>
      <c r="T301" s="185">
        <v>0</v>
      </c>
      <c r="U301" s="185">
        <v>0</v>
      </c>
      <c r="V301" s="185">
        <v>0</v>
      </c>
      <c r="W301" s="185">
        <v>0</v>
      </c>
      <c r="X301" s="185">
        <v>0</v>
      </c>
      <c r="Y301" s="185">
        <v>0</v>
      </c>
      <c r="Z301" s="185">
        <v>0</v>
      </c>
      <c r="AA301" s="185">
        <v>21132.5</v>
      </c>
      <c r="AB301" s="185">
        <v>36750</v>
      </c>
      <c r="AC301" s="185">
        <v>0</v>
      </c>
      <c r="AD301" s="185">
        <v>0</v>
      </c>
      <c r="AE301" s="185">
        <v>0</v>
      </c>
      <c r="AF301" s="185">
        <v>0</v>
      </c>
      <c r="AG301" s="185">
        <v>0</v>
      </c>
      <c r="AH301" s="185">
        <v>0</v>
      </c>
      <c r="AI301" s="185">
        <v>24825</v>
      </c>
      <c r="AJ301" s="185">
        <v>0</v>
      </c>
      <c r="AK301" s="185">
        <v>0</v>
      </c>
      <c r="AL301" s="185">
        <v>0</v>
      </c>
      <c r="AM301" s="185">
        <v>0</v>
      </c>
      <c r="AN301" s="185">
        <v>0</v>
      </c>
      <c r="AO301" s="185">
        <v>0</v>
      </c>
      <c r="AP301" s="185">
        <v>0</v>
      </c>
      <c r="AQ301" s="185">
        <v>0</v>
      </c>
      <c r="AR301" s="185">
        <v>0</v>
      </c>
      <c r="AS301" s="185">
        <v>0</v>
      </c>
      <c r="AT301" s="185">
        <v>0</v>
      </c>
      <c r="AU301" s="185">
        <v>0</v>
      </c>
      <c r="AV301" s="185">
        <v>0</v>
      </c>
      <c r="AW301" s="185">
        <v>0</v>
      </c>
      <c r="AX301" s="185">
        <v>0</v>
      </c>
      <c r="AY301" s="185">
        <v>0</v>
      </c>
      <c r="AZ301" s="185">
        <v>0</v>
      </c>
      <c r="BA301" s="185">
        <v>0</v>
      </c>
      <c r="BB301" s="185">
        <v>465000</v>
      </c>
      <c r="BC301" s="185">
        <v>0</v>
      </c>
      <c r="BD301" s="185">
        <v>0</v>
      </c>
      <c r="BE301" s="185">
        <v>3745</v>
      </c>
      <c r="BF301" s="185">
        <v>0</v>
      </c>
      <c r="BG301" s="185">
        <v>13910</v>
      </c>
      <c r="BH301" s="185"/>
      <c r="BI301" s="185">
        <v>0</v>
      </c>
      <c r="BJ301" s="185"/>
      <c r="BK301" s="185">
        <v>0</v>
      </c>
      <c r="BL301" s="185">
        <v>0</v>
      </c>
      <c r="BM301" s="185">
        <v>0</v>
      </c>
      <c r="BN301" s="185">
        <v>0</v>
      </c>
      <c r="BO301" s="185">
        <v>0</v>
      </c>
      <c r="BP301" s="185"/>
      <c r="BQ301" s="185">
        <v>15100</v>
      </c>
      <c r="BR301" s="185">
        <v>0</v>
      </c>
      <c r="BS301" s="185">
        <v>0</v>
      </c>
      <c r="BT301" s="185">
        <v>0</v>
      </c>
      <c r="BU301" s="185">
        <v>0</v>
      </c>
      <c r="BV301" s="185">
        <v>0</v>
      </c>
      <c r="BW301" s="185">
        <v>0</v>
      </c>
      <c r="BX301" s="185">
        <v>1200</v>
      </c>
      <c r="BY301" s="185">
        <v>0</v>
      </c>
      <c r="BZ301" s="185">
        <v>1605</v>
      </c>
      <c r="CA301" s="185">
        <v>0</v>
      </c>
      <c r="CB301" s="185">
        <v>0</v>
      </c>
      <c r="CC301" s="216">
        <f t="shared" si="47"/>
        <v>728985.5</v>
      </c>
    </row>
    <row r="302" spans="1:81" s="116" customFormat="1" ht="25.5" customHeight="1">
      <c r="A302" s="143" t="s">
        <v>1462</v>
      </c>
      <c r="B302" s="310" t="s">
        <v>47</v>
      </c>
      <c r="C302" s="311" t="s">
        <v>48</v>
      </c>
      <c r="D302" s="312">
        <v>51110</v>
      </c>
      <c r="E302" s="321" t="s">
        <v>840</v>
      </c>
      <c r="F302" s="313" t="s">
        <v>838</v>
      </c>
      <c r="G302" s="314" t="s">
        <v>839</v>
      </c>
      <c r="H302" s="207">
        <v>0</v>
      </c>
      <c r="I302" s="185">
        <v>0</v>
      </c>
      <c r="J302" s="185">
        <v>0</v>
      </c>
      <c r="K302" s="185">
        <v>0</v>
      </c>
      <c r="L302" s="185">
        <v>0</v>
      </c>
      <c r="M302" s="185">
        <v>0</v>
      </c>
      <c r="N302" s="185">
        <v>0</v>
      </c>
      <c r="O302" s="185">
        <v>0</v>
      </c>
      <c r="P302" s="185">
        <v>0</v>
      </c>
      <c r="Q302" s="185">
        <v>0</v>
      </c>
      <c r="R302" s="185">
        <v>0</v>
      </c>
      <c r="S302" s="185">
        <v>0</v>
      </c>
      <c r="T302" s="185">
        <v>0</v>
      </c>
      <c r="U302" s="185">
        <v>0</v>
      </c>
      <c r="V302" s="185">
        <v>0</v>
      </c>
      <c r="W302" s="185">
        <v>0</v>
      </c>
      <c r="X302" s="185">
        <v>0</v>
      </c>
      <c r="Y302" s="185">
        <v>0</v>
      </c>
      <c r="Z302" s="185">
        <v>0</v>
      </c>
      <c r="AA302" s="185">
        <v>7000</v>
      </c>
      <c r="AB302" s="185">
        <v>0</v>
      </c>
      <c r="AC302" s="185">
        <v>0</v>
      </c>
      <c r="AD302" s="185">
        <v>0</v>
      </c>
      <c r="AE302" s="185">
        <v>0</v>
      </c>
      <c r="AF302" s="185">
        <v>0</v>
      </c>
      <c r="AG302" s="185">
        <v>0</v>
      </c>
      <c r="AH302" s="185">
        <v>0</v>
      </c>
      <c r="AI302" s="185">
        <v>0</v>
      </c>
      <c r="AJ302" s="185">
        <v>0</v>
      </c>
      <c r="AK302" s="185">
        <v>0</v>
      </c>
      <c r="AL302" s="185">
        <v>0</v>
      </c>
      <c r="AM302" s="185">
        <v>0</v>
      </c>
      <c r="AN302" s="185">
        <v>0</v>
      </c>
      <c r="AO302" s="185">
        <v>0</v>
      </c>
      <c r="AP302" s="185">
        <v>0</v>
      </c>
      <c r="AQ302" s="185">
        <v>0</v>
      </c>
      <c r="AR302" s="185">
        <v>20400</v>
      </c>
      <c r="AS302" s="185">
        <v>0</v>
      </c>
      <c r="AT302" s="185">
        <v>0</v>
      </c>
      <c r="AU302" s="185">
        <v>0</v>
      </c>
      <c r="AV302" s="185">
        <v>0</v>
      </c>
      <c r="AW302" s="185">
        <v>0</v>
      </c>
      <c r="AX302" s="185">
        <v>0</v>
      </c>
      <c r="AY302" s="185">
        <v>0</v>
      </c>
      <c r="AZ302" s="185">
        <v>0</v>
      </c>
      <c r="BA302" s="185">
        <v>0</v>
      </c>
      <c r="BB302" s="185">
        <v>0</v>
      </c>
      <c r="BC302" s="185">
        <v>0</v>
      </c>
      <c r="BD302" s="185">
        <v>0</v>
      </c>
      <c r="BE302" s="185">
        <v>0</v>
      </c>
      <c r="BF302" s="185">
        <v>0</v>
      </c>
      <c r="BG302" s="185">
        <v>0</v>
      </c>
      <c r="BH302" s="185"/>
      <c r="BI302" s="185">
        <v>0</v>
      </c>
      <c r="BJ302" s="185"/>
      <c r="BK302" s="185">
        <v>0</v>
      </c>
      <c r="BL302" s="185">
        <v>0</v>
      </c>
      <c r="BM302" s="185">
        <v>0</v>
      </c>
      <c r="BN302" s="185">
        <v>0</v>
      </c>
      <c r="BO302" s="185">
        <v>0</v>
      </c>
      <c r="BP302" s="185"/>
      <c r="BQ302" s="185">
        <v>0</v>
      </c>
      <c r="BR302" s="185">
        <v>20500</v>
      </c>
      <c r="BS302" s="185">
        <v>0</v>
      </c>
      <c r="BT302" s="185">
        <v>0</v>
      </c>
      <c r="BU302" s="185">
        <v>0</v>
      </c>
      <c r="BV302" s="185">
        <v>0</v>
      </c>
      <c r="BW302" s="185">
        <v>0</v>
      </c>
      <c r="BX302" s="185">
        <v>0</v>
      </c>
      <c r="BY302" s="185">
        <v>0</v>
      </c>
      <c r="BZ302" s="185">
        <v>0</v>
      </c>
      <c r="CA302" s="185">
        <v>0</v>
      </c>
      <c r="CB302" s="185">
        <v>0</v>
      </c>
      <c r="CC302" s="216">
        <f t="shared" si="47"/>
        <v>47900</v>
      </c>
    </row>
    <row r="303" spans="1:81" s="116" customFormat="1" ht="25.5" customHeight="1">
      <c r="A303" s="143" t="s">
        <v>1462</v>
      </c>
      <c r="B303" s="310" t="s">
        <v>47</v>
      </c>
      <c r="C303" s="311" t="s">
        <v>48</v>
      </c>
      <c r="D303" s="312">
        <v>51110</v>
      </c>
      <c r="E303" s="321" t="s">
        <v>840</v>
      </c>
      <c r="F303" s="313" t="s">
        <v>841</v>
      </c>
      <c r="G303" s="314" t="s">
        <v>842</v>
      </c>
      <c r="H303" s="207">
        <v>33879</v>
      </c>
      <c r="I303" s="185">
        <v>0</v>
      </c>
      <c r="J303" s="185">
        <v>423500</v>
      </c>
      <c r="K303" s="185">
        <v>228600</v>
      </c>
      <c r="L303" s="185">
        <v>0</v>
      </c>
      <c r="M303" s="185">
        <v>0</v>
      </c>
      <c r="N303" s="185">
        <v>1223320</v>
      </c>
      <c r="O303" s="185">
        <v>282500</v>
      </c>
      <c r="P303" s="185">
        <v>32100</v>
      </c>
      <c r="Q303" s="185">
        <v>255321.60000000001</v>
      </c>
      <c r="R303" s="185">
        <v>112455</v>
      </c>
      <c r="S303" s="185">
        <v>0</v>
      </c>
      <c r="T303" s="185">
        <v>409600</v>
      </c>
      <c r="U303" s="185">
        <v>0</v>
      </c>
      <c r="V303" s="185">
        <v>0</v>
      </c>
      <c r="W303" s="185">
        <v>195795.61</v>
      </c>
      <c r="X303" s="185">
        <v>118552.5</v>
      </c>
      <c r="Y303" s="185">
        <v>0</v>
      </c>
      <c r="Z303" s="185">
        <v>4794748</v>
      </c>
      <c r="AA303" s="185">
        <v>0</v>
      </c>
      <c r="AB303" s="185">
        <v>58208</v>
      </c>
      <c r="AC303" s="185">
        <v>9000</v>
      </c>
      <c r="AD303" s="185">
        <v>154900</v>
      </c>
      <c r="AE303" s="185">
        <v>0</v>
      </c>
      <c r="AF303" s="185">
        <v>0</v>
      </c>
      <c r="AG303" s="185">
        <v>77400</v>
      </c>
      <c r="AH303" s="185">
        <v>0</v>
      </c>
      <c r="AI303" s="185">
        <v>2119461.86</v>
      </c>
      <c r="AJ303" s="185">
        <v>76841.759999999995</v>
      </c>
      <c r="AK303" s="185">
        <v>45340</v>
      </c>
      <c r="AL303" s="185">
        <v>0</v>
      </c>
      <c r="AM303" s="185">
        <v>67633.37</v>
      </c>
      <c r="AN303" s="185">
        <v>0</v>
      </c>
      <c r="AO303" s="185">
        <v>68719.990000000005</v>
      </c>
      <c r="AP303" s="185">
        <v>0</v>
      </c>
      <c r="AQ303" s="185">
        <v>45300</v>
      </c>
      <c r="AR303" s="185">
        <v>0</v>
      </c>
      <c r="AS303" s="185">
        <v>0</v>
      </c>
      <c r="AT303" s="185">
        <v>0</v>
      </c>
      <c r="AU303" s="185">
        <v>0</v>
      </c>
      <c r="AV303" s="185">
        <v>0</v>
      </c>
      <c r="AW303" s="185">
        <v>0</v>
      </c>
      <c r="AX303" s="185">
        <v>45210</v>
      </c>
      <c r="AY303" s="185">
        <v>0</v>
      </c>
      <c r="AZ303" s="185">
        <v>0</v>
      </c>
      <c r="BA303" s="185">
        <v>60000</v>
      </c>
      <c r="BB303" s="185">
        <v>678499.9</v>
      </c>
      <c r="BC303" s="185">
        <v>81818.179999999993</v>
      </c>
      <c r="BD303" s="185">
        <v>0</v>
      </c>
      <c r="BE303" s="185">
        <v>8000</v>
      </c>
      <c r="BF303" s="185">
        <v>0</v>
      </c>
      <c r="BG303" s="185">
        <v>67800</v>
      </c>
      <c r="BH303" s="185"/>
      <c r="BI303" s="185">
        <v>179500</v>
      </c>
      <c r="BJ303" s="185"/>
      <c r="BK303" s="185">
        <v>0</v>
      </c>
      <c r="BL303" s="185">
        <v>17220</v>
      </c>
      <c r="BM303" s="185">
        <v>871000</v>
      </c>
      <c r="BN303" s="185">
        <v>0</v>
      </c>
      <c r="BO303" s="185">
        <v>0</v>
      </c>
      <c r="BP303" s="185"/>
      <c r="BQ303" s="185">
        <v>0</v>
      </c>
      <c r="BR303" s="185">
        <v>0</v>
      </c>
      <c r="BS303" s="185">
        <v>0</v>
      </c>
      <c r="BT303" s="185">
        <v>0</v>
      </c>
      <c r="BU303" s="185">
        <v>0</v>
      </c>
      <c r="BV303" s="185">
        <v>0</v>
      </c>
      <c r="BW303" s="185">
        <v>0</v>
      </c>
      <c r="BX303" s="185">
        <v>0</v>
      </c>
      <c r="BY303" s="185">
        <v>0</v>
      </c>
      <c r="BZ303" s="185">
        <v>0</v>
      </c>
      <c r="CA303" s="185">
        <v>0</v>
      </c>
      <c r="CB303" s="185">
        <v>0</v>
      </c>
      <c r="CC303" s="216">
        <f t="shared" si="47"/>
        <v>12842224.77</v>
      </c>
    </row>
    <row r="304" spans="1:81" s="116" customFormat="1" ht="25.5" customHeight="1">
      <c r="A304" s="143" t="s">
        <v>1462</v>
      </c>
      <c r="B304" s="310" t="s">
        <v>47</v>
      </c>
      <c r="C304" s="311" t="s">
        <v>48</v>
      </c>
      <c r="D304" s="312">
        <v>51110</v>
      </c>
      <c r="E304" s="321" t="s">
        <v>840</v>
      </c>
      <c r="F304" s="313" t="s">
        <v>843</v>
      </c>
      <c r="G304" s="314" t="s">
        <v>844</v>
      </c>
      <c r="H304" s="207">
        <v>0</v>
      </c>
      <c r="I304" s="207">
        <v>0</v>
      </c>
      <c r="J304" s="207">
        <v>0</v>
      </c>
      <c r="K304" s="207">
        <v>0</v>
      </c>
      <c r="L304" s="207">
        <v>0</v>
      </c>
      <c r="M304" s="207">
        <v>16680</v>
      </c>
      <c r="N304" s="207">
        <v>0</v>
      </c>
      <c r="O304" s="207">
        <v>0</v>
      </c>
      <c r="P304" s="207">
        <v>13770</v>
      </c>
      <c r="Q304" s="207">
        <v>0</v>
      </c>
      <c r="R304" s="207">
        <v>0</v>
      </c>
      <c r="S304" s="207">
        <v>0</v>
      </c>
      <c r="T304" s="207">
        <v>0</v>
      </c>
      <c r="U304" s="207">
        <v>0</v>
      </c>
      <c r="V304" s="207">
        <v>20540</v>
      </c>
      <c r="W304" s="207">
        <v>107494</v>
      </c>
      <c r="X304" s="207">
        <v>0</v>
      </c>
      <c r="Y304" s="207">
        <v>0</v>
      </c>
      <c r="Z304" s="207">
        <v>0</v>
      </c>
      <c r="AA304" s="207">
        <v>0</v>
      </c>
      <c r="AB304" s="207">
        <v>0</v>
      </c>
      <c r="AC304" s="207">
        <v>0</v>
      </c>
      <c r="AD304" s="207">
        <v>0</v>
      </c>
      <c r="AE304" s="207">
        <v>0</v>
      </c>
      <c r="AF304" s="207">
        <v>0</v>
      </c>
      <c r="AG304" s="207">
        <v>0</v>
      </c>
      <c r="AH304" s="207">
        <v>28840</v>
      </c>
      <c r="AI304" s="207">
        <v>0</v>
      </c>
      <c r="AJ304" s="207">
        <v>0</v>
      </c>
      <c r="AK304" s="207">
        <v>0</v>
      </c>
      <c r="AL304" s="207">
        <v>0</v>
      </c>
      <c r="AM304" s="207">
        <v>0</v>
      </c>
      <c r="AN304" s="207">
        <v>0</v>
      </c>
      <c r="AO304" s="207">
        <v>0</v>
      </c>
      <c r="AP304" s="207">
        <v>0</v>
      </c>
      <c r="AQ304" s="207">
        <v>5700</v>
      </c>
      <c r="AR304" s="207">
        <v>0</v>
      </c>
      <c r="AS304" s="207">
        <v>0</v>
      </c>
      <c r="AT304" s="207">
        <v>0</v>
      </c>
      <c r="AU304" s="207">
        <v>0</v>
      </c>
      <c r="AV304" s="207">
        <v>0</v>
      </c>
      <c r="AW304" s="207">
        <v>0</v>
      </c>
      <c r="AX304" s="207">
        <v>0</v>
      </c>
      <c r="AY304" s="207">
        <v>0</v>
      </c>
      <c r="AZ304" s="207">
        <v>0</v>
      </c>
      <c r="BA304" s="207">
        <v>0</v>
      </c>
      <c r="BB304" s="207">
        <v>0</v>
      </c>
      <c r="BC304" s="207">
        <v>51548</v>
      </c>
      <c r="BD304" s="207">
        <v>102260</v>
      </c>
      <c r="BE304" s="207">
        <v>0</v>
      </c>
      <c r="BF304" s="207">
        <v>0</v>
      </c>
      <c r="BG304" s="207">
        <v>0</v>
      </c>
      <c r="BH304" s="207"/>
      <c r="BI304" s="207">
        <v>0</v>
      </c>
      <c r="BJ304" s="207"/>
      <c r="BK304" s="207">
        <v>0</v>
      </c>
      <c r="BL304" s="207">
        <v>17150</v>
      </c>
      <c r="BM304" s="207">
        <v>0</v>
      </c>
      <c r="BN304" s="207">
        <v>0</v>
      </c>
      <c r="BO304" s="207">
        <v>0</v>
      </c>
      <c r="BP304" s="207"/>
      <c r="BQ304" s="207">
        <v>28950</v>
      </c>
      <c r="BR304" s="207">
        <v>0</v>
      </c>
      <c r="BS304" s="207">
        <v>0</v>
      </c>
      <c r="BT304" s="207">
        <v>0</v>
      </c>
      <c r="BU304" s="207">
        <v>0</v>
      </c>
      <c r="BV304" s="207">
        <v>0</v>
      </c>
      <c r="BW304" s="207">
        <v>0</v>
      </c>
      <c r="BX304" s="207">
        <v>0</v>
      </c>
      <c r="BY304" s="207">
        <v>0</v>
      </c>
      <c r="BZ304" s="207">
        <v>0</v>
      </c>
      <c r="CA304" s="207">
        <v>32160</v>
      </c>
      <c r="CB304" s="207">
        <v>0</v>
      </c>
      <c r="CC304" s="216">
        <f t="shared" si="47"/>
        <v>425092</v>
      </c>
    </row>
    <row r="305" spans="1:81" s="116" customFormat="1" ht="25.5" customHeight="1">
      <c r="A305" s="143" t="s">
        <v>1462</v>
      </c>
      <c r="B305" s="310" t="s">
        <v>47</v>
      </c>
      <c r="C305" s="311" t="s">
        <v>48</v>
      </c>
      <c r="D305" s="312">
        <v>51110</v>
      </c>
      <c r="E305" s="321" t="s">
        <v>840</v>
      </c>
      <c r="F305" s="313" t="s">
        <v>845</v>
      </c>
      <c r="G305" s="314" t="s">
        <v>846</v>
      </c>
      <c r="H305" s="207">
        <v>4400</v>
      </c>
      <c r="I305" s="185">
        <v>0</v>
      </c>
      <c r="J305" s="185">
        <v>0</v>
      </c>
      <c r="K305" s="185">
        <v>0</v>
      </c>
      <c r="L305" s="185">
        <v>0</v>
      </c>
      <c r="M305" s="185">
        <v>0</v>
      </c>
      <c r="N305" s="185">
        <v>0</v>
      </c>
      <c r="O305" s="185">
        <v>0</v>
      </c>
      <c r="P305" s="185">
        <v>0</v>
      </c>
      <c r="Q305" s="185">
        <v>0</v>
      </c>
      <c r="R305" s="185">
        <v>0</v>
      </c>
      <c r="S305" s="185">
        <v>0</v>
      </c>
      <c r="T305" s="185">
        <v>0</v>
      </c>
      <c r="U305" s="185">
        <v>0</v>
      </c>
      <c r="V305" s="185">
        <v>0</v>
      </c>
      <c r="W305" s="185">
        <v>0</v>
      </c>
      <c r="X305" s="185">
        <v>0</v>
      </c>
      <c r="Y305" s="185">
        <v>0</v>
      </c>
      <c r="Z305" s="185">
        <v>12800</v>
      </c>
      <c r="AA305" s="185">
        <v>0</v>
      </c>
      <c r="AB305" s="185">
        <v>0</v>
      </c>
      <c r="AC305" s="185">
        <v>0</v>
      </c>
      <c r="AD305" s="185">
        <v>0</v>
      </c>
      <c r="AE305" s="185">
        <v>0</v>
      </c>
      <c r="AF305" s="185">
        <v>0</v>
      </c>
      <c r="AG305" s="185">
        <v>0</v>
      </c>
      <c r="AH305" s="185">
        <v>0</v>
      </c>
      <c r="AI305" s="185">
        <v>0</v>
      </c>
      <c r="AJ305" s="185">
        <v>0</v>
      </c>
      <c r="AK305" s="185">
        <v>0</v>
      </c>
      <c r="AL305" s="185">
        <v>0</v>
      </c>
      <c r="AM305" s="185">
        <v>0</v>
      </c>
      <c r="AN305" s="185">
        <v>0</v>
      </c>
      <c r="AO305" s="185">
        <v>0</v>
      </c>
      <c r="AP305" s="185">
        <v>0</v>
      </c>
      <c r="AQ305" s="185">
        <v>0</v>
      </c>
      <c r="AR305" s="185">
        <v>0</v>
      </c>
      <c r="AS305" s="185">
        <v>0</v>
      </c>
      <c r="AT305" s="185">
        <v>0</v>
      </c>
      <c r="AU305" s="185">
        <v>3800</v>
      </c>
      <c r="AV305" s="185">
        <v>0</v>
      </c>
      <c r="AW305" s="185">
        <v>0</v>
      </c>
      <c r="AX305" s="185">
        <v>0</v>
      </c>
      <c r="AY305" s="185">
        <v>0</v>
      </c>
      <c r="AZ305" s="185">
        <v>0</v>
      </c>
      <c r="BA305" s="185">
        <v>0</v>
      </c>
      <c r="BB305" s="185">
        <v>0</v>
      </c>
      <c r="BC305" s="185">
        <v>0</v>
      </c>
      <c r="BD305" s="185">
        <v>0</v>
      </c>
      <c r="BE305" s="185">
        <v>0</v>
      </c>
      <c r="BF305" s="185">
        <v>0</v>
      </c>
      <c r="BG305" s="185">
        <v>0</v>
      </c>
      <c r="BH305" s="185"/>
      <c r="BI305" s="185">
        <v>6000</v>
      </c>
      <c r="BJ305" s="185"/>
      <c r="BK305" s="185">
        <v>0</v>
      </c>
      <c r="BL305" s="185">
        <v>0</v>
      </c>
      <c r="BM305" s="185">
        <v>2800</v>
      </c>
      <c r="BN305" s="185">
        <v>0</v>
      </c>
      <c r="BO305" s="185">
        <v>0</v>
      </c>
      <c r="BP305" s="185"/>
      <c r="BQ305" s="185">
        <v>0</v>
      </c>
      <c r="BR305" s="185">
        <v>0</v>
      </c>
      <c r="BS305" s="185">
        <v>0</v>
      </c>
      <c r="BT305" s="185">
        <v>0</v>
      </c>
      <c r="BU305" s="185">
        <v>0</v>
      </c>
      <c r="BV305" s="185">
        <v>0</v>
      </c>
      <c r="BW305" s="185">
        <v>0</v>
      </c>
      <c r="BX305" s="185">
        <v>0</v>
      </c>
      <c r="BY305" s="185">
        <v>0</v>
      </c>
      <c r="BZ305" s="185">
        <v>0</v>
      </c>
      <c r="CA305" s="185">
        <v>0</v>
      </c>
      <c r="CB305" s="185">
        <v>0</v>
      </c>
      <c r="CC305" s="216">
        <f t="shared" si="47"/>
        <v>29800</v>
      </c>
    </row>
    <row r="306" spans="1:81" s="116" customFormat="1" ht="25.5" customHeight="1">
      <c r="A306" s="143" t="s">
        <v>1462</v>
      </c>
      <c r="B306" s="310" t="s">
        <v>47</v>
      </c>
      <c r="C306" s="311" t="s">
        <v>48</v>
      </c>
      <c r="D306" s="312">
        <v>51090</v>
      </c>
      <c r="E306" s="321" t="s">
        <v>853</v>
      </c>
      <c r="F306" s="313" t="s">
        <v>847</v>
      </c>
      <c r="G306" s="314" t="s">
        <v>848</v>
      </c>
      <c r="H306" s="207">
        <v>0</v>
      </c>
      <c r="I306" s="185">
        <v>100045</v>
      </c>
      <c r="J306" s="185">
        <v>131971.42000000001</v>
      </c>
      <c r="K306" s="185">
        <v>0</v>
      </c>
      <c r="L306" s="185">
        <v>0</v>
      </c>
      <c r="M306" s="185">
        <v>0</v>
      </c>
      <c r="N306" s="185">
        <v>0</v>
      </c>
      <c r="O306" s="185">
        <v>292788</v>
      </c>
      <c r="P306" s="185">
        <v>0</v>
      </c>
      <c r="Q306" s="185">
        <v>0</v>
      </c>
      <c r="R306" s="185">
        <v>0</v>
      </c>
      <c r="S306" s="185">
        <v>125552</v>
      </c>
      <c r="T306" s="185">
        <v>0</v>
      </c>
      <c r="U306" s="185">
        <v>0</v>
      </c>
      <c r="V306" s="185">
        <v>0</v>
      </c>
      <c r="W306" s="185">
        <v>19260</v>
      </c>
      <c r="X306" s="185">
        <v>28710</v>
      </c>
      <c r="Y306" s="185">
        <v>0</v>
      </c>
      <c r="Z306" s="185">
        <v>209772</v>
      </c>
      <c r="AA306" s="185">
        <v>155682</v>
      </c>
      <c r="AB306" s="185">
        <v>0</v>
      </c>
      <c r="AC306" s="185">
        <v>0</v>
      </c>
      <c r="AD306" s="185">
        <v>0</v>
      </c>
      <c r="AE306" s="185">
        <v>0</v>
      </c>
      <c r="AF306" s="185">
        <v>0</v>
      </c>
      <c r="AG306" s="185">
        <v>0</v>
      </c>
      <c r="AH306" s="185">
        <v>0</v>
      </c>
      <c r="AI306" s="185">
        <v>0</v>
      </c>
      <c r="AJ306" s="185">
        <v>34240</v>
      </c>
      <c r="AK306" s="185">
        <v>0</v>
      </c>
      <c r="AL306" s="185">
        <v>15000</v>
      </c>
      <c r="AM306" s="185">
        <v>0</v>
      </c>
      <c r="AN306" s="185">
        <v>0</v>
      </c>
      <c r="AO306" s="185">
        <v>0</v>
      </c>
      <c r="AP306" s="185">
        <v>0</v>
      </c>
      <c r="AQ306" s="185">
        <v>0</v>
      </c>
      <c r="AR306" s="185">
        <v>0</v>
      </c>
      <c r="AS306" s="185">
        <v>0</v>
      </c>
      <c r="AT306" s="185">
        <v>0</v>
      </c>
      <c r="AU306" s="185">
        <v>0</v>
      </c>
      <c r="AV306" s="185">
        <v>0</v>
      </c>
      <c r="AW306" s="185">
        <v>0</v>
      </c>
      <c r="AX306" s="185">
        <v>0</v>
      </c>
      <c r="AY306" s="185">
        <v>0</v>
      </c>
      <c r="AZ306" s="185">
        <v>0</v>
      </c>
      <c r="BA306" s="185">
        <v>0</v>
      </c>
      <c r="BB306" s="185">
        <v>0</v>
      </c>
      <c r="BC306" s="185">
        <v>25500</v>
      </c>
      <c r="BD306" s="185">
        <v>0</v>
      </c>
      <c r="BE306" s="185">
        <v>0</v>
      </c>
      <c r="BF306" s="185">
        <v>0</v>
      </c>
      <c r="BG306" s="185">
        <v>0</v>
      </c>
      <c r="BH306" s="185"/>
      <c r="BI306" s="185">
        <v>0</v>
      </c>
      <c r="BJ306" s="185"/>
      <c r="BK306" s="185">
        <v>0</v>
      </c>
      <c r="BL306" s="185">
        <v>15500</v>
      </c>
      <c r="BM306" s="185">
        <v>139600</v>
      </c>
      <c r="BN306" s="185">
        <v>0</v>
      </c>
      <c r="BO306" s="185">
        <v>51360</v>
      </c>
      <c r="BP306" s="185"/>
      <c r="BQ306" s="185">
        <v>16048.4</v>
      </c>
      <c r="BR306" s="185">
        <v>41500</v>
      </c>
      <c r="BS306" s="185">
        <v>0</v>
      </c>
      <c r="BT306" s="185">
        <v>0</v>
      </c>
      <c r="BU306" s="185">
        <v>0</v>
      </c>
      <c r="BV306" s="185">
        <v>0</v>
      </c>
      <c r="BW306" s="185">
        <v>0</v>
      </c>
      <c r="BX306" s="185">
        <v>0</v>
      </c>
      <c r="BY306" s="185">
        <v>36690</v>
      </c>
      <c r="BZ306" s="185">
        <v>0</v>
      </c>
      <c r="CA306" s="185">
        <v>0</v>
      </c>
      <c r="CB306" s="185">
        <v>0</v>
      </c>
      <c r="CC306" s="216">
        <f t="shared" si="47"/>
        <v>1439218.8199999998</v>
      </c>
    </row>
    <row r="307" spans="1:81" s="116" customFormat="1" ht="25.5" customHeight="1">
      <c r="A307" s="143" t="s">
        <v>1462</v>
      </c>
      <c r="B307" s="310" t="s">
        <v>47</v>
      </c>
      <c r="C307" s="311" t="s">
        <v>48</v>
      </c>
      <c r="D307" s="312">
        <v>51110</v>
      </c>
      <c r="E307" s="321" t="s">
        <v>840</v>
      </c>
      <c r="F307" s="313" t="s">
        <v>849</v>
      </c>
      <c r="G307" s="314" t="s">
        <v>850</v>
      </c>
      <c r="H307" s="207">
        <v>703461</v>
      </c>
      <c r="I307" s="185">
        <v>0</v>
      </c>
      <c r="J307" s="185">
        <v>329964.79999999999</v>
      </c>
      <c r="K307" s="185">
        <v>0</v>
      </c>
      <c r="L307" s="185">
        <v>0</v>
      </c>
      <c r="M307" s="185">
        <v>0</v>
      </c>
      <c r="N307" s="185">
        <v>0</v>
      </c>
      <c r="O307" s="185">
        <v>205162.5</v>
      </c>
      <c r="P307" s="185">
        <v>0</v>
      </c>
      <c r="Q307" s="185">
        <v>0</v>
      </c>
      <c r="R307" s="185">
        <v>0</v>
      </c>
      <c r="S307" s="185">
        <v>0</v>
      </c>
      <c r="T307" s="185">
        <v>0</v>
      </c>
      <c r="U307" s="185">
        <v>0</v>
      </c>
      <c r="V307" s="185">
        <v>0</v>
      </c>
      <c r="W307" s="185">
        <v>70607.16</v>
      </c>
      <c r="X307" s="185">
        <v>17490</v>
      </c>
      <c r="Y307" s="185">
        <v>0</v>
      </c>
      <c r="Z307" s="185">
        <v>0</v>
      </c>
      <c r="AA307" s="185">
        <v>0</v>
      </c>
      <c r="AB307" s="185">
        <v>0</v>
      </c>
      <c r="AC307" s="185">
        <v>0</v>
      </c>
      <c r="AD307" s="185">
        <v>0</v>
      </c>
      <c r="AE307" s="185">
        <v>0</v>
      </c>
      <c r="AF307" s="185">
        <v>0</v>
      </c>
      <c r="AG307" s="185">
        <v>0</v>
      </c>
      <c r="AH307" s="185">
        <v>0</v>
      </c>
      <c r="AI307" s="185">
        <v>1133904.46</v>
      </c>
      <c r="AJ307" s="185">
        <v>0</v>
      </c>
      <c r="AK307" s="185">
        <v>0</v>
      </c>
      <c r="AL307" s="185">
        <v>0</v>
      </c>
      <c r="AM307" s="185">
        <v>0</v>
      </c>
      <c r="AN307" s="185">
        <v>0</v>
      </c>
      <c r="AO307" s="185">
        <v>0</v>
      </c>
      <c r="AP307" s="185">
        <v>0</v>
      </c>
      <c r="AQ307" s="185">
        <v>0</v>
      </c>
      <c r="AR307" s="185">
        <v>0</v>
      </c>
      <c r="AS307" s="185">
        <v>0</v>
      </c>
      <c r="AT307" s="185">
        <v>0</v>
      </c>
      <c r="AU307" s="185">
        <v>0</v>
      </c>
      <c r="AV307" s="185">
        <v>0</v>
      </c>
      <c r="AW307" s="185">
        <v>0</v>
      </c>
      <c r="AX307" s="185">
        <v>0</v>
      </c>
      <c r="AY307" s="185">
        <v>0</v>
      </c>
      <c r="AZ307" s="185">
        <v>0</v>
      </c>
      <c r="BA307" s="185">
        <v>0</v>
      </c>
      <c r="BB307" s="185">
        <v>873572.78</v>
      </c>
      <c r="BC307" s="185">
        <v>0</v>
      </c>
      <c r="BD307" s="185">
        <v>46020</v>
      </c>
      <c r="BE307" s="185">
        <v>74033.850000000006</v>
      </c>
      <c r="BF307" s="185">
        <v>0</v>
      </c>
      <c r="BG307" s="185">
        <v>0</v>
      </c>
      <c r="BH307" s="185"/>
      <c r="BI307" s="185">
        <v>0</v>
      </c>
      <c r="BJ307" s="185"/>
      <c r="BK307" s="185">
        <v>0</v>
      </c>
      <c r="BL307" s="185">
        <v>0</v>
      </c>
      <c r="BM307" s="185">
        <v>0</v>
      </c>
      <c r="BN307" s="185">
        <v>0</v>
      </c>
      <c r="BO307" s="185">
        <v>0</v>
      </c>
      <c r="BP307" s="185"/>
      <c r="BQ307" s="185">
        <v>0</v>
      </c>
      <c r="BR307" s="185">
        <v>0</v>
      </c>
      <c r="BS307" s="185">
        <v>0</v>
      </c>
      <c r="BT307" s="185">
        <v>0</v>
      </c>
      <c r="BU307" s="185">
        <v>0</v>
      </c>
      <c r="BV307" s="185">
        <v>0</v>
      </c>
      <c r="BW307" s="185">
        <v>0</v>
      </c>
      <c r="BX307" s="185">
        <v>0</v>
      </c>
      <c r="BY307" s="185">
        <v>0</v>
      </c>
      <c r="BZ307" s="185">
        <v>0</v>
      </c>
      <c r="CA307" s="185">
        <v>0</v>
      </c>
      <c r="CB307" s="185">
        <v>0</v>
      </c>
      <c r="CC307" s="216">
        <f t="shared" si="47"/>
        <v>3454216.5500000003</v>
      </c>
    </row>
    <row r="308" spans="1:81" s="116" customFormat="1" ht="25.5" customHeight="1">
      <c r="A308" s="143" t="s">
        <v>1462</v>
      </c>
      <c r="B308" s="310" t="s">
        <v>47</v>
      </c>
      <c r="C308" s="311" t="s">
        <v>48</v>
      </c>
      <c r="D308" s="312">
        <v>51090</v>
      </c>
      <c r="E308" s="321" t="s">
        <v>853</v>
      </c>
      <c r="F308" s="313" t="s">
        <v>851</v>
      </c>
      <c r="G308" s="314" t="s">
        <v>852</v>
      </c>
      <c r="H308" s="207">
        <v>308817.56</v>
      </c>
      <c r="I308" s="185">
        <v>89722.5</v>
      </c>
      <c r="J308" s="185">
        <v>82968.350000000006</v>
      </c>
      <c r="K308" s="185">
        <v>21906</v>
      </c>
      <c r="L308" s="185">
        <v>21202.87</v>
      </c>
      <c r="M308" s="185">
        <v>177529.60000000001</v>
      </c>
      <c r="N308" s="185">
        <v>0</v>
      </c>
      <c r="O308" s="185">
        <v>47090</v>
      </c>
      <c r="P308" s="185">
        <v>20592</v>
      </c>
      <c r="Q308" s="185">
        <v>0</v>
      </c>
      <c r="R308" s="185">
        <v>16166.6</v>
      </c>
      <c r="S308" s="185">
        <v>0</v>
      </c>
      <c r="T308" s="185">
        <v>0</v>
      </c>
      <c r="U308" s="185">
        <v>0</v>
      </c>
      <c r="V308" s="185">
        <v>2065</v>
      </c>
      <c r="W308" s="185">
        <v>31278</v>
      </c>
      <c r="X308" s="185">
        <v>38675</v>
      </c>
      <c r="Y308" s="185">
        <v>8536.5</v>
      </c>
      <c r="Z308" s="185">
        <v>242343.04000000001</v>
      </c>
      <c r="AA308" s="185">
        <v>225776</v>
      </c>
      <c r="AB308" s="185">
        <v>0</v>
      </c>
      <c r="AC308" s="185">
        <v>147487.5</v>
      </c>
      <c r="AD308" s="185">
        <v>8962.5</v>
      </c>
      <c r="AE308" s="185">
        <v>9603</v>
      </c>
      <c r="AF308" s="185">
        <v>0</v>
      </c>
      <c r="AG308" s="185">
        <v>8037.5</v>
      </c>
      <c r="AH308" s="185">
        <v>24125</v>
      </c>
      <c r="AI308" s="185">
        <v>255566.6</v>
      </c>
      <c r="AJ308" s="185">
        <v>18720</v>
      </c>
      <c r="AK308" s="185">
        <v>14040</v>
      </c>
      <c r="AL308" s="185">
        <v>0</v>
      </c>
      <c r="AM308" s="185">
        <v>9179</v>
      </c>
      <c r="AN308" s="185">
        <v>20835.5</v>
      </c>
      <c r="AO308" s="185">
        <v>15000</v>
      </c>
      <c r="AP308" s="185">
        <v>17584</v>
      </c>
      <c r="AQ308" s="185">
        <v>21008</v>
      </c>
      <c r="AR308" s="185">
        <v>0</v>
      </c>
      <c r="AS308" s="185">
        <v>14000</v>
      </c>
      <c r="AT308" s="185">
        <v>10944</v>
      </c>
      <c r="AU308" s="185">
        <v>0</v>
      </c>
      <c r="AV308" s="185">
        <v>500</v>
      </c>
      <c r="AW308" s="185">
        <v>6900</v>
      </c>
      <c r="AX308" s="185">
        <v>12552</v>
      </c>
      <c r="AY308" s="185">
        <v>0</v>
      </c>
      <c r="AZ308" s="185">
        <v>0</v>
      </c>
      <c r="BA308" s="185">
        <v>11928</v>
      </c>
      <c r="BB308" s="185">
        <v>131804</v>
      </c>
      <c r="BC308" s="185">
        <v>17551</v>
      </c>
      <c r="BD308" s="185">
        <v>20000</v>
      </c>
      <c r="BE308" s="185">
        <v>66378.75</v>
      </c>
      <c r="BF308" s="185">
        <v>0</v>
      </c>
      <c r="BG308" s="185">
        <v>20320.5</v>
      </c>
      <c r="BH308" s="185"/>
      <c r="BI308" s="185">
        <v>44492</v>
      </c>
      <c r="BJ308" s="185"/>
      <c r="BK308" s="185">
        <v>4125</v>
      </c>
      <c r="BL308" s="185">
        <v>4884</v>
      </c>
      <c r="BM308" s="185">
        <v>0</v>
      </c>
      <c r="BN308" s="185">
        <v>92952</v>
      </c>
      <c r="BO308" s="185">
        <v>12980</v>
      </c>
      <c r="BP308" s="185"/>
      <c r="BQ308" s="185">
        <v>10731</v>
      </c>
      <c r="BR308" s="185">
        <v>25062</v>
      </c>
      <c r="BS308" s="185">
        <v>5598</v>
      </c>
      <c r="BT308" s="185">
        <v>118221.42</v>
      </c>
      <c r="BU308" s="185">
        <v>14700</v>
      </c>
      <c r="BV308" s="185">
        <v>13507</v>
      </c>
      <c r="BW308" s="185">
        <v>39080</v>
      </c>
      <c r="BX308" s="185">
        <v>49612</v>
      </c>
      <c r="BY308" s="185">
        <v>61740</v>
      </c>
      <c r="BZ308" s="185">
        <v>0</v>
      </c>
      <c r="CA308" s="185">
        <v>12397</v>
      </c>
      <c r="CB308" s="185">
        <v>23213</v>
      </c>
      <c r="CC308" s="216">
        <f t="shared" si="47"/>
        <v>2750990.29</v>
      </c>
    </row>
    <row r="309" spans="1:81" s="116" customFormat="1" ht="25.5" customHeight="1">
      <c r="A309" s="143" t="s">
        <v>1462</v>
      </c>
      <c r="B309" s="310" t="s">
        <v>47</v>
      </c>
      <c r="C309" s="311" t="s">
        <v>48</v>
      </c>
      <c r="D309" s="312">
        <v>51090</v>
      </c>
      <c r="E309" s="321" t="s">
        <v>853</v>
      </c>
      <c r="F309" s="313" t="s">
        <v>854</v>
      </c>
      <c r="G309" s="314" t="s">
        <v>855</v>
      </c>
      <c r="H309" s="207">
        <v>726166.12</v>
      </c>
      <c r="I309" s="185">
        <v>957255</v>
      </c>
      <c r="J309" s="185">
        <v>4439004.67</v>
      </c>
      <c r="K309" s="185">
        <v>0</v>
      </c>
      <c r="L309" s="185">
        <v>13545</v>
      </c>
      <c r="M309" s="185">
        <v>0</v>
      </c>
      <c r="N309" s="185">
        <v>77000.070000000007</v>
      </c>
      <c r="O309" s="185">
        <v>31324.25</v>
      </c>
      <c r="P309" s="185">
        <v>0</v>
      </c>
      <c r="Q309" s="185">
        <v>50520</v>
      </c>
      <c r="R309" s="185">
        <v>0</v>
      </c>
      <c r="S309" s="185">
        <v>395120</v>
      </c>
      <c r="T309" s="185">
        <v>0</v>
      </c>
      <c r="U309" s="185">
        <v>0</v>
      </c>
      <c r="V309" s="185">
        <v>0</v>
      </c>
      <c r="W309" s="185">
        <v>0</v>
      </c>
      <c r="X309" s="185">
        <v>0</v>
      </c>
      <c r="Y309" s="185">
        <v>0</v>
      </c>
      <c r="Z309" s="185">
        <v>0</v>
      </c>
      <c r="AA309" s="185">
        <v>0</v>
      </c>
      <c r="AB309" s="185">
        <v>0</v>
      </c>
      <c r="AC309" s="185">
        <v>33817.35</v>
      </c>
      <c r="AD309" s="185">
        <v>998854</v>
      </c>
      <c r="AE309" s="185">
        <v>50500</v>
      </c>
      <c r="AF309" s="185">
        <v>44970</v>
      </c>
      <c r="AG309" s="185">
        <v>0</v>
      </c>
      <c r="AH309" s="185">
        <v>941.6</v>
      </c>
      <c r="AI309" s="185">
        <v>54000</v>
      </c>
      <c r="AJ309" s="185">
        <v>0</v>
      </c>
      <c r="AK309" s="185">
        <v>0</v>
      </c>
      <c r="AL309" s="185">
        <v>0</v>
      </c>
      <c r="AM309" s="185">
        <v>660</v>
      </c>
      <c r="AN309" s="185">
        <v>0</v>
      </c>
      <c r="AO309" s="185">
        <v>0</v>
      </c>
      <c r="AP309" s="185">
        <v>0</v>
      </c>
      <c r="AQ309" s="185">
        <v>0</v>
      </c>
      <c r="AR309" s="185">
        <v>0</v>
      </c>
      <c r="AS309" s="185">
        <v>0</v>
      </c>
      <c r="AT309" s="185">
        <v>0</v>
      </c>
      <c r="AU309" s="185">
        <v>26812.799999999999</v>
      </c>
      <c r="AV309" s="185">
        <v>660</v>
      </c>
      <c r="AW309" s="185">
        <v>0</v>
      </c>
      <c r="AX309" s="185">
        <v>780</v>
      </c>
      <c r="AY309" s="185">
        <v>0</v>
      </c>
      <c r="AZ309" s="185">
        <v>0</v>
      </c>
      <c r="BA309" s="185">
        <v>240</v>
      </c>
      <c r="BB309" s="185">
        <v>405554.3</v>
      </c>
      <c r="BC309" s="185">
        <v>33640</v>
      </c>
      <c r="BD309" s="185">
        <v>290000</v>
      </c>
      <c r="BE309" s="185">
        <v>0</v>
      </c>
      <c r="BF309" s="185">
        <v>0</v>
      </c>
      <c r="BG309" s="185">
        <v>0</v>
      </c>
      <c r="BH309" s="185"/>
      <c r="BI309" s="185">
        <v>0</v>
      </c>
      <c r="BJ309" s="185"/>
      <c r="BK309" s="185">
        <v>0</v>
      </c>
      <c r="BL309" s="185">
        <v>0</v>
      </c>
      <c r="BM309" s="185">
        <v>427645</v>
      </c>
      <c r="BN309" s="185">
        <v>0</v>
      </c>
      <c r="BO309" s="185">
        <v>0</v>
      </c>
      <c r="BP309" s="185"/>
      <c r="BQ309" s="185">
        <v>0</v>
      </c>
      <c r="BR309" s="185">
        <v>91810</v>
      </c>
      <c r="BS309" s="185">
        <v>0</v>
      </c>
      <c r="BT309" s="185">
        <v>0</v>
      </c>
      <c r="BU309" s="185">
        <v>0</v>
      </c>
      <c r="BV309" s="185">
        <v>0</v>
      </c>
      <c r="BW309" s="185">
        <v>0</v>
      </c>
      <c r="BX309" s="185">
        <v>0</v>
      </c>
      <c r="BY309" s="185">
        <v>147200</v>
      </c>
      <c r="BZ309" s="185">
        <v>0</v>
      </c>
      <c r="CA309" s="185">
        <v>25000</v>
      </c>
      <c r="CB309" s="185">
        <v>0</v>
      </c>
      <c r="CC309" s="216">
        <f t="shared" si="47"/>
        <v>9323020.1600000001</v>
      </c>
    </row>
    <row r="310" spans="1:81" s="116" customFormat="1" ht="25.5" customHeight="1">
      <c r="A310" s="143" t="s">
        <v>1462</v>
      </c>
      <c r="B310" s="310" t="s">
        <v>47</v>
      </c>
      <c r="C310" s="311" t="s">
        <v>48</v>
      </c>
      <c r="D310" s="312">
        <v>51130</v>
      </c>
      <c r="E310" s="321" t="s">
        <v>808</v>
      </c>
      <c r="F310" s="313" t="s">
        <v>856</v>
      </c>
      <c r="G310" s="314" t="s">
        <v>857</v>
      </c>
      <c r="H310" s="207">
        <v>510927.34</v>
      </c>
      <c r="I310" s="207">
        <v>117164.92</v>
      </c>
      <c r="J310" s="207">
        <v>446788</v>
      </c>
      <c r="K310" s="207">
        <v>152220.9</v>
      </c>
      <c r="L310" s="207">
        <v>82858.11</v>
      </c>
      <c r="M310" s="207">
        <v>56620</v>
      </c>
      <c r="N310" s="207">
        <v>6064883.3600000003</v>
      </c>
      <c r="O310" s="207">
        <v>1483366.1</v>
      </c>
      <c r="P310" s="207">
        <v>3450.7</v>
      </c>
      <c r="Q310" s="207">
        <v>111485</v>
      </c>
      <c r="R310" s="207">
        <v>23678.97</v>
      </c>
      <c r="S310" s="207">
        <v>97528.2</v>
      </c>
      <c r="T310" s="207">
        <v>173250</v>
      </c>
      <c r="U310" s="207">
        <v>3841.67</v>
      </c>
      <c r="V310" s="207">
        <v>148045</v>
      </c>
      <c r="W310" s="207">
        <v>461526.81</v>
      </c>
      <c r="X310" s="207">
        <v>1961546.23</v>
      </c>
      <c r="Y310" s="207">
        <v>132573.45000000001</v>
      </c>
      <c r="Z310" s="207">
        <v>5195783.9400000004</v>
      </c>
      <c r="AA310" s="207">
        <v>129886.3</v>
      </c>
      <c r="AB310" s="207">
        <v>145414</v>
      </c>
      <c r="AC310" s="207">
        <v>644287.94999999995</v>
      </c>
      <c r="AD310" s="207">
        <v>26030</v>
      </c>
      <c r="AE310" s="207">
        <v>0</v>
      </c>
      <c r="AF310" s="207">
        <v>37776</v>
      </c>
      <c r="AG310" s="207">
        <v>48208</v>
      </c>
      <c r="AH310" s="207">
        <v>120444.5</v>
      </c>
      <c r="AI310" s="207">
        <v>15621481.66</v>
      </c>
      <c r="AJ310" s="207">
        <v>109129</v>
      </c>
      <c r="AK310" s="207">
        <v>78407</v>
      </c>
      <c r="AL310" s="207">
        <v>400800</v>
      </c>
      <c r="AM310" s="207">
        <v>95562</v>
      </c>
      <c r="AN310" s="207">
        <v>48370</v>
      </c>
      <c r="AO310" s="207">
        <v>98055</v>
      </c>
      <c r="AP310" s="207">
        <v>4820</v>
      </c>
      <c r="AQ310" s="207">
        <v>178979.17</v>
      </c>
      <c r="AR310" s="207">
        <v>3750</v>
      </c>
      <c r="AS310" s="207">
        <v>226334.5</v>
      </c>
      <c r="AT310" s="207">
        <v>4500</v>
      </c>
      <c r="AU310" s="207">
        <v>150190.5</v>
      </c>
      <c r="AV310" s="207">
        <v>1406841</v>
      </c>
      <c r="AW310" s="207">
        <v>1500</v>
      </c>
      <c r="AX310" s="207">
        <v>1153.5</v>
      </c>
      <c r="AY310" s="207">
        <v>5290.25</v>
      </c>
      <c r="AZ310" s="207">
        <v>128093</v>
      </c>
      <c r="BA310" s="207">
        <v>84700</v>
      </c>
      <c r="BB310" s="207">
        <v>703315</v>
      </c>
      <c r="BC310" s="207">
        <v>434258.43</v>
      </c>
      <c r="BD310" s="207">
        <v>4200</v>
      </c>
      <c r="BE310" s="207">
        <v>397213.45</v>
      </c>
      <c r="BF310" s="207">
        <v>143346.5</v>
      </c>
      <c r="BG310" s="207">
        <v>66978.67</v>
      </c>
      <c r="BH310" s="207"/>
      <c r="BI310" s="207">
        <v>3649.58</v>
      </c>
      <c r="BJ310" s="207"/>
      <c r="BK310" s="207">
        <v>0</v>
      </c>
      <c r="BL310" s="207">
        <v>29895</v>
      </c>
      <c r="BM310" s="207">
        <v>19785734.559999999</v>
      </c>
      <c r="BN310" s="207">
        <v>27958.95</v>
      </c>
      <c r="BO310" s="207">
        <v>132309.04</v>
      </c>
      <c r="BP310" s="207"/>
      <c r="BQ310" s="207">
        <v>81030</v>
      </c>
      <c r="BR310" s="207">
        <v>331335.90000000002</v>
      </c>
      <c r="BS310" s="207">
        <v>62246.55</v>
      </c>
      <c r="BT310" s="207">
        <v>82086.95</v>
      </c>
      <c r="BU310" s="207">
        <v>1300</v>
      </c>
      <c r="BV310" s="207">
        <v>9393</v>
      </c>
      <c r="BW310" s="207">
        <v>23921.17</v>
      </c>
      <c r="BX310" s="207">
        <v>3549</v>
      </c>
      <c r="BY310" s="207">
        <v>60025</v>
      </c>
      <c r="BZ310" s="207">
        <v>6984</v>
      </c>
      <c r="CA310" s="207">
        <v>510032</v>
      </c>
      <c r="CB310" s="207">
        <v>0</v>
      </c>
      <c r="CC310" s="216">
        <f t="shared" si="47"/>
        <v>59928304.780000001</v>
      </c>
    </row>
    <row r="311" spans="1:81" s="116" customFormat="1" ht="25.5" customHeight="1">
      <c r="A311" s="143" t="s">
        <v>1462</v>
      </c>
      <c r="B311" s="310" t="s">
        <v>47</v>
      </c>
      <c r="C311" s="311" t="s">
        <v>48</v>
      </c>
      <c r="D311" s="312">
        <v>51130</v>
      </c>
      <c r="E311" s="321" t="s">
        <v>808</v>
      </c>
      <c r="F311" s="313" t="s">
        <v>858</v>
      </c>
      <c r="G311" s="314" t="s">
        <v>859</v>
      </c>
      <c r="H311" s="207">
        <v>399950</v>
      </c>
      <c r="I311" s="185">
        <v>644218.61</v>
      </c>
      <c r="J311" s="185">
        <v>1227264</v>
      </c>
      <c r="K311" s="185">
        <v>118632.7</v>
      </c>
      <c r="L311" s="185">
        <v>179165</v>
      </c>
      <c r="M311" s="185">
        <v>68056</v>
      </c>
      <c r="N311" s="185">
        <v>4325714</v>
      </c>
      <c r="O311" s="185">
        <v>125680</v>
      </c>
      <c r="P311" s="185">
        <v>26225</v>
      </c>
      <c r="Q311" s="185">
        <v>1859044</v>
      </c>
      <c r="R311" s="185">
        <v>0</v>
      </c>
      <c r="S311" s="185">
        <v>111765</v>
      </c>
      <c r="T311" s="185">
        <v>79906.75</v>
      </c>
      <c r="U311" s="185">
        <v>0</v>
      </c>
      <c r="V311" s="185">
        <v>13878</v>
      </c>
      <c r="W311" s="185">
        <v>7830</v>
      </c>
      <c r="X311" s="185">
        <v>171350.65</v>
      </c>
      <c r="Y311" s="185">
        <v>0</v>
      </c>
      <c r="Z311" s="185">
        <v>2393866</v>
      </c>
      <c r="AA311" s="185">
        <v>176175</v>
      </c>
      <c r="AB311" s="185">
        <v>153975</v>
      </c>
      <c r="AC311" s="185">
        <v>252460</v>
      </c>
      <c r="AD311" s="185">
        <v>13250</v>
      </c>
      <c r="AE311" s="185">
        <v>35049.5</v>
      </c>
      <c r="AF311" s="185">
        <v>36884.9</v>
      </c>
      <c r="AG311" s="185">
        <v>0</v>
      </c>
      <c r="AH311" s="185">
        <v>0</v>
      </c>
      <c r="AI311" s="185">
        <v>682406</v>
      </c>
      <c r="AJ311" s="185">
        <v>122185</v>
      </c>
      <c r="AK311" s="185">
        <v>71215</v>
      </c>
      <c r="AL311" s="185">
        <v>36163</v>
      </c>
      <c r="AM311" s="185">
        <v>117964</v>
      </c>
      <c r="AN311" s="185">
        <v>259929</v>
      </c>
      <c r="AO311" s="185">
        <v>102224.2</v>
      </c>
      <c r="AP311" s="185">
        <v>74699.23</v>
      </c>
      <c r="AQ311" s="185">
        <v>0</v>
      </c>
      <c r="AR311" s="185">
        <v>53785</v>
      </c>
      <c r="AS311" s="185">
        <v>11620</v>
      </c>
      <c r="AT311" s="185">
        <v>10205</v>
      </c>
      <c r="AU311" s="185">
        <v>1045764</v>
      </c>
      <c r="AV311" s="185">
        <v>52340</v>
      </c>
      <c r="AW311" s="185">
        <v>10170</v>
      </c>
      <c r="AX311" s="185">
        <v>85913.600000000006</v>
      </c>
      <c r="AY311" s="185">
        <v>13540</v>
      </c>
      <c r="AZ311" s="185">
        <v>0</v>
      </c>
      <c r="BA311" s="185">
        <v>14207</v>
      </c>
      <c r="BB311" s="185">
        <v>541518.94999999995</v>
      </c>
      <c r="BC311" s="185">
        <v>57290</v>
      </c>
      <c r="BD311" s="185">
        <v>50000</v>
      </c>
      <c r="BE311" s="185">
        <v>207651.8</v>
      </c>
      <c r="BF311" s="185">
        <v>247930</v>
      </c>
      <c r="BG311" s="185">
        <v>78452</v>
      </c>
      <c r="BH311" s="185"/>
      <c r="BI311" s="185">
        <v>226260</v>
      </c>
      <c r="BJ311" s="185"/>
      <c r="BK311" s="185">
        <v>47260.15</v>
      </c>
      <c r="BL311" s="185">
        <v>27210</v>
      </c>
      <c r="BM311" s="185">
        <v>953780</v>
      </c>
      <c r="BN311" s="185">
        <v>404035</v>
      </c>
      <c r="BO311" s="185">
        <v>124176.25</v>
      </c>
      <c r="BP311" s="185"/>
      <c r="BQ311" s="185">
        <v>0</v>
      </c>
      <c r="BR311" s="185">
        <v>71935</v>
      </c>
      <c r="BS311" s="185">
        <v>53495.35</v>
      </c>
      <c r="BT311" s="185">
        <v>383941.3</v>
      </c>
      <c r="BU311" s="185">
        <v>134451.57999999999</v>
      </c>
      <c r="BV311" s="185">
        <v>67829.5</v>
      </c>
      <c r="BW311" s="185">
        <v>45460</v>
      </c>
      <c r="BX311" s="185">
        <v>113201.5</v>
      </c>
      <c r="BY311" s="185">
        <v>485636.4</v>
      </c>
      <c r="BZ311" s="185">
        <v>79247</v>
      </c>
      <c r="CA311" s="185">
        <v>61080.4</v>
      </c>
      <c r="CB311" s="185">
        <v>0</v>
      </c>
      <c r="CC311" s="216">
        <f t="shared" si="47"/>
        <v>19646512.319999997</v>
      </c>
    </row>
    <row r="312" spans="1:81" s="116" customFormat="1" ht="25.5" customHeight="1">
      <c r="A312" s="143" t="s">
        <v>1462</v>
      </c>
      <c r="B312" s="310" t="s">
        <v>47</v>
      </c>
      <c r="C312" s="311" t="s">
        <v>48</v>
      </c>
      <c r="D312" s="312">
        <v>51130</v>
      </c>
      <c r="E312" s="321" t="s">
        <v>808</v>
      </c>
      <c r="F312" s="313" t="s">
        <v>860</v>
      </c>
      <c r="G312" s="314" t="s">
        <v>861</v>
      </c>
      <c r="H312" s="207">
        <v>2493504</v>
      </c>
      <c r="I312" s="207">
        <v>362940</v>
      </c>
      <c r="J312" s="207">
        <v>27250</v>
      </c>
      <c r="K312" s="207">
        <v>178550</v>
      </c>
      <c r="L312" s="207">
        <v>33000</v>
      </c>
      <c r="M312" s="207">
        <v>24125</v>
      </c>
      <c r="N312" s="207">
        <v>373296</v>
      </c>
      <c r="O312" s="207">
        <v>538550</v>
      </c>
      <c r="P312" s="207">
        <v>41500</v>
      </c>
      <c r="Q312" s="207">
        <v>1124500</v>
      </c>
      <c r="R312" s="207">
        <v>0</v>
      </c>
      <c r="S312" s="207">
        <v>0</v>
      </c>
      <c r="T312" s="207">
        <v>536960</v>
      </c>
      <c r="U312" s="207">
        <v>0</v>
      </c>
      <c r="V312" s="207">
        <v>95587.96</v>
      </c>
      <c r="W312" s="207">
        <v>0</v>
      </c>
      <c r="X312" s="207">
        <v>41500</v>
      </c>
      <c r="Y312" s="207">
        <v>31000</v>
      </c>
      <c r="Z312" s="207">
        <v>1270883</v>
      </c>
      <c r="AA312" s="207">
        <v>497030</v>
      </c>
      <c r="AB312" s="207">
        <v>360450</v>
      </c>
      <c r="AC312" s="207">
        <v>0</v>
      </c>
      <c r="AD312" s="207">
        <v>5220</v>
      </c>
      <c r="AE312" s="207">
        <v>7830</v>
      </c>
      <c r="AF312" s="207">
        <v>387284</v>
      </c>
      <c r="AG312" s="207">
        <v>3000</v>
      </c>
      <c r="AH312" s="207">
        <v>0</v>
      </c>
      <c r="AI312" s="207">
        <v>8073534</v>
      </c>
      <c r="AJ312" s="207">
        <v>0</v>
      </c>
      <c r="AK312" s="207">
        <v>0</v>
      </c>
      <c r="AL312" s="207">
        <v>130640.4</v>
      </c>
      <c r="AM312" s="207">
        <v>0</v>
      </c>
      <c r="AN312" s="207">
        <v>0</v>
      </c>
      <c r="AO312" s="207">
        <v>0</v>
      </c>
      <c r="AP312" s="207">
        <v>0</v>
      </c>
      <c r="AQ312" s="207">
        <v>0</v>
      </c>
      <c r="AR312" s="207">
        <v>0</v>
      </c>
      <c r="AS312" s="207">
        <v>0</v>
      </c>
      <c r="AT312" s="207">
        <v>0</v>
      </c>
      <c r="AU312" s="207">
        <v>1003080</v>
      </c>
      <c r="AV312" s="207">
        <v>0</v>
      </c>
      <c r="AW312" s="207">
        <v>0</v>
      </c>
      <c r="AX312" s="207">
        <v>0</v>
      </c>
      <c r="AY312" s="207">
        <v>0</v>
      </c>
      <c r="AZ312" s="207">
        <v>0</v>
      </c>
      <c r="BA312" s="207">
        <v>0</v>
      </c>
      <c r="BB312" s="207">
        <v>956172.34</v>
      </c>
      <c r="BC312" s="207">
        <v>0</v>
      </c>
      <c r="BD312" s="207">
        <v>118292</v>
      </c>
      <c r="BE312" s="207">
        <v>50640</v>
      </c>
      <c r="BF312" s="207">
        <v>0</v>
      </c>
      <c r="BG312" s="207">
        <v>82625</v>
      </c>
      <c r="BH312" s="207"/>
      <c r="BI312" s="207">
        <v>524403</v>
      </c>
      <c r="BJ312" s="207"/>
      <c r="BK312" s="207">
        <v>54575</v>
      </c>
      <c r="BL312" s="207">
        <v>20000</v>
      </c>
      <c r="BM312" s="207">
        <v>2947962</v>
      </c>
      <c r="BN312" s="207">
        <v>1001140</v>
      </c>
      <c r="BO312" s="207">
        <v>0</v>
      </c>
      <c r="BP312" s="207"/>
      <c r="BQ312" s="207">
        <v>0</v>
      </c>
      <c r="BR312" s="207">
        <v>0</v>
      </c>
      <c r="BS312" s="207">
        <v>0</v>
      </c>
      <c r="BT312" s="207">
        <v>2128585</v>
      </c>
      <c r="BU312" s="207">
        <v>0</v>
      </c>
      <c r="BV312" s="207">
        <v>20950</v>
      </c>
      <c r="BW312" s="207">
        <v>45661</v>
      </c>
      <c r="BX312" s="207">
        <v>0</v>
      </c>
      <c r="BY312" s="207">
        <v>496580</v>
      </c>
      <c r="BZ312" s="207">
        <v>0</v>
      </c>
      <c r="CA312" s="207">
        <v>0</v>
      </c>
      <c r="CB312" s="207">
        <v>22150</v>
      </c>
      <c r="CC312" s="216">
        <f t="shared" si="47"/>
        <v>26110949.699999999</v>
      </c>
    </row>
    <row r="313" spans="1:81" s="116" customFormat="1" ht="25.5" customHeight="1">
      <c r="A313" s="143" t="s">
        <v>1462</v>
      </c>
      <c r="B313" s="310" t="s">
        <v>47</v>
      </c>
      <c r="C313" s="311" t="s">
        <v>48</v>
      </c>
      <c r="D313" s="312">
        <v>51130</v>
      </c>
      <c r="E313" s="321" t="s">
        <v>808</v>
      </c>
      <c r="F313" s="313" t="s">
        <v>862</v>
      </c>
      <c r="G313" s="314" t="s">
        <v>863</v>
      </c>
      <c r="H313" s="207">
        <v>0</v>
      </c>
      <c r="I313" s="207">
        <v>0</v>
      </c>
      <c r="J313" s="207">
        <v>0</v>
      </c>
      <c r="K313" s="207">
        <v>0</v>
      </c>
      <c r="L313" s="207">
        <v>0</v>
      </c>
      <c r="M313" s="207">
        <v>0</v>
      </c>
      <c r="N313" s="207">
        <v>0</v>
      </c>
      <c r="O313" s="207">
        <v>0</v>
      </c>
      <c r="P313" s="207">
        <v>0</v>
      </c>
      <c r="Q313" s="207">
        <v>0</v>
      </c>
      <c r="R313" s="207">
        <v>0</v>
      </c>
      <c r="S313" s="207">
        <v>0</v>
      </c>
      <c r="T313" s="207">
        <v>0</v>
      </c>
      <c r="U313" s="207">
        <v>0</v>
      </c>
      <c r="V313" s="207">
        <v>0</v>
      </c>
      <c r="W313" s="207">
        <v>0</v>
      </c>
      <c r="X313" s="207">
        <v>0</v>
      </c>
      <c r="Y313" s="207">
        <v>0</v>
      </c>
      <c r="Z313" s="207">
        <v>0</v>
      </c>
      <c r="AA313" s="207">
        <v>0</v>
      </c>
      <c r="AB313" s="207">
        <v>0</v>
      </c>
      <c r="AC313" s="207">
        <v>0</v>
      </c>
      <c r="AD313" s="207">
        <v>0</v>
      </c>
      <c r="AE313" s="207">
        <v>0</v>
      </c>
      <c r="AF313" s="207">
        <v>0</v>
      </c>
      <c r="AG313" s="207">
        <v>0</v>
      </c>
      <c r="AH313" s="207">
        <v>0</v>
      </c>
      <c r="AI313" s="207">
        <v>0</v>
      </c>
      <c r="AJ313" s="207">
        <v>0</v>
      </c>
      <c r="AK313" s="207">
        <v>0</v>
      </c>
      <c r="AL313" s="207">
        <v>0</v>
      </c>
      <c r="AM313" s="207">
        <v>0</v>
      </c>
      <c r="AN313" s="207">
        <v>0</v>
      </c>
      <c r="AO313" s="207">
        <v>0</v>
      </c>
      <c r="AP313" s="207">
        <v>0</v>
      </c>
      <c r="AQ313" s="207">
        <v>0</v>
      </c>
      <c r="AR313" s="207">
        <v>0</v>
      </c>
      <c r="AS313" s="207">
        <v>0</v>
      </c>
      <c r="AT313" s="207">
        <v>0</v>
      </c>
      <c r="AU313" s="207">
        <v>0</v>
      </c>
      <c r="AV313" s="207">
        <v>0</v>
      </c>
      <c r="AW313" s="207">
        <v>0</v>
      </c>
      <c r="AX313" s="207">
        <v>0</v>
      </c>
      <c r="AY313" s="207">
        <v>0</v>
      </c>
      <c r="AZ313" s="207">
        <v>0</v>
      </c>
      <c r="BA313" s="207">
        <v>0</v>
      </c>
      <c r="BB313" s="207">
        <v>0</v>
      </c>
      <c r="BC313" s="207">
        <v>0</v>
      </c>
      <c r="BD313" s="207">
        <v>0</v>
      </c>
      <c r="BE313" s="207">
        <v>0</v>
      </c>
      <c r="BF313" s="207">
        <v>0</v>
      </c>
      <c r="BG313" s="207">
        <v>0</v>
      </c>
      <c r="BH313" s="207">
        <v>0</v>
      </c>
      <c r="BI313" s="207">
        <v>0</v>
      </c>
      <c r="BJ313" s="207">
        <v>0</v>
      </c>
      <c r="BK313" s="207">
        <v>0</v>
      </c>
      <c r="BL313" s="207">
        <v>0</v>
      </c>
      <c r="BM313" s="207">
        <v>0</v>
      </c>
      <c r="BN313" s="207">
        <v>0</v>
      </c>
      <c r="BO313" s="207">
        <v>0</v>
      </c>
      <c r="BP313" s="207">
        <v>0</v>
      </c>
      <c r="BQ313" s="207">
        <v>0</v>
      </c>
      <c r="BR313" s="207">
        <v>0</v>
      </c>
      <c r="BS313" s="207">
        <v>0</v>
      </c>
      <c r="BT313" s="207">
        <v>0</v>
      </c>
      <c r="BU313" s="207">
        <v>0</v>
      </c>
      <c r="BV313" s="207">
        <v>0</v>
      </c>
      <c r="BW313" s="207">
        <v>0</v>
      </c>
      <c r="BX313" s="207">
        <v>0</v>
      </c>
      <c r="BY313" s="207">
        <v>0</v>
      </c>
      <c r="BZ313" s="207">
        <v>0</v>
      </c>
      <c r="CA313" s="207">
        <v>0</v>
      </c>
      <c r="CB313" s="207">
        <v>0</v>
      </c>
      <c r="CC313" s="216">
        <f t="shared" si="47"/>
        <v>0</v>
      </c>
    </row>
    <row r="314" spans="1:81" s="116" customFormat="1" ht="25.5" customHeight="1">
      <c r="A314" s="143" t="s">
        <v>1462</v>
      </c>
      <c r="B314" s="310" t="s">
        <v>47</v>
      </c>
      <c r="C314" s="311" t="s">
        <v>48</v>
      </c>
      <c r="D314" s="312">
        <v>51130</v>
      </c>
      <c r="E314" s="321" t="s">
        <v>808</v>
      </c>
      <c r="F314" s="313" t="s">
        <v>864</v>
      </c>
      <c r="G314" s="314" t="s">
        <v>865</v>
      </c>
      <c r="H314" s="207">
        <v>54</v>
      </c>
      <c r="I314" s="207">
        <v>0</v>
      </c>
      <c r="J314" s="207">
        <v>0</v>
      </c>
      <c r="K314" s="207">
        <v>0</v>
      </c>
      <c r="L314" s="207">
        <v>30</v>
      </c>
      <c r="M314" s="207">
        <v>6</v>
      </c>
      <c r="N314" s="207">
        <v>0</v>
      </c>
      <c r="O314" s="207">
        <v>0</v>
      </c>
      <c r="P314" s="207">
        <v>280</v>
      </c>
      <c r="Q314" s="207">
        <v>952.57</v>
      </c>
      <c r="R314" s="207">
        <v>24</v>
      </c>
      <c r="S314" s="207">
        <v>0</v>
      </c>
      <c r="T314" s="207">
        <v>0</v>
      </c>
      <c r="U314" s="207">
        <v>65</v>
      </c>
      <c r="V314" s="207">
        <v>18</v>
      </c>
      <c r="W314" s="207">
        <v>6</v>
      </c>
      <c r="X314" s="207">
        <v>0</v>
      </c>
      <c r="Y314" s="207">
        <v>0</v>
      </c>
      <c r="Z314" s="207">
        <v>7093.56</v>
      </c>
      <c r="AA314" s="207">
        <v>6</v>
      </c>
      <c r="AB314" s="207">
        <v>6</v>
      </c>
      <c r="AC314" s="207">
        <v>0</v>
      </c>
      <c r="AD314" s="207">
        <v>6</v>
      </c>
      <c r="AE314" s="207">
        <v>0</v>
      </c>
      <c r="AF314" s="207">
        <v>0</v>
      </c>
      <c r="AG314" s="207">
        <v>0</v>
      </c>
      <c r="AH314" s="207">
        <v>0</v>
      </c>
      <c r="AI314" s="207">
        <v>7340.6</v>
      </c>
      <c r="AJ314" s="207">
        <v>0</v>
      </c>
      <c r="AK314" s="207">
        <v>0</v>
      </c>
      <c r="AL314" s="207">
        <v>0</v>
      </c>
      <c r="AM314" s="207">
        <v>0</v>
      </c>
      <c r="AN314" s="207">
        <v>0</v>
      </c>
      <c r="AO314" s="207">
        <v>0</v>
      </c>
      <c r="AP314" s="207">
        <v>0</v>
      </c>
      <c r="AQ314" s="207">
        <v>0</v>
      </c>
      <c r="AR314" s="207">
        <v>0</v>
      </c>
      <c r="AS314" s="207">
        <v>12</v>
      </c>
      <c r="AT314" s="207">
        <v>0</v>
      </c>
      <c r="AU314" s="207">
        <v>60</v>
      </c>
      <c r="AV314" s="207">
        <v>0</v>
      </c>
      <c r="AW314" s="207">
        <v>6</v>
      </c>
      <c r="AX314" s="207">
        <v>0</v>
      </c>
      <c r="AY314" s="207">
        <v>46</v>
      </c>
      <c r="AZ314" s="207">
        <v>0</v>
      </c>
      <c r="BA314" s="207">
        <v>6</v>
      </c>
      <c r="BB314" s="207">
        <v>18212.59</v>
      </c>
      <c r="BC314" s="207">
        <v>24</v>
      </c>
      <c r="BD314" s="207">
        <v>36</v>
      </c>
      <c r="BE314" s="207">
        <v>24</v>
      </c>
      <c r="BF314" s="207">
        <v>0</v>
      </c>
      <c r="BG314" s="207">
        <v>42</v>
      </c>
      <c r="BH314" s="207"/>
      <c r="BI314" s="207">
        <v>46</v>
      </c>
      <c r="BJ314" s="207"/>
      <c r="BK314" s="207">
        <v>6</v>
      </c>
      <c r="BL314" s="207">
        <v>24</v>
      </c>
      <c r="BM314" s="207">
        <v>72</v>
      </c>
      <c r="BN314" s="207">
        <v>80</v>
      </c>
      <c r="BO314" s="207">
        <v>30</v>
      </c>
      <c r="BP314" s="207"/>
      <c r="BQ314" s="207">
        <v>36</v>
      </c>
      <c r="BR314" s="207">
        <v>28</v>
      </c>
      <c r="BS314" s="207">
        <v>18</v>
      </c>
      <c r="BT314" s="207">
        <v>473.8</v>
      </c>
      <c r="BU314" s="207">
        <v>6</v>
      </c>
      <c r="BV314" s="207">
        <v>0</v>
      </c>
      <c r="BW314" s="207">
        <v>0</v>
      </c>
      <c r="BX314" s="207">
        <v>6</v>
      </c>
      <c r="BY314" s="207">
        <v>21</v>
      </c>
      <c r="BZ314" s="207">
        <v>6</v>
      </c>
      <c r="CA314" s="207">
        <v>6</v>
      </c>
      <c r="CB314" s="207">
        <v>12</v>
      </c>
      <c r="CC314" s="216">
        <f t="shared" si="47"/>
        <v>35227.120000000003</v>
      </c>
    </row>
    <row r="315" spans="1:81" s="116" customFormat="1" ht="25.5" customHeight="1">
      <c r="A315" s="143" t="s">
        <v>1462</v>
      </c>
      <c r="B315" s="310" t="s">
        <v>47</v>
      </c>
      <c r="C315" s="311" t="s">
        <v>48</v>
      </c>
      <c r="D315" s="312">
        <v>51130</v>
      </c>
      <c r="E315" s="321" t="s">
        <v>808</v>
      </c>
      <c r="F315" s="313" t="s">
        <v>866</v>
      </c>
      <c r="G315" s="314" t="s">
        <v>867</v>
      </c>
      <c r="H315" s="207">
        <v>0</v>
      </c>
      <c r="I315" s="207">
        <v>0</v>
      </c>
      <c r="J315" s="207">
        <v>0</v>
      </c>
      <c r="K315" s="207">
        <v>0</v>
      </c>
      <c r="L315" s="207">
        <v>0</v>
      </c>
      <c r="M315" s="207">
        <v>0</v>
      </c>
      <c r="N315" s="207">
        <v>0</v>
      </c>
      <c r="O315" s="207">
        <v>0</v>
      </c>
      <c r="P315" s="207">
        <v>0</v>
      </c>
      <c r="Q315" s="207">
        <v>0</v>
      </c>
      <c r="R315" s="207">
        <v>0</v>
      </c>
      <c r="S315" s="207">
        <v>0</v>
      </c>
      <c r="T315" s="207">
        <v>0</v>
      </c>
      <c r="U315" s="207">
        <v>0</v>
      </c>
      <c r="V315" s="207">
        <v>0</v>
      </c>
      <c r="W315" s="207">
        <v>0</v>
      </c>
      <c r="X315" s="207">
        <v>0</v>
      </c>
      <c r="Y315" s="207">
        <v>0</v>
      </c>
      <c r="Z315" s="207">
        <v>0</v>
      </c>
      <c r="AA315" s="207">
        <v>0</v>
      </c>
      <c r="AB315" s="207">
        <v>0</v>
      </c>
      <c r="AC315" s="207">
        <v>0</v>
      </c>
      <c r="AD315" s="207">
        <v>0</v>
      </c>
      <c r="AE315" s="207">
        <v>0</v>
      </c>
      <c r="AF315" s="207">
        <v>0</v>
      </c>
      <c r="AG315" s="207">
        <v>0</v>
      </c>
      <c r="AH315" s="207">
        <v>0</v>
      </c>
      <c r="AI315" s="207">
        <v>0</v>
      </c>
      <c r="AJ315" s="207">
        <v>0</v>
      </c>
      <c r="AK315" s="207">
        <v>0</v>
      </c>
      <c r="AL315" s="207">
        <v>0</v>
      </c>
      <c r="AM315" s="207">
        <v>0</v>
      </c>
      <c r="AN315" s="207">
        <v>0</v>
      </c>
      <c r="AO315" s="207">
        <v>0</v>
      </c>
      <c r="AP315" s="207">
        <v>0</v>
      </c>
      <c r="AQ315" s="207">
        <v>0</v>
      </c>
      <c r="AR315" s="207">
        <v>0</v>
      </c>
      <c r="AS315" s="207">
        <v>0</v>
      </c>
      <c r="AT315" s="207">
        <v>0</v>
      </c>
      <c r="AU315" s="207">
        <v>0</v>
      </c>
      <c r="AV315" s="207">
        <v>0</v>
      </c>
      <c r="AW315" s="207">
        <v>0</v>
      </c>
      <c r="AX315" s="207">
        <v>23334</v>
      </c>
      <c r="AY315" s="207">
        <v>0</v>
      </c>
      <c r="AZ315" s="207">
        <v>0</v>
      </c>
      <c r="BA315" s="207">
        <v>0</v>
      </c>
      <c r="BB315" s="207">
        <v>0</v>
      </c>
      <c r="BC315" s="207">
        <v>0</v>
      </c>
      <c r="BD315" s="207">
        <v>0</v>
      </c>
      <c r="BE315" s="207">
        <v>0</v>
      </c>
      <c r="BF315" s="207">
        <v>0</v>
      </c>
      <c r="BG315" s="207">
        <v>0</v>
      </c>
      <c r="BH315" s="207"/>
      <c r="BI315" s="207">
        <v>0</v>
      </c>
      <c r="BJ315" s="207"/>
      <c r="BK315" s="207">
        <v>0</v>
      </c>
      <c r="BL315" s="207">
        <v>0</v>
      </c>
      <c r="BM315" s="207">
        <v>0</v>
      </c>
      <c r="BN315" s="207">
        <v>0</v>
      </c>
      <c r="BO315" s="207">
        <v>0</v>
      </c>
      <c r="BP315" s="207"/>
      <c r="BQ315" s="207">
        <v>0</v>
      </c>
      <c r="BR315" s="207">
        <v>0</v>
      </c>
      <c r="BS315" s="207">
        <v>0</v>
      </c>
      <c r="BT315" s="207">
        <v>0</v>
      </c>
      <c r="BU315" s="207">
        <v>0</v>
      </c>
      <c r="BV315" s="207">
        <v>0</v>
      </c>
      <c r="BW315" s="207">
        <v>0</v>
      </c>
      <c r="BX315" s="207">
        <v>0</v>
      </c>
      <c r="BY315" s="207">
        <v>0</v>
      </c>
      <c r="BZ315" s="207">
        <v>0</v>
      </c>
      <c r="CA315" s="207">
        <v>0</v>
      </c>
      <c r="CB315" s="207">
        <v>0</v>
      </c>
      <c r="CC315" s="216">
        <f t="shared" si="47"/>
        <v>23334</v>
      </c>
    </row>
    <row r="316" spans="1:81" s="116" customFormat="1" ht="25.5" customHeight="1">
      <c r="A316" s="143" t="s">
        <v>1462</v>
      </c>
      <c r="B316" s="310" t="s">
        <v>47</v>
      </c>
      <c r="C316" s="311" t="s">
        <v>48</v>
      </c>
      <c r="D316" s="312">
        <v>51130</v>
      </c>
      <c r="E316" s="321" t="s">
        <v>808</v>
      </c>
      <c r="F316" s="313" t="s">
        <v>868</v>
      </c>
      <c r="G316" s="314" t="s">
        <v>869</v>
      </c>
      <c r="H316" s="207">
        <v>0</v>
      </c>
      <c r="I316" s="207">
        <v>0</v>
      </c>
      <c r="J316" s="207">
        <v>29705.34</v>
      </c>
      <c r="K316" s="207">
        <v>20372.810000000001</v>
      </c>
      <c r="L316" s="207">
        <v>0</v>
      </c>
      <c r="M316" s="207">
        <v>0</v>
      </c>
      <c r="N316" s="207">
        <v>0</v>
      </c>
      <c r="O316" s="207">
        <v>0</v>
      </c>
      <c r="P316" s="207">
        <v>0</v>
      </c>
      <c r="Q316" s="207">
        <v>0</v>
      </c>
      <c r="R316" s="207">
        <v>0</v>
      </c>
      <c r="S316" s="207">
        <v>1182.3499999999999</v>
      </c>
      <c r="T316" s="207">
        <v>0</v>
      </c>
      <c r="U316" s="207">
        <v>0</v>
      </c>
      <c r="V316" s="207">
        <v>0</v>
      </c>
      <c r="W316" s="207">
        <v>100959.8</v>
      </c>
      <c r="X316" s="207">
        <v>0</v>
      </c>
      <c r="Y316" s="207">
        <v>0</v>
      </c>
      <c r="Z316" s="207">
        <v>63235.19</v>
      </c>
      <c r="AA316" s="207">
        <v>0</v>
      </c>
      <c r="AB316" s="207">
        <v>8309.6200000000008</v>
      </c>
      <c r="AC316" s="207">
        <v>0</v>
      </c>
      <c r="AD316" s="207">
        <v>0</v>
      </c>
      <c r="AE316" s="207">
        <v>14459.98</v>
      </c>
      <c r="AF316" s="207">
        <v>0</v>
      </c>
      <c r="AG316" s="207">
        <v>124636.81</v>
      </c>
      <c r="AH316" s="207">
        <v>0</v>
      </c>
      <c r="AI316" s="207">
        <v>28164.54</v>
      </c>
      <c r="AJ316" s="207">
        <v>6575.8</v>
      </c>
      <c r="AK316" s="207">
        <v>0</v>
      </c>
      <c r="AL316" s="207">
        <v>0</v>
      </c>
      <c r="AM316" s="207">
        <v>0</v>
      </c>
      <c r="AN316" s="207">
        <v>0</v>
      </c>
      <c r="AO316" s="207">
        <v>0</v>
      </c>
      <c r="AP316" s="207">
        <v>3108.99</v>
      </c>
      <c r="AQ316" s="207">
        <v>8730.7900000000009</v>
      </c>
      <c r="AR316" s="207">
        <v>8256.39</v>
      </c>
      <c r="AS316" s="207">
        <v>0</v>
      </c>
      <c r="AT316" s="207">
        <v>4301.68</v>
      </c>
      <c r="AU316" s="207">
        <v>3763.19</v>
      </c>
      <c r="AV316" s="207">
        <v>59820.49</v>
      </c>
      <c r="AW316" s="207">
        <v>0</v>
      </c>
      <c r="AX316" s="207">
        <v>0</v>
      </c>
      <c r="AY316" s="207">
        <v>0</v>
      </c>
      <c r="AZ316" s="207">
        <v>0</v>
      </c>
      <c r="BA316" s="207">
        <v>0</v>
      </c>
      <c r="BB316" s="207">
        <v>28414.92</v>
      </c>
      <c r="BC316" s="207">
        <v>0</v>
      </c>
      <c r="BD316" s="207">
        <v>0</v>
      </c>
      <c r="BE316" s="207">
        <v>0</v>
      </c>
      <c r="BF316" s="207">
        <v>27586.74</v>
      </c>
      <c r="BG316" s="207">
        <v>0</v>
      </c>
      <c r="BH316" s="207"/>
      <c r="BI316" s="207">
        <v>0</v>
      </c>
      <c r="BJ316" s="207"/>
      <c r="BK316" s="207">
        <v>7410.23</v>
      </c>
      <c r="BL316" s="207">
        <v>0</v>
      </c>
      <c r="BM316" s="207">
        <v>4834.26</v>
      </c>
      <c r="BN316" s="207">
        <v>0</v>
      </c>
      <c r="BO316" s="207">
        <v>31772.58</v>
      </c>
      <c r="BP316" s="207"/>
      <c r="BQ316" s="207">
        <v>0</v>
      </c>
      <c r="BR316" s="207">
        <v>5267</v>
      </c>
      <c r="BS316" s="207">
        <v>0</v>
      </c>
      <c r="BT316" s="207">
        <v>123262</v>
      </c>
      <c r="BU316" s="207">
        <v>0</v>
      </c>
      <c r="BV316" s="207">
        <v>0</v>
      </c>
      <c r="BW316" s="207">
        <v>0</v>
      </c>
      <c r="BX316" s="207">
        <v>0</v>
      </c>
      <c r="BY316" s="207">
        <v>0</v>
      </c>
      <c r="BZ316" s="207">
        <v>0</v>
      </c>
      <c r="CA316" s="207">
        <v>0</v>
      </c>
      <c r="CB316" s="207">
        <v>0</v>
      </c>
      <c r="CC316" s="216">
        <f t="shared" si="47"/>
        <v>714131.49999999988</v>
      </c>
    </row>
    <row r="317" spans="1:81" s="116" customFormat="1" ht="25.5" customHeight="1">
      <c r="A317" s="143" t="s">
        <v>1462</v>
      </c>
      <c r="B317" s="310" t="s">
        <v>47</v>
      </c>
      <c r="C317" s="311" t="s">
        <v>48</v>
      </c>
      <c r="D317" s="312"/>
      <c r="E317" s="321"/>
      <c r="F317" s="313" t="s">
        <v>870</v>
      </c>
      <c r="G317" s="314" t="s">
        <v>871</v>
      </c>
      <c r="H317" s="207">
        <v>0</v>
      </c>
      <c r="I317" s="207">
        <v>0</v>
      </c>
      <c r="J317" s="207">
        <v>0</v>
      </c>
      <c r="K317" s="207">
        <v>0</v>
      </c>
      <c r="L317" s="207">
        <v>0</v>
      </c>
      <c r="M317" s="207">
        <v>0</v>
      </c>
      <c r="N317" s="207">
        <v>0</v>
      </c>
      <c r="O317" s="207">
        <v>0</v>
      </c>
      <c r="P317" s="207">
        <v>0</v>
      </c>
      <c r="Q317" s="207">
        <v>12870</v>
      </c>
      <c r="R317" s="207">
        <v>0</v>
      </c>
      <c r="S317" s="207">
        <v>0</v>
      </c>
      <c r="T317" s="207">
        <v>0</v>
      </c>
      <c r="U317" s="207">
        <v>0</v>
      </c>
      <c r="V317" s="207">
        <v>0</v>
      </c>
      <c r="W317" s="207">
        <v>0</v>
      </c>
      <c r="X317" s="207">
        <v>0</v>
      </c>
      <c r="Y317" s="207">
        <v>0</v>
      </c>
      <c r="Z317" s="207">
        <v>0</v>
      </c>
      <c r="AA317" s="207">
        <v>0</v>
      </c>
      <c r="AB317" s="207">
        <v>0</v>
      </c>
      <c r="AC317" s="207">
        <v>0</v>
      </c>
      <c r="AD317" s="207">
        <v>0</v>
      </c>
      <c r="AE317" s="207">
        <v>0</v>
      </c>
      <c r="AF317" s="207">
        <v>0</v>
      </c>
      <c r="AG317" s="207">
        <v>0</v>
      </c>
      <c r="AH317" s="207">
        <v>97480</v>
      </c>
      <c r="AI317" s="207">
        <v>11700</v>
      </c>
      <c r="AJ317" s="207">
        <v>0</v>
      </c>
      <c r="AK317" s="207">
        <v>0</v>
      </c>
      <c r="AL317" s="207">
        <v>0</v>
      </c>
      <c r="AM317" s="207">
        <v>0</v>
      </c>
      <c r="AN317" s="207">
        <v>0</v>
      </c>
      <c r="AO317" s="207">
        <v>0</v>
      </c>
      <c r="AP317" s="207">
        <v>0</v>
      </c>
      <c r="AQ317" s="207">
        <v>0</v>
      </c>
      <c r="AR317" s="207">
        <v>0</v>
      </c>
      <c r="AS317" s="207">
        <v>0</v>
      </c>
      <c r="AT317" s="207">
        <v>0</v>
      </c>
      <c r="AU317" s="207">
        <v>0</v>
      </c>
      <c r="AV317" s="207">
        <v>0</v>
      </c>
      <c r="AW317" s="207">
        <v>0</v>
      </c>
      <c r="AX317" s="207">
        <v>0</v>
      </c>
      <c r="AY317" s="207">
        <v>0</v>
      </c>
      <c r="AZ317" s="207">
        <v>0</v>
      </c>
      <c r="BA317" s="207">
        <v>0</v>
      </c>
      <c r="BB317" s="207">
        <v>0</v>
      </c>
      <c r="BC317" s="207">
        <v>0</v>
      </c>
      <c r="BD317" s="207">
        <v>3510</v>
      </c>
      <c r="BE317" s="207">
        <v>0</v>
      </c>
      <c r="BF317" s="207">
        <v>0</v>
      </c>
      <c r="BG317" s="207">
        <v>0</v>
      </c>
      <c r="BH317" s="207"/>
      <c r="BI317" s="207">
        <v>0</v>
      </c>
      <c r="BJ317" s="207"/>
      <c r="BK317" s="207">
        <v>0</v>
      </c>
      <c r="BL317" s="207">
        <v>0</v>
      </c>
      <c r="BM317" s="207">
        <v>0</v>
      </c>
      <c r="BN317" s="207">
        <v>0</v>
      </c>
      <c r="BO317" s="207">
        <v>0</v>
      </c>
      <c r="BP317" s="207"/>
      <c r="BQ317" s="207">
        <v>0</v>
      </c>
      <c r="BR317" s="207">
        <v>0</v>
      </c>
      <c r="BS317" s="207">
        <v>0</v>
      </c>
      <c r="BT317" s="207">
        <v>0</v>
      </c>
      <c r="BU317" s="207">
        <v>0</v>
      </c>
      <c r="BV317" s="207">
        <v>0</v>
      </c>
      <c r="BW317" s="207">
        <v>0</v>
      </c>
      <c r="BX317" s="207">
        <v>0</v>
      </c>
      <c r="BY317" s="207">
        <v>0</v>
      </c>
      <c r="BZ317" s="207">
        <v>0</v>
      </c>
      <c r="CA317" s="207">
        <v>0</v>
      </c>
      <c r="CB317" s="207">
        <v>0</v>
      </c>
      <c r="CC317" s="216">
        <f t="shared" si="47"/>
        <v>125560</v>
      </c>
    </row>
    <row r="318" spans="1:81" s="116" customFormat="1" ht="25.5" customHeight="1">
      <c r="A318" s="143" t="s">
        <v>1462</v>
      </c>
      <c r="B318" s="310" t="s">
        <v>47</v>
      </c>
      <c r="C318" s="311" t="s">
        <v>48</v>
      </c>
      <c r="D318" s="312">
        <v>51130</v>
      </c>
      <c r="E318" s="321" t="s">
        <v>808</v>
      </c>
      <c r="F318" s="313" t="s">
        <v>872</v>
      </c>
      <c r="G318" s="314" t="s">
        <v>873</v>
      </c>
      <c r="H318" s="207">
        <v>0</v>
      </c>
      <c r="I318" s="207">
        <v>0</v>
      </c>
      <c r="J318" s="207">
        <v>0</v>
      </c>
      <c r="K318" s="207">
        <v>0</v>
      </c>
      <c r="L318" s="207">
        <v>0</v>
      </c>
      <c r="M318" s="207">
        <v>0</v>
      </c>
      <c r="N318" s="207">
        <v>0</v>
      </c>
      <c r="O318" s="207">
        <v>0</v>
      </c>
      <c r="P318" s="207">
        <v>0</v>
      </c>
      <c r="Q318" s="207">
        <v>0</v>
      </c>
      <c r="R318" s="207">
        <v>0</v>
      </c>
      <c r="S318" s="207">
        <v>0</v>
      </c>
      <c r="T318" s="207">
        <v>0</v>
      </c>
      <c r="U318" s="207">
        <v>0</v>
      </c>
      <c r="V318" s="207">
        <v>0</v>
      </c>
      <c r="W318" s="207">
        <v>0</v>
      </c>
      <c r="X318" s="207">
        <v>0</v>
      </c>
      <c r="Y318" s="207">
        <v>0</v>
      </c>
      <c r="Z318" s="207">
        <v>0</v>
      </c>
      <c r="AA318" s="207">
        <v>0</v>
      </c>
      <c r="AB318" s="207">
        <v>0</v>
      </c>
      <c r="AC318" s="207">
        <v>0</v>
      </c>
      <c r="AD318" s="207">
        <v>0</v>
      </c>
      <c r="AE318" s="207">
        <v>0</v>
      </c>
      <c r="AF318" s="207">
        <v>0</v>
      </c>
      <c r="AG318" s="207">
        <v>0</v>
      </c>
      <c r="AH318" s="207">
        <v>0</v>
      </c>
      <c r="AI318" s="207">
        <v>0</v>
      </c>
      <c r="AJ318" s="207">
        <v>0</v>
      </c>
      <c r="AK318" s="207">
        <v>0</v>
      </c>
      <c r="AL318" s="207">
        <v>0</v>
      </c>
      <c r="AM318" s="207">
        <v>0</v>
      </c>
      <c r="AN318" s="207">
        <v>0</v>
      </c>
      <c r="AO318" s="207">
        <v>0</v>
      </c>
      <c r="AP318" s="207">
        <v>0</v>
      </c>
      <c r="AQ318" s="207">
        <v>0</v>
      </c>
      <c r="AR318" s="207">
        <v>0</v>
      </c>
      <c r="AS318" s="207">
        <v>0</v>
      </c>
      <c r="AT318" s="207">
        <v>0</v>
      </c>
      <c r="AU318" s="207">
        <v>0</v>
      </c>
      <c r="AV318" s="207">
        <v>0</v>
      </c>
      <c r="AW318" s="207">
        <v>0</v>
      </c>
      <c r="AX318" s="207">
        <v>0</v>
      </c>
      <c r="AY318" s="207">
        <v>0</v>
      </c>
      <c r="AZ318" s="207">
        <v>0</v>
      </c>
      <c r="BA318" s="207">
        <v>0</v>
      </c>
      <c r="BB318" s="207">
        <v>0</v>
      </c>
      <c r="BC318" s="207">
        <v>0</v>
      </c>
      <c r="BD318" s="207">
        <v>0</v>
      </c>
      <c r="BE318" s="207">
        <v>0</v>
      </c>
      <c r="BF318" s="207">
        <v>0</v>
      </c>
      <c r="BG318" s="207">
        <v>0</v>
      </c>
      <c r="BH318" s="207">
        <v>0</v>
      </c>
      <c r="BI318" s="207">
        <v>0</v>
      </c>
      <c r="BJ318" s="207">
        <v>0</v>
      </c>
      <c r="BK318" s="207">
        <v>0</v>
      </c>
      <c r="BL318" s="207">
        <v>0</v>
      </c>
      <c r="BM318" s="207">
        <v>0</v>
      </c>
      <c r="BN318" s="207">
        <v>0</v>
      </c>
      <c r="BO318" s="207">
        <v>0</v>
      </c>
      <c r="BP318" s="207">
        <v>0</v>
      </c>
      <c r="BQ318" s="207">
        <v>0</v>
      </c>
      <c r="BR318" s="207">
        <v>0</v>
      </c>
      <c r="BS318" s="207">
        <v>0</v>
      </c>
      <c r="BT318" s="207">
        <v>0</v>
      </c>
      <c r="BU318" s="207">
        <v>0</v>
      </c>
      <c r="BV318" s="207">
        <v>0</v>
      </c>
      <c r="BW318" s="207">
        <v>0</v>
      </c>
      <c r="BX318" s="207">
        <v>0</v>
      </c>
      <c r="BY318" s="207">
        <v>0</v>
      </c>
      <c r="BZ318" s="207">
        <v>0</v>
      </c>
      <c r="CA318" s="207">
        <v>0</v>
      </c>
      <c r="CB318" s="207">
        <v>0</v>
      </c>
      <c r="CC318" s="216">
        <f t="shared" si="47"/>
        <v>0</v>
      </c>
    </row>
    <row r="319" spans="1:81" s="116" customFormat="1" ht="25.5" customHeight="1">
      <c r="A319" s="143" t="s">
        <v>1462</v>
      </c>
      <c r="B319" s="310" t="s">
        <v>47</v>
      </c>
      <c r="C319" s="311" t="s">
        <v>48</v>
      </c>
      <c r="D319" s="312"/>
      <c r="E319" s="321"/>
      <c r="F319" s="313" t="s">
        <v>874</v>
      </c>
      <c r="G319" s="314" t="s">
        <v>1618</v>
      </c>
      <c r="H319" s="207">
        <v>40000</v>
      </c>
      <c r="I319" s="207">
        <v>0</v>
      </c>
      <c r="J319" s="207">
        <v>0</v>
      </c>
      <c r="K319" s="207">
        <v>0</v>
      </c>
      <c r="L319" s="207">
        <v>0</v>
      </c>
      <c r="M319" s="207">
        <v>0</v>
      </c>
      <c r="N319" s="207">
        <v>0</v>
      </c>
      <c r="O319" s="207">
        <v>0</v>
      </c>
      <c r="P319" s="207">
        <v>0</v>
      </c>
      <c r="Q319" s="207">
        <v>0</v>
      </c>
      <c r="R319" s="207">
        <v>0</v>
      </c>
      <c r="S319" s="207">
        <v>0</v>
      </c>
      <c r="T319" s="207">
        <v>0</v>
      </c>
      <c r="U319" s="207">
        <v>0</v>
      </c>
      <c r="V319" s="207">
        <v>0</v>
      </c>
      <c r="W319" s="207">
        <v>0</v>
      </c>
      <c r="X319" s="207">
        <v>0</v>
      </c>
      <c r="Y319" s="207">
        <v>0</v>
      </c>
      <c r="Z319" s="207">
        <v>0</v>
      </c>
      <c r="AA319" s="207">
        <v>0</v>
      </c>
      <c r="AB319" s="207">
        <v>0</v>
      </c>
      <c r="AC319" s="207">
        <v>0</v>
      </c>
      <c r="AD319" s="207">
        <v>0</v>
      </c>
      <c r="AE319" s="207">
        <v>0</v>
      </c>
      <c r="AF319" s="207">
        <v>0</v>
      </c>
      <c r="AG319" s="207">
        <v>0</v>
      </c>
      <c r="AH319" s="207">
        <v>0</v>
      </c>
      <c r="AI319" s="207">
        <v>0</v>
      </c>
      <c r="AJ319" s="207">
        <v>0</v>
      </c>
      <c r="AK319" s="207">
        <v>0</v>
      </c>
      <c r="AL319" s="207">
        <v>0</v>
      </c>
      <c r="AM319" s="207">
        <v>0</v>
      </c>
      <c r="AN319" s="207">
        <v>0</v>
      </c>
      <c r="AO319" s="207">
        <v>0</v>
      </c>
      <c r="AP319" s="207">
        <v>0</v>
      </c>
      <c r="AQ319" s="207">
        <v>0</v>
      </c>
      <c r="AR319" s="207">
        <v>0</v>
      </c>
      <c r="AS319" s="207">
        <v>0</v>
      </c>
      <c r="AT319" s="207">
        <v>0</v>
      </c>
      <c r="AU319" s="207">
        <v>0</v>
      </c>
      <c r="AV319" s="207">
        <v>0</v>
      </c>
      <c r="AW319" s="207">
        <v>0</v>
      </c>
      <c r="AX319" s="207">
        <v>0</v>
      </c>
      <c r="AY319" s="207">
        <v>0</v>
      </c>
      <c r="AZ319" s="207">
        <v>0</v>
      </c>
      <c r="BA319" s="207">
        <v>0</v>
      </c>
      <c r="BB319" s="207">
        <v>0</v>
      </c>
      <c r="BC319" s="207">
        <v>0</v>
      </c>
      <c r="BD319" s="207">
        <v>6000</v>
      </c>
      <c r="BE319" s="207">
        <v>0</v>
      </c>
      <c r="BF319" s="207">
        <v>0</v>
      </c>
      <c r="BG319" s="207">
        <v>0</v>
      </c>
      <c r="BH319" s="207"/>
      <c r="BI319" s="207">
        <v>0</v>
      </c>
      <c r="BJ319" s="207"/>
      <c r="BK319" s="207">
        <v>0</v>
      </c>
      <c r="BL319" s="207">
        <v>0</v>
      </c>
      <c r="BM319" s="207">
        <v>0</v>
      </c>
      <c r="BN319" s="207">
        <v>0</v>
      </c>
      <c r="BO319" s="207">
        <v>0</v>
      </c>
      <c r="BP319" s="207"/>
      <c r="BQ319" s="207">
        <v>0</v>
      </c>
      <c r="BR319" s="207">
        <v>0</v>
      </c>
      <c r="BS319" s="207">
        <v>0</v>
      </c>
      <c r="BT319" s="207">
        <v>0</v>
      </c>
      <c r="BU319" s="207">
        <v>0</v>
      </c>
      <c r="BV319" s="207">
        <v>0</v>
      </c>
      <c r="BW319" s="207">
        <v>0</v>
      </c>
      <c r="BX319" s="207">
        <v>0</v>
      </c>
      <c r="BY319" s="207">
        <v>0</v>
      </c>
      <c r="BZ319" s="207">
        <v>0</v>
      </c>
      <c r="CA319" s="207">
        <v>0</v>
      </c>
      <c r="CB319" s="207">
        <v>0</v>
      </c>
      <c r="CC319" s="216">
        <f t="shared" si="47"/>
        <v>46000</v>
      </c>
    </row>
    <row r="320" spans="1:81" s="116" customFormat="1" ht="25.5" customHeight="1">
      <c r="A320" s="143" t="s">
        <v>1462</v>
      </c>
      <c r="B320" s="310" t="s">
        <v>47</v>
      </c>
      <c r="C320" s="311" t="s">
        <v>48</v>
      </c>
      <c r="D320" s="312">
        <v>51130</v>
      </c>
      <c r="E320" s="321" t="s">
        <v>808</v>
      </c>
      <c r="F320" s="313" t="s">
        <v>875</v>
      </c>
      <c r="G320" s="314" t="s">
        <v>1619</v>
      </c>
      <c r="H320" s="207">
        <v>0</v>
      </c>
      <c r="I320" s="207">
        <v>0</v>
      </c>
      <c r="J320" s="207">
        <v>313498.3</v>
      </c>
      <c r="K320" s="207">
        <v>0</v>
      </c>
      <c r="L320" s="207">
        <v>0</v>
      </c>
      <c r="M320" s="207">
        <v>0</v>
      </c>
      <c r="N320" s="207">
        <v>0</v>
      </c>
      <c r="O320" s="207">
        <v>0</v>
      </c>
      <c r="P320" s="207">
        <v>0</v>
      </c>
      <c r="Q320" s="207">
        <v>0</v>
      </c>
      <c r="R320" s="207">
        <v>0</v>
      </c>
      <c r="S320" s="207">
        <v>0</v>
      </c>
      <c r="T320" s="207">
        <v>0</v>
      </c>
      <c r="U320" s="207">
        <v>0</v>
      </c>
      <c r="V320" s="207">
        <v>0</v>
      </c>
      <c r="W320" s="207">
        <v>0</v>
      </c>
      <c r="X320" s="207">
        <v>0</v>
      </c>
      <c r="Y320" s="207">
        <v>0</v>
      </c>
      <c r="Z320" s="207">
        <v>0</v>
      </c>
      <c r="AA320" s="207">
        <v>0</v>
      </c>
      <c r="AB320" s="207">
        <v>3745</v>
      </c>
      <c r="AC320" s="207">
        <v>0</v>
      </c>
      <c r="AD320" s="207">
        <v>57500</v>
      </c>
      <c r="AE320" s="207">
        <v>28000</v>
      </c>
      <c r="AF320" s="207">
        <v>0</v>
      </c>
      <c r="AG320" s="207">
        <v>0</v>
      </c>
      <c r="AH320" s="207">
        <v>0</v>
      </c>
      <c r="AI320" s="207">
        <v>298530</v>
      </c>
      <c r="AJ320" s="207">
        <v>0</v>
      </c>
      <c r="AK320" s="207">
        <v>22080</v>
      </c>
      <c r="AL320" s="207">
        <v>38800</v>
      </c>
      <c r="AM320" s="207">
        <v>22080</v>
      </c>
      <c r="AN320" s="207">
        <v>0</v>
      </c>
      <c r="AO320" s="207">
        <v>0</v>
      </c>
      <c r="AP320" s="207">
        <v>23000</v>
      </c>
      <c r="AQ320" s="207">
        <v>29651.25</v>
      </c>
      <c r="AR320" s="207">
        <v>0</v>
      </c>
      <c r="AS320" s="207">
        <v>30000</v>
      </c>
      <c r="AT320" s="207">
        <v>40557.480000000003</v>
      </c>
      <c r="AU320" s="207">
        <v>0</v>
      </c>
      <c r="AV320" s="207">
        <v>0</v>
      </c>
      <c r="AW320" s="207">
        <v>38400</v>
      </c>
      <c r="AX320" s="207">
        <v>4472.6000000000004</v>
      </c>
      <c r="AY320" s="207">
        <v>4000</v>
      </c>
      <c r="AZ320" s="207">
        <v>0</v>
      </c>
      <c r="BA320" s="207">
        <v>27000</v>
      </c>
      <c r="BB320" s="207">
        <v>0</v>
      </c>
      <c r="BC320" s="207">
        <v>0</v>
      </c>
      <c r="BD320" s="207">
        <v>0</v>
      </c>
      <c r="BE320" s="207">
        <v>0</v>
      </c>
      <c r="BF320" s="207">
        <v>0</v>
      </c>
      <c r="BG320" s="207">
        <v>0</v>
      </c>
      <c r="BH320" s="207"/>
      <c r="BI320" s="207">
        <v>5632.9</v>
      </c>
      <c r="BJ320" s="207"/>
      <c r="BK320" s="207">
        <v>0</v>
      </c>
      <c r="BL320" s="207">
        <v>0</v>
      </c>
      <c r="BM320" s="207">
        <v>60500</v>
      </c>
      <c r="BN320" s="207">
        <v>0</v>
      </c>
      <c r="BO320" s="207">
        <v>0</v>
      </c>
      <c r="BP320" s="207"/>
      <c r="BQ320" s="207">
        <v>0</v>
      </c>
      <c r="BR320" s="207">
        <v>0</v>
      </c>
      <c r="BS320" s="207">
        <v>0</v>
      </c>
      <c r="BT320" s="207">
        <v>91253.07</v>
      </c>
      <c r="BU320" s="207">
        <v>0</v>
      </c>
      <c r="BV320" s="207">
        <v>0</v>
      </c>
      <c r="BW320" s="207">
        <v>0</v>
      </c>
      <c r="BX320" s="207">
        <v>0</v>
      </c>
      <c r="BY320" s="207">
        <v>0</v>
      </c>
      <c r="BZ320" s="207">
        <v>0</v>
      </c>
      <c r="CA320" s="207">
        <v>0</v>
      </c>
      <c r="CB320" s="207">
        <v>0</v>
      </c>
      <c r="CC320" s="216">
        <f t="shared" si="47"/>
        <v>1138700.6000000001</v>
      </c>
    </row>
    <row r="321" spans="1:81" s="116" customFormat="1" ht="25.5" customHeight="1">
      <c r="A321" s="143" t="s">
        <v>1462</v>
      </c>
      <c r="B321" s="310" t="s">
        <v>47</v>
      </c>
      <c r="C321" s="311" t="s">
        <v>48</v>
      </c>
      <c r="D321" s="312">
        <v>51130</v>
      </c>
      <c r="E321" s="321" t="s">
        <v>808</v>
      </c>
      <c r="F321" s="313" t="s">
        <v>876</v>
      </c>
      <c r="G321" s="314" t="s">
        <v>877</v>
      </c>
      <c r="H321" s="207">
        <v>0</v>
      </c>
      <c r="I321" s="207">
        <v>0</v>
      </c>
      <c r="J321" s="207">
        <v>0</v>
      </c>
      <c r="K321" s="207">
        <v>0</v>
      </c>
      <c r="L321" s="207">
        <v>0</v>
      </c>
      <c r="M321" s="207">
        <v>0</v>
      </c>
      <c r="N321" s="207">
        <v>0</v>
      </c>
      <c r="O321" s="207">
        <v>0</v>
      </c>
      <c r="P321" s="207">
        <v>0</v>
      </c>
      <c r="Q321" s="207">
        <v>0</v>
      </c>
      <c r="R321" s="207">
        <v>0</v>
      </c>
      <c r="S321" s="207">
        <v>0</v>
      </c>
      <c r="T321" s="207">
        <v>0</v>
      </c>
      <c r="U321" s="207">
        <v>0</v>
      </c>
      <c r="V321" s="207">
        <v>0</v>
      </c>
      <c r="W321" s="207">
        <v>0</v>
      </c>
      <c r="X321" s="207">
        <v>0</v>
      </c>
      <c r="Y321" s="207">
        <v>0</v>
      </c>
      <c r="Z321" s="207">
        <v>0</v>
      </c>
      <c r="AA321" s="207">
        <v>0</v>
      </c>
      <c r="AB321" s="207">
        <v>0</v>
      </c>
      <c r="AC321" s="207">
        <v>0</v>
      </c>
      <c r="AD321" s="207">
        <v>0</v>
      </c>
      <c r="AE321" s="207">
        <v>0</v>
      </c>
      <c r="AF321" s="207">
        <v>0</v>
      </c>
      <c r="AG321" s="207">
        <v>0</v>
      </c>
      <c r="AH321" s="207">
        <v>0</v>
      </c>
      <c r="AI321" s="207">
        <v>0</v>
      </c>
      <c r="AJ321" s="207">
        <v>0</v>
      </c>
      <c r="AK321" s="207">
        <v>0</v>
      </c>
      <c r="AL321" s="207">
        <v>0</v>
      </c>
      <c r="AM321" s="207">
        <v>0</v>
      </c>
      <c r="AN321" s="207">
        <v>0</v>
      </c>
      <c r="AO321" s="207">
        <v>0</v>
      </c>
      <c r="AP321" s="207">
        <v>0</v>
      </c>
      <c r="AQ321" s="207">
        <v>0</v>
      </c>
      <c r="AR321" s="207">
        <v>0</v>
      </c>
      <c r="AS321" s="207">
        <v>0</v>
      </c>
      <c r="AT321" s="207">
        <v>0</v>
      </c>
      <c r="AU321" s="207">
        <v>0</v>
      </c>
      <c r="AV321" s="207">
        <v>0</v>
      </c>
      <c r="AW321" s="207">
        <v>0</v>
      </c>
      <c r="AX321" s="207">
        <v>0</v>
      </c>
      <c r="AY321" s="207">
        <v>0</v>
      </c>
      <c r="AZ321" s="207">
        <v>0</v>
      </c>
      <c r="BA321" s="207">
        <v>0</v>
      </c>
      <c r="BB321" s="207">
        <v>0</v>
      </c>
      <c r="BC321" s="207">
        <v>0</v>
      </c>
      <c r="BD321" s="207">
        <v>0</v>
      </c>
      <c r="BE321" s="207">
        <v>0</v>
      </c>
      <c r="BF321" s="207">
        <v>0</v>
      </c>
      <c r="BG321" s="207">
        <v>0</v>
      </c>
      <c r="BH321" s="207">
        <v>0</v>
      </c>
      <c r="BI321" s="207">
        <v>0</v>
      </c>
      <c r="BJ321" s="207">
        <v>0</v>
      </c>
      <c r="BK321" s="207">
        <v>0</v>
      </c>
      <c r="BL321" s="207">
        <v>0</v>
      </c>
      <c r="BM321" s="207">
        <v>0</v>
      </c>
      <c r="BN321" s="207">
        <v>0</v>
      </c>
      <c r="BO321" s="207">
        <v>0</v>
      </c>
      <c r="BP321" s="207">
        <v>0</v>
      </c>
      <c r="BQ321" s="207">
        <v>0</v>
      </c>
      <c r="BR321" s="207">
        <v>0</v>
      </c>
      <c r="BS321" s="207">
        <v>0</v>
      </c>
      <c r="BT321" s="207">
        <v>0</v>
      </c>
      <c r="BU321" s="207">
        <v>0</v>
      </c>
      <c r="BV321" s="207">
        <v>0</v>
      </c>
      <c r="BW321" s="207">
        <v>0</v>
      </c>
      <c r="BX321" s="207">
        <v>0</v>
      </c>
      <c r="BY321" s="207">
        <v>0</v>
      </c>
      <c r="BZ321" s="207">
        <v>0</v>
      </c>
      <c r="CA321" s="207">
        <v>0</v>
      </c>
      <c r="CB321" s="207">
        <v>0</v>
      </c>
      <c r="CC321" s="216">
        <f t="shared" si="47"/>
        <v>0</v>
      </c>
    </row>
    <row r="322" spans="1:81" s="116" customFormat="1" ht="25.5" customHeight="1">
      <c r="A322" s="143" t="s">
        <v>1462</v>
      </c>
      <c r="B322" s="310" t="s">
        <v>47</v>
      </c>
      <c r="C322" s="311" t="s">
        <v>48</v>
      </c>
      <c r="D322" s="312">
        <v>51130</v>
      </c>
      <c r="E322" s="321" t="s">
        <v>808</v>
      </c>
      <c r="F322" s="313" t="s">
        <v>880</v>
      </c>
      <c r="G322" s="314" t="s">
        <v>881</v>
      </c>
      <c r="H322" s="207">
        <v>0</v>
      </c>
      <c r="I322" s="207">
        <v>0</v>
      </c>
      <c r="J322" s="207">
        <v>0</v>
      </c>
      <c r="K322" s="207">
        <v>0</v>
      </c>
      <c r="L322" s="207">
        <v>0</v>
      </c>
      <c r="M322" s="207">
        <v>0</v>
      </c>
      <c r="N322" s="207">
        <v>0</v>
      </c>
      <c r="O322" s="207">
        <v>0</v>
      </c>
      <c r="P322" s="207">
        <v>0</v>
      </c>
      <c r="Q322" s="207">
        <v>0</v>
      </c>
      <c r="R322" s="207">
        <v>0</v>
      </c>
      <c r="S322" s="207">
        <v>0</v>
      </c>
      <c r="T322" s="207">
        <v>0</v>
      </c>
      <c r="U322" s="207">
        <v>0</v>
      </c>
      <c r="V322" s="207">
        <v>0</v>
      </c>
      <c r="W322" s="207">
        <v>0</v>
      </c>
      <c r="X322" s="207">
        <v>0</v>
      </c>
      <c r="Y322" s="207">
        <v>0</v>
      </c>
      <c r="Z322" s="207">
        <v>0</v>
      </c>
      <c r="AA322" s="207">
        <v>0</v>
      </c>
      <c r="AB322" s="207">
        <v>0</v>
      </c>
      <c r="AC322" s="207">
        <v>0</v>
      </c>
      <c r="AD322" s="207">
        <v>0</v>
      </c>
      <c r="AE322" s="207">
        <v>0</v>
      </c>
      <c r="AF322" s="207">
        <v>0</v>
      </c>
      <c r="AG322" s="207">
        <v>0</v>
      </c>
      <c r="AH322" s="207">
        <v>0</v>
      </c>
      <c r="AI322" s="207">
        <v>0</v>
      </c>
      <c r="AJ322" s="207">
        <v>0</v>
      </c>
      <c r="AK322" s="207">
        <v>0</v>
      </c>
      <c r="AL322" s="207">
        <v>0</v>
      </c>
      <c r="AM322" s="207">
        <v>0</v>
      </c>
      <c r="AN322" s="207">
        <v>0</v>
      </c>
      <c r="AO322" s="207">
        <v>0</v>
      </c>
      <c r="AP322" s="207">
        <v>0</v>
      </c>
      <c r="AQ322" s="207">
        <v>0</v>
      </c>
      <c r="AR322" s="207">
        <v>0</v>
      </c>
      <c r="AS322" s="207">
        <v>0</v>
      </c>
      <c r="AT322" s="207">
        <v>0</v>
      </c>
      <c r="AU322" s="207">
        <v>0</v>
      </c>
      <c r="AV322" s="207">
        <v>0</v>
      </c>
      <c r="AW322" s="207">
        <v>0</v>
      </c>
      <c r="AX322" s="207">
        <v>0</v>
      </c>
      <c r="AY322" s="207">
        <v>0</v>
      </c>
      <c r="AZ322" s="207">
        <v>0</v>
      </c>
      <c r="BA322" s="207">
        <v>0</v>
      </c>
      <c r="BB322" s="207">
        <v>0</v>
      </c>
      <c r="BC322" s="207">
        <v>0</v>
      </c>
      <c r="BD322" s="207">
        <v>0</v>
      </c>
      <c r="BE322" s="207">
        <v>0</v>
      </c>
      <c r="BF322" s="207">
        <v>0</v>
      </c>
      <c r="BG322" s="207">
        <v>0</v>
      </c>
      <c r="BH322" s="207">
        <v>0</v>
      </c>
      <c r="BI322" s="207">
        <v>0</v>
      </c>
      <c r="BJ322" s="207">
        <v>0</v>
      </c>
      <c r="BK322" s="207">
        <v>0</v>
      </c>
      <c r="BL322" s="207">
        <v>0</v>
      </c>
      <c r="BM322" s="207">
        <v>0</v>
      </c>
      <c r="BN322" s="207">
        <v>0</v>
      </c>
      <c r="BO322" s="207">
        <v>0</v>
      </c>
      <c r="BP322" s="207">
        <v>0</v>
      </c>
      <c r="BQ322" s="207">
        <v>0</v>
      </c>
      <c r="BR322" s="207">
        <v>0</v>
      </c>
      <c r="BS322" s="207">
        <v>0</v>
      </c>
      <c r="BT322" s="207">
        <v>0</v>
      </c>
      <c r="BU322" s="207">
        <v>0</v>
      </c>
      <c r="BV322" s="207">
        <v>0</v>
      </c>
      <c r="BW322" s="207">
        <v>0</v>
      </c>
      <c r="BX322" s="207">
        <v>0</v>
      </c>
      <c r="BY322" s="207">
        <v>0</v>
      </c>
      <c r="BZ322" s="207">
        <v>0</v>
      </c>
      <c r="CA322" s="207">
        <v>0</v>
      </c>
      <c r="CB322" s="207">
        <v>0</v>
      </c>
      <c r="CC322" s="216">
        <f t="shared" si="47"/>
        <v>0</v>
      </c>
    </row>
    <row r="323" spans="1:81" s="116" customFormat="1" ht="25.5" customHeight="1">
      <c r="A323" s="143" t="s">
        <v>1462</v>
      </c>
      <c r="B323" s="310" t="s">
        <v>47</v>
      </c>
      <c r="C323" s="311" t="s">
        <v>48</v>
      </c>
      <c r="D323" s="312"/>
      <c r="E323" s="321"/>
      <c r="F323" s="313" t="s">
        <v>882</v>
      </c>
      <c r="G323" s="314" t="s">
        <v>883</v>
      </c>
      <c r="H323" s="207">
        <v>0</v>
      </c>
      <c r="I323" s="207">
        <v>0</v>
      </c>
      <c r="J323" s="207">
        <v>0</v>
      </c>
      <c r="K323" s="207">
        <v>0</v>
      </c>
      <c r="L323" s="207">
        <v>0</v>
      </c>
      <c r="M323" s="207">
        <v>0</v>
      </c>
      <c r="N323" s="207">
        <v>0</v>
      </c>
      <c r="O323" s="207">
        <v>0</v>
      </c>
      <c r="P323" s="207">
        <v>0</v>
      </c>
      <c r="Q323" s="207">
        <v>0</v>
      </c>
      <c r="R323" s="207">
        <v>0</v>
      </c>
      <c r="S323" s="207">
        <v>0</v>
      </c>
      <c r="T323" s="207">
        <v>0</v>
      </c>
      <c r="U323" s="207">
        <v>0</v>
      </c>
      <c r="V323" s="207">
        <v>0</v>
      </c>
      <c r="W323" s="207">
        <v>0</v>
      </c>
      <c r="X323" s="207">
        <v>0</v>
      </c>
      <c r="Y323" s="207">
        <v>0</v>
      </c>
      <c r="Z323" s="207">
        <v>0</v>
      </c>
      <c r="AA323" s="207">
        <v>0</v>
      </c>
      <c r="AB323" s="207">
        <v>0</v>
      </c>
      <c r="AC323" s="207">
        <v>0</v>
      </c>
      <c r="AD323" s="207">
        <v>0</v>
      </c>
      <c r="AE323" s="207">
        <v>0</v>
      </c>
      <c r="AF323" s="207">
        <v>0</v>
      </c>
      <c r="AG323" s="207">
        <v>0</v>
      </c>
      <c r="AH323" s="207">
        <v>0</v>
      </c>
      <c r="AI323" s="207">
        <v>0</v>
      </c>
      <c r="AJ323" s="207">
        <v>0</v>
      </c>
      <c r="AK323" s="207">
        <v>0</v>
      </c>
      <c r="AL323" s="207">
        <v>0</v>
      </c>
      <c r="AM323" s="207">
        <v>0</v>
      </c>
      <c r="AN323" s="207">
        <v>0</v>
      </c>
      <c r="AO323" s="207">
        <v>0</v>
      </c>
      <c r="AP323" s="207">
        <v>0</v>
      </c>
      <c r="AQ323" s="207">
        <v>0</v>
      </c>
      <c r="AR323" s="207">
        <v>0</v>
      </c>
      <c r="AS323" s="207">
        <v>0</v>
      </c>
      <c r="AT323" s="207">
        <v>0</v>
      </c>
      <c r="AU323" s="207">
        <v>0</v>
      </c>
      <c r="AV323" s="207">
        <v>0</v>
      </c>
      <c r="AW323" s="207">
        <v>0</v>
      </c>
      <c r="AX323" s="207">
        <v>0</v>
      </c>
      <c r="AY323" s="207">
        <v>0</v>
      </c>
      <c r="AZ323" s="207">
        <v>0</v>
      </c>
      <c r="BA323" s="207">
        <v>0</v>
      </c>
      <c r="BB323" s="207">
        <v>0</v>
      </c>
      <c r="BC323" s="207">
        <v>0</v>
      </c>
      <c r="BD323" s="207">
        <v>0</v>
      </c>
      <c r="BE323" s="207">
        <v>0</v>
      </c>
      <c r="BF323" s="207">
        <v>0</v>
      </c>
      <c r="BG323" s="207">
        <v>0</v>
      </c>
      <c r="BH323" s="207">
        <v>0</v>
      </c>
      <c r="BI323" s="207">
        <v>0</v>
      </c>
      <c r="BJ323" s="207">
        <v>0</v>
      </c>
      <c r="BK323" s="207">
        <v>0</v>
      </c>
      <c r="BL323" s="207">
        <v>0</v>
      </c>
      <c r="BM323" s="207">
        <v>0</v>
      </c>
      <c r="BN323" s="207">
        <v>0</v>
      </c>
      <c r="BO323" s="207">
        <v>0</v>
      </c>
      <c r="BP323" s="207">
        <v>0</v>
      </c>
      <c r="BQ323" s="207">
        <v>0</v>
      </c>
      <c r="BR323" s="207">
        <v>0</v>
      </c>
      <c r="BS323" s="207">
        <v>0</v>
      </c>
      <c r="BT323" s="207">
        <v>0</v>
      </c>
      <c r="BU323" s="207">
        <v>0</v>
      </c>
      <c r="BV323" s="207">
        <v>0</v>
      </c>
      <c r="BW323" s="207">
        <v>0</v>
      </c>
      <c r="BX323" s="207">
        <v>0</v>
      </c>
      <c r="BY323" s="207">
        <v>0</v>
      </c>
      <c r="BZ323" s="207">
        <v>0</v>
      </c>
      <c r="CA323" s="207">
        <v>0</v>
      </c>
      <c r="CB323" s="207">
        <v>0</v>
      </c>
      <c r="CC323" s="216">
        <f t="shared" si="47"/>
        <v>0</v>
      </c>
    </row>
    <row r="324" spans="1:81" s="116" customFormat="1" ht="25.5" customHeight="1">
      <c r="A324" s="143" t="s">
        <v>1462</v>
      </c>
      <c r="B324" s="310" t="s">
        <v>47</v>
      </c>
      <c r="C324" s="311" t="s">
        <v>48</v>
      </c>
      <c r="D324" s="312"/>
      <c r="E324" s="321"/>
      <c r="F324" s="313" t="s">
        <v>884</v>
      </c>
      <c r="G324" s="314" t="s">
        <v>885</v>
      </c>
      <c r="H324" s="207">
        <v>13830</v>
      </c>
      <c r="I324" s="207">
        <v>0</v>
      </c>
      <c r="J324" s="207">
        <v>2000</v>
      </c>
      <c r="K324" s="207">
        <v>0</v>
      </c>
      <c r="L324" s="207">
        <v>0</v>
      </c>
      <c r="M324" s="207">
        <v>0</v>
      </c>
      <c r="N324" s="207">
        <v>0</v>
      </c>
      <c r="O324" s="207">
        <v>0</v>
      </c>
      <c r="P324" s="207">
        <v>3909.6</v>
      </c>
      <c r="Q324" s="207">
        <v>12000</v>
      </c>
      <c r="R324" s="207">
        <v>0</v>
      </c>
      <c r="S324" s="207">
        <v>3165</v>
      </c>
      <c r="T324" s="207">
        <v>0</v>
      </c>
      <c r="U324" s="207">
        <v>0</v>
      </c>
      <c r="V324" s="207">
        <v>0</v>
      </c>
      <c r="W324" s="207">
        <v>0</v>
      </c>
      <c r="X324" s="207">
        <v>0</v>
      </c>
      <c r="Y324" s="207">
        <v>19100</v>
      </c>
      <c r="Z324" s="207">
        <v>0</v>
      </c>
      <c r="AA324" s="207">
        <v>0</v>
      </c>
      <c r="AB324" s="207">
        <v>0</v>
      </c>
      <c r="AC324" s="207">
        <v>0</v>
      </c>
      <c r="AD324" s="207">
        <v>0</v>
      </c>
      <c r="AE324" s="207">
        <v>809921.04</v>
      </c>
      <c r="AF324" s="207">
        <v>100</v>
      </c>
      <c r="AG324" s="207">
        <v>0</v>
      </c>
      <c r="AH324" s="207">
        <v>0</v>
      </c>
      <c r="AI324" s="207">
        <v>27230</v>
      </c>
      <c r="AJ324" s="207">
        <v>622.26</v>
      </c>
      <c r="AK324" s="207">
        <v>0</v>
      </c>
      <c r="AL324" s="207">
        <v>0</v>
      </c>
      <c r="AM324" s="207">
        <v>0</v>
      </c>
      <c r="AN324" s="207">
        <v>35692.910000000003</v>
      </c>
      <c r="AO324" s="207">
        <v>0</v>
      </c>
      <c r="AP324" s="207">
        <v>0</v>
      </c>
      <c r="AQ324" s="207">
        <v>8800</v>
      </c>
      <c r="AR324" s="207">
        <v>6333.33</v>
      </c>
      <c r="AS324" s="207">
        <v>0</v>
      </c>
      <c r="AT324" s="207">
        <v>10914</v>
      </c>
      <c r="AU324" s="207">
        <v>2875</v>
      </c>
      <c r="AV324" s="207">
        <v>0</v>
      </c>
      <c r="AW324" s="207">
        <v>0</v>
      </c>
      <c r="AX324" s="207">
        <v>0</v>
      </c>
      <c r="AY324" s="207">
        <v>0</v>
      </c>
      <c r="AZ324" s="207">
        <v>0</v>
      </c>
      <c r="BA324" s="207">
        <v>0</v>
      </c>
      <c r="BB324" s="207">
        <v>0</v>
      </c>
      <c r="BC324" s="207">
        <v>46948</v>
      </c>
      <c r="BD324" s="207">
        <v>0</v>
      </c>
      <c r="BE324" s="207">
        <v>0</v>
      </c>
      <c r="BF324" s="207">
        <v>0</v>
      </c>
      <c r="BG324" s="207">
        <v>0</v>
      </c>
      <c r="BH324" s="207"/>
      <c r="BI324" s="207">
        <v>0</v>
      </c>
      <c r="BJ324" s="207"/>
      <c r="BK324" s="207">
        <v>0</v>
      </c>
      <c r="BL324" s="207">
        <v>8500</v>
      </c>
      <c r="BM324" s="207">
        <v>500</v>
      </c>
      <c r="BN324" s="207">
        <v>0</v>
      </c>
      <c r="BO324" s="207">
        <v>0</v>
      </c>
      <c r="BP324" s="207"/>
      <c r="BQ324" s="207">
        <v>0</v>
      </c>
      <c r="BR324" s="207">
        <v>0</v>
      </c>
      <c r="BS324" s="207">
        <v>6000</v>
      </c>
      <c r="BT324" s="207">
        <v>224852.57</v>
      </c>
      <c r="BU324" s="207">
        <v>8000</v>
      </c>
      <c r="BV324" s="207">
        <v>0</v>
      </c>
      <c r="BW324" s="207">
        <v>0</v>
      </c>
      <c r="BX324" s="207">
        <v>0</v>
      </c>
      <c r="BY324" s="207">
        <v>0</v>
      </c>
      <c r="BZ324" s="207">
        <v>0</v>
      </c>
      <c r="CA324" s="207">
        <v>0</v>
      </c>
      <c r="CB324" s="207">
        <v>0</v>
      </c>
      <c r="CC324" s="216">
        <f t="shared" si="47"/>
        <v>1251293.71</v>
      </c>
    </row>
    <row r="325" spans="1:81" s="329" customFormat="1" ht="25.5" customHeight="1">
      <c r="A325" s="328"/>
      <c r="B325" s="477" t="s">
        <v>886</v>
      </c>
      <c r="C325" s="478"/>
      <c r="D325" s="478"/>
      <c r="E325" s="478"/>
      <c r="F325" s="478"/>
      <c r="G325" s="479"/>
      <c r="H325" s="209">
        <f>SUM(H284:H324)</f>
        <v>7959681.8499999996</v>
      </c>
      <c r="I325" s="209">
        <f t="shared" ref="I325:BT325" si="50">SUM(I284:I324)</f>
        <v>2564528.5</v>
      </c>
      <c r="J325" s="209">
        <f t="shared" si="50"/>
        <v>7880788.3099999996</v>
      </c>
      <c r="K325" s="209">
        <f t="shared" si="50"/>
        <v>808798.41</v>
      </c>
      <c r="L325" s="209">
        <f t="shared" si="50"/>
        <v>441004.98</v>
      </c>
      <c r="M325" s="209">
        <f t="shared" si="50"/>
        <v>359494.6</v>
      </c>
      <c r="N325" s="209">
        <f t="shared" si="50"/>
        <v>15487238.810000001</v>
      </c>
      <c r="O325" s="209">
        <f t="shared" si="50"/>
        <v>3250554.93</v>
      </c>
      <c r="P325" s="209">
        <f t="shared" si="50"/>
        <v>231527.59000000003</v>
      </c>
      <c r="Q325" s="209">
        <f t="shared" si="50"/>
        <v>3690217.06</v>
      </c>
      <c r="R325" s="209">
        <f t="shared" si="50"/>
        <v>297362.96999999997</v>
      </c>
      <c r="S325" s="209">
        <f t="shared" si="50"/>
        <v>891931.94</v>
      </c>
      <c r="T325" s="209">
        <f t="shared" si="50"/>
        <v>1375252.75</v>
      </c>
      <c r="U325" s="209">
        <f t="shared" si="50"/>
        <v>175106.67</v>
      </c>
      <c r="V325" s="209">
        <f t="shared" si="50"/>
        <v>284108.96000000002</v>
      </c>
      <c r="W325" s="209">
        <f t="shared" si="50"/>
        <v>1050889.68</v>
      </c>
      <c r="X325" s="209">
        <f t="shared" si="50"/>
        <v>2515944.38</v>
      </c>
      <c r="Y325" s="209">
        <f t="shared" si="50"/>
        <v>261405.95</v>
      </c>
      <c r="Z325" s="209">
        <f t="shared" si="50"/>
        <v>15791744.08</v>
      </c>
      <c r="AA325" s="209">
        <f t="shared" si="50"/>
        <v>1586360.51</v>
      </c>
      <c r="AB325" s="209">
        <f t="shared" si="50"/>
        <v>828626.62</v>
      </c>
      <c r="AC325" s="209">
        <f t="shared" si="50"/>
        <v>3066108.33</v>
      </c>
      <c r="AD325" s="209">
        <f t="shared" si="50"/>
        <v>1365322.5</v>
      </c>
      <c r="AE325" s="209">
        <f t="shared" si="50"/>
        <v>971713.52</v>
      </c>
      <c r="AF325" s="209">
        <f t="shared" si="50"/>
        <v>561638.9</v>
      </c>
      <c r="AG325" s="209">
        <f t="shared" si="50"/>
        <v>1084686.6299999999</v>
      </c>
      <c r="AH325" s="209">
        <f t="shared" si="50"/>
        <v>271831.09999999998</v>
      </c>
      <c r="AI325" s="209">
        <f t="shared" si="50"/>
        <v>29211964.050000001</v>
      </c>
      <c r="AJ325" s="209">
        <f t="shared" si="50"/>
        <v>458781.82</v>
      </c>
      <c r="AK325" s="209">
        <f t="shared" si="50"/>
        <v>1103121.83</v>
      </c>
      <c r="AL325" s="209">
        <f t="shared" si="50"/>
        <v>695973.4</v>
      </c>
      <c r="AM325" s="209">
        <f t="shared" si="50"/>
        <v>804640.37</v>
      </c>
      <c r="AN325" s="209">
        <f t="shared" si="50"/>
        <v>407542.41000000003</v>
      </c>
      <c r="AO325" s="209">
        <f t="shared" si="50"/>
        <v>319494.19</v>
      </c>
      <c r="AP325" s="209">
        <f t="shared" si="50"/>
        <v>161517.21999999997</v>
      </c>
      <c r="AQ325" s="209">
        <f t="shared" si="50"/>
        <v>365754.45</v>
      </c>
      <c r="AR325" s="209">
        <f t="shared" si="50"/>
        <v>184180.4</v>
      </c>
      <c r="AS325" s="209">
        <f t="shared" si="50"/>
        <v>322969</v>
      </c>
      <c r="AT325" s="209">
        <f t="shared" si="50"/>
        <v>113572.16</v>
      </c>
      <c r="AU325" s="209">
        <f t="shared" si="50"/>
        <v>3087520.31</v>
      </c>
      <c r="AV325" s="209">
        <f t="shared" si="50"/>
        <v>1534419.24</v>
      </c>
      <c r="AW325" s="209">
        <f t="shared" si="50"/>
        <v>144375.77000000002</v>
      </c>
      <c r="AX325" s="209">
        <f t="shared" si="50"/>
        <v>213585.7</v>
      </c>
      <c r="AY325" s="209">
        <f t="shared" si="50"/>
        <v>68527.649999999994</v>
      </c>
      <c r="AZ325" s="209">
        <f t="shared" si="50"/>
        <v>128769</v>
      </c>
      <c r="BA325" s="209">
        <f t="shared" si="50"/>
        <v>199081</v>
      </c>
      <c r="BB325" s="209">
        <f t="shared" si="50"/>
        <v>6779476.2799999993</v>
      </c>
      <c r="BC325" s="209">
        <f t="shared" si="50"/>
        <v>829281.58000000007</v>
      </c>
      <c r="BD325" s="209">
        <f t="shared" si="50"/>
        <v>646014</v>
      </c>
      <c r="BE325" s="209">
        <f t="shared" si="50"/>
        <v>1228191.5900000001</v>
      </c>
      <c r="BF325" s="209">
        <f t="shared" si="50"/>
        <v>852160.7</v>
      </c>
      <c r="BG325" s="209">
        <f t="shared" si="50"/>
        <v>349049.2</v>
      </c>
      <c r="BH325" s="209">
        <f t="shared" si="50"/>
        <v>0</v>
      </c>
      <c r="BI325" s="209">
        <f t="shared" si="50"/>
        <v>1140331.8299999998</v>
      </c>
      <c r="BJ325" s="209">
        <f t="shared" si="50"/>
        <v>0</v>
      </c>
      <c r="BK325" s="209">
        <f t="shared" si="50"/>
        <v>133133.38</v>
      </c>
      <c r="BL325" s="209">
        <f t="shared" si="50"/>
        <v>147593</v>
      </c>
      <c r="BM325" s="209">
        <f t="shared" si="50"/>
        <v>26683474.02</v>
      </c>
      <c r="BN325" s="209">
        <f t="shared" si="50"/>
        <v>3318783.4299999997</v>
      </c>
      <c r="BO325" s="209">
        <f t="shared" si="50"/>
        <v>424317.87000000005</v>
      </c>
      <c r="BP325" s="209">
        <f t="shared" si="50"/>
        <v>0</v>
      </c>
      <c r="BQ325" s="209">
        <f t="shared" si="50"/>
        <v>295763.40000000002</v>
      </c>
      <c r="BR325" s="209">
        <f t="shared" si="50"/>
        <v>718715.95</v>
      </c>
      <c r="BS325" s="209">
        <f t="shared" si="50"/>
        <v>142107.9</v>
      </c>
      <c r="BT325" s="209">
        <f t="shared" si="50"/>
        <v>3588384.4599999995</v>
      </c>
      <c r="BU325" s="209">
        <f t="shared" ref="BU325:CB325" si="51">SUM(BU284:BU324)</f>
        <v>219554.55</v>
      </c>
      <c r="BV325" s="209">
        <f t="shared" si="51"/>
        <v>111679.5</v>
      </c>
      <c r="BW325" s="209">
        <f t="shared" si="51"/>
        <v>214552.16999999998</v>
      </c>
      <c r="BX325" s="209">
        <f t="shared" si="51"/>
        <v>181576.57</v>
      </c>
      <c r="BY325" s="209">
        <f t="shared" si="51"/>
        <v>1358134.8900000001</v>
      </c>
      <c r="BZ325" s="209">
        <f t="shared" si="51"/>
        <v>128363.08</v>
      </c>
      <c r="CA325" s="209">
        <f t="shared" si="51"/>
        <v>644843.4</v>
      </c>
      <c r="CB325" s="209">
        <f t="shared" si="51"/>
        <v>45375</v>
      </c>
      <c r="CC325" s="209">
        <f>SUM(CC284:CC324)</f>
        <v>164760518.25</v>
      </c>
    </row>
    <row r="326" spans="1:81" s="116" customFormat="1" ht="25.5" customHeight="1">
      <c r="A326" s="143" t="s">
        <v>1462</v>
      </c>
      <c r="B326" s="310" t="s">
        <v>49</v>
      </c>
      <c r="C326" s="311" t="s">
        <v>887</v>
      </c>
      <c r="D326" s="312">
        <v>51080</v>
      </c>
      <c r="E326" s="321" t="s">
        <v>888</v>
      </c>
      <c r="F326" s="313" t="s">
        <v>889</v>
      </c>
      <c r="G326" s="314" t="s">
        <v>890</v>
      </c>
      <c r="H326" s="207">
        <v>2656043.81</v>
      </c>
      <c r="I326" s="185">
        <v>894485.59</v>
      </c>
      <c r="J326" s="185">
        <v>2095744.45</v>
      </c>
      <c r="K326" s="185">
        <v>376537.53</v>
      </c>
      <c r="L326" s="185">
        <v>262789.26</v>
      </c>
      <c r="M326" s="185">
        <v>121315.51</v>
      </c>
      <c r="N326" s="185">
        <v>4059391.4</v>
      </c>
      <c r="O326" s="185">
        <v>1355314.29</v>
      </c>
      <c r="P326" s="185">
        <v>170047.26</v>
      </c>
      <c r="Q326" s="185">
        <v>1682797.85</v>
      </c>
      <c r="R326" s="185">
        <v>175100.6</v>
      </c>
      <c r="S326" s="185">
        <v>452666.3</v>
      </c>
      <c r="T326" s="185">
        <v>914091.09</v>
      </c>
      <c r="U326" s="185">
        <v>708976.78</v>
      </c>
      <c r="V326" s="185">
        <v>1890.4</v>
      </c>
      <c r="W326" s="185">
        <v>397833.85</v>
      </c>
      <c r="X326" s="185">
        <v>219648.8</v>
      </c>
      <c r="Y326" s="185">
        <v>172878.47</v>
      </c>
      <c r="Z326" s="185">
        <v>3147138.7</v>
      </c>
      <c r="AA326" s="185">
        <v>0</v>
      </c>
      <c r="AB326" s="185">
        <v>315896.5</v>
      </c>
      <c r="AC326" s="185">
        <v>-11466.12</v>
      </c>
      <c r="AD326" s="185">
        <v>0</v>
      </c>
      <c r="AE326" s="185">
        <v>228630.11</v>
      </c>
      <c r="AF326" s="185">
        <v>320000</v>
      </c>
      <c r="AG326" s="185">
        <v>0</v>
      </c>
      <c r="AH326" s="185">
        <v>210551.65</v>
      </c>
      <c r="AI326" s="185">
        <v>71793.25</v>
      </c>
      <c r="AJ326" s="185">
        <v>244954.67</v>
      </c>
      <c r="AK326" s="185">
        <v>0</v>
      </c>
      <c r="AL326" s="185">
        <v>0</v>
      </c>
      <c r="AM326" s="185">
        <v>107285.57</v>
      </c>
      <c r="AN326" s="185">
        <v>199711.71</v>
      </c>
      <c r="AO326" s="185">
        <v>21600.880000000001</v>
      </c>
      <c r="AP326" s="185">
        <v>116141.75</v>
      </c>
      <c r="AQ326" s="185">
        <v>0</v>
      </c>
      <c r="AR326" s="185">
        <v>177000</v>
      </c>
      <c r="AS326" s="185">
        <v>154627.04</v>
      </c>
      <c r="AT326" s="185">
        <v>0</v>
      </c>
      <c r="AU326" s="185">
        <v>1200000</v>
      </c>
      <c r="AV326" s="185">
        <v>7898.05</v>
      </c>
      <c r="AW326" s="185">
        <v>139228.10999999999</v>
      </c>
      <c r="AX326" s="185">
        <v>167048.51999999999</v>
      </c>
      <c r="AY326" s="185">
        <v>125839.98</v>
      </c>
      <c r="AZ326" s="185">
        <v>49808.4</v>
      </c>
      <c r="BA326" s="185">
        <v>88896.66</v>
      </c>
      <c r="BB326" s="185">
        <v>2502133</v>
      </c>
      <c r="BC326" s="185">
        <v>174616.61</v>
      </c>
      <c r="BD326" s="185">
        <v>122400.93</v>
      </c>
      <c r="BE326" s="185">
        <v>251090.88</v>
      </c>
      <c r="BF326" s="185">
        <v>9140.2099999999991</v>
      </c>
      <c r="BG326" s="185">
        <v>222543.28</v>
      </c>
      <c r="BH326" s="185"/>
      <c r="BI326" s="185">
        <v>450000</v>
      </c>
      <c r="BJ326" s="185"/>
      <c r="BK326" s="185">
        <v>90200.07</v>
      </c>
      <c r="BL326" s="185">
        <v>62096.24</v>
      </c>
      <c r="BM326" s="185">
        <v>2554999.09</v>
      </c>
      <c r="BN326" s="185">
        <v>1086503.44</v>
      </c>
      <c r="BO326" s="185">
        <v>185210.86</v>
      </c>
      <c r="BP326" s="185"/>
      <c r="BQ326" s="185">
        <v>187276.93</v>
      </c>
      <c r="BR326" s="185">
        <v>285612.33</v>
      </c>
      <c r="BS326" s="185">
        <v>133856.42000000001</v>
      </c>
      <c r="BT326" s="185">
        <v>1459067.59</v>
      </c>
      <c r="BU326" s="185">
        <v>1867.62</v>
      </c>
      <c r="BV326" s="185">
        <v>152101.97</v>
      </c>
      <c r="BW326" s="185">
        <v>313652.18</v>
      </c>
      <c r="BX326" s="185">
        <v>268535</v>
      </c>
      <c r="BY326" s="185">
        <v>570839.52</v>
      </c>
      <c r="BZ326" s="185">
        <v>189951.57</v>
      </c>
      <c r="CA326" s="185">
        <v>108582.05</v>
      </c>
      <c r="CB326" s="185">
        <v>96841.82</v>
      </c>
      <c r="CC326" s="216">
        <f t="shared" si="47"/>
        <v>35279258.279999994</v>
      </c>
    </row>
    <row r="327" spans="1:81" s="116" customFormat="1" ht="25.5" customHeight="1">
      <c r="A327" s="143" t="s">
        <v>1462</v>
      </c>
      <c r="B327" s="310" t="s">
        <v>49</v>
      </c>
      <c r="C327" s="311" t="s">
        <v>887</v>
      </c>
      <c r="D327" s="312">
        <v>51080</v>
      </c>
      <c r="E327" s="321" t="s">
        <v>888</v>
      </c>
      <c r="F327" s="313" t="s">
        <v>891</v>
      </c>
      <c r="G327" s="314" t="s">
        <v>892</v>
      </c>
      <c r="H327" s="207">
        <v>324521.74</v>
      </c>
      <c r="I327" s="185">
        <v>148850.92000000001</v>
      </c>
      <c r="J327" s="185">
        <v>216419.69</v>
      </c>
      <c r="K327" s="185">
        <v>49794.6</v>
      </c>
      <c r="L327" s="185">
        <v>0</v>
      </c>
      <c r="M327" s="185">
        <v>1216.7</v>
      </c>
      <c r="N327" s="185">
        <v>0</v>
      </c>
      <c r="O327" s="185">
        <v>194364.76</v>
      </c>
      <c r="P327" s="185">
        <v>32619.16</v>
      </c>
      <c r="Q327" s="185">
        <v>100000</v>
      </c>
      <c r="R327" s="185">
        <v>0</v>
      </c>
      <c r="S327" s="185">
        <v>0</v>
      </c>
      <c r="T327" s="185">
        <v>250811.63</v>
      </c>
      <c r="U327" s="185">
        <v>119237.12</v>
      </c>
      <c r="V327" s="185">
        <v>0</v>
      </c>
      <c r="W327" s="185">
        <v>192.6</v>
      </c>
      <c r="X327" s="185">
        <v>65433.5</v>
      </c>
      <c r="Y327" s="185">
        <v>16931.13</v>
      </c>
      <c r="Z327" s="185">
        <v>520097.08</v>
      </c>
      <c r="AA327" s="185">
        <v>0</v>
      </c>
      <c r="AB327" s="185">
        <v>29205.69</v>
      </c>
      <c r="AC327" s="185">
        <v>40837.800000000003</v>
      </c>
      <c r="AD327" s="185">
        <v>0</v>
      </c>
      <c r="AE327" s="185">
        <v>36798.160000000003</v>
      </c>
      <c r="AF327" s="185">
        <v>50.83</v>
      </c>
      <c r="AG327" s="185">
        <v>0</v>
      </c>
      <c r="AH327" s="185">
        <v>0</v>
      </c>
      <c r="AI327" s="185">
        <v>4563.2299999999996</v>
      </c>
      <c r="AJ327" s="185">
        <v>6294.06</v>
      </c>
      <c r="AK327" s="185">
        <v>10008.51</v>
      </c>
      <c r="AL327" s="185">
        <v>0</v>
      </c>
      <c r="AM327" s="185">
        <v>0</v>
      </c>
      <c r="AN327" s="185">
        <v>2117</v>
      </c>
      <c r="AO327" s="185">
        <v>64966.33</v>
      </c>
      <c r="AP327" s="185">
        <v>71154.570000000007</v>
      </c>
      <c r="AQ327" s="185">
        <v>0</v>
      </c>
      <c r="AR327" s="185">
        <v>0</v>
      </c>
      <c r="AS327" s="185">
        <v>22575.66</v>
      </c>
      <c r="AT327" s="185">
        <v>0</v>
      </c>
      <c r="AU327" s="185">
        <v>390000</v>
      </c>
      <c r="AV327" s="185">
        <v>11784.27</v>
      </c>
      <c r="AW327" s="185">
        <v>214</v>
      </c>
      <c r="AX327" s="185">
        <v>0</v>
      </c>
      <c r="AY327" s="185">
        <v>16164.76</v>
      </c>
      <c r="AZ327" s="185">
        <v>0</v>
      </c>
      <c r="BA327" s="185">
        <v>0</v>
      </c>
      <c r="BB327" s="185">
        <v>643333.22</v>
      </c>
      <c r="BC327" s="185">
        <v>33560.76</v>
      </c>
      <c r="BD327" s="185">
        <v>31492.03</v>
      </c>
      <c r="BE327" s="185">
        <v>95</v>
      </c>
      <c r="BF327" s="185">
        <v>77762.7</v>
      </c>
      <c r="BG327" s="185">
        <v>11394.16</v>
      </c>
      <c r="BH327" s="185"/>
      <c r="BI327" s="185">
        <v>50000</v>
      </c>
      <c r="BJ327" s="185"/>
      <c r="BK327" s="185">
        <v>3000</v>
      </c>
      <c r="BL327" s="185">
        <v>5961.29</v>
      </c>
      <c r="BM327" s="185">
        <v>952.3</v>
      </c>
      <c r="BN327" s="185">
        <v>249930.6</v>
      </c>
      <c r="BO327" s="185">
        <v>0</v>
      </c>
      <c r="BP327" s="185"/>
      <c r="BQ327" s="185">
        <v>0</v>
      </c>
      <c r="BR327" s="185">
        <v>535</v>
      </c>
      <c r="BS327" s="185">
        <v>31213.61</v>
      </c>
      <c r="BT327" s="185">
        <v>409845.21</v>
      </c>
      <c r="BU327" s="185">
        <v>1060.3800000000001</v>
      </c>
      <c r="BV327" s="185">
        <v>2094</v>
      </c>
      <c r="BW327" s="185">
        <v>182134.87</v>
      </c>
      <c r="BX327" s="185">
        <v>46770.74</v>
      </c>
      <c r="BY327" s="185">
        <v>205328.95</v>
      </c>
      <c r="BZ327" s="185">
        <v>60643.9</v>
      </c>
      <c r="CA327" s="185">
        <v>0</v>
      </c>
      <c r="CB327" s="185">
        <v>0</v>
      </c>
      <c r="CC327" s="216">
        <f t="shared" ref="CC327:CC391" si="52">SUM(H327:CB327)</f>
        <v>4794334.2200000007</v>
      </c>
    </row>
    <row r="328" spans="1:81" s="116" customFormat="1" ht="25.5" customHeight="1">
      <c r="A328" s="143" t="s">
        <v>1462</v>
      </c>
      <c r="B328" s="310" t="s">
        <v>49</v>
      </c>
      <c r="C328" s="311" t="s">
        <v>887</v>
      </c>
      <c r="D328" s="312">
        <v>51080</v>
      </c>
      <c r="E328" s="321" t="s">
        <v>888</v>
      </c>
      <c r="F328" s="313" t="s">
        <v>893</v>
      </c>
      <c r="G328" s="314" t="s">
        <v>894</v>
      </c>
      <c r="H328" s="207">
        <v>26284.41</v>
      </c>
      <c r="I328" s="185">
        <v>14241.56</v>
      </c>
      <c r="J328" s="185">
        <v>23761.01</v>
      </c>
      <c r="K328" s="185">
        <v>9102.4699999999993</v>
      </c>
      <c r="L328" s="185">
        <v>16960.349999999999</v>
      </c>
      <c r="M328" s="185">
        <v>5440.83</v>
      </c>
      <c r="N328" s="185">
        <v>0</v>
      </c>
      <c r="O328" s="185">
        <v>30671.27</v>
      </c>
      <c r="P328" s="185">
        <v>780.19</v>
      </c>
      <c r="Q328" s="185">
        <v>10000</v>
      </c>
      <c r="R328" s="185">
        <v>11397.79</v>
      </c>
      <c r="S328" s="185">
        <v>0</v>
      </c>
      <c r="T328" s="185">
        <v>33872.78</v>
      </c>
      <c r="U328" s="185">
        <v>20638.64</v>
      </c>
      <c r="V328" s="185">
        <v>2125.08</v>
      </c>
      <c r="W328" s="185">
        <v>1220.8699999999999</v>
      </c>
      <c r="X328" s="185">
        <v>4226.5</v>
      </c>
      <c r="Y328" s="185">
        <v>0</v>
      </c>
      <c r="Z328" s="185">
        <v>98422.12</v>
      </c>
      <c r="AA328" s="185">
        <v>0</v>
      </c>
      <c r="AB328" s="185">
        <v>0</v>
      </c>
      <c r="AC328" s="185">
        <v>1771.39</v>
      </c>
      <c r="AD328" s="185">
        <v>5540.46</v>
      </c>
      <c r="AE328" s="185">
        <v>961.93</v>
      </c>
      <c r="AF328" s="185">
        <v>4735.33</v>
      </c>
      <c r="AG328" s="185">
        <v>0</v>
      </c>
      <c r="AH328" s="185">
        <v>12806.83</v>
      </c>
      <c r="AI328" s="185">
        <v>83251.009999999995</v>
      </c>
      <c r="AJ328" s="185">
        <v>1185.4000000000001</v>
      </c>
      <c r="AK328" s="185">
        <v>0</v>
      </c>
      <c r="AL328" s="185">
        <v>3290.56</v>
      </c>
      <c r="AM328" s="185">
        <v>1793.86</v>
      </c>
      <c r="AN328" s="185">
        <v>5396.87</v>
      </c>
      <c r="AO328" s="185">
        <v>1634.85</v>
      </c>
      <c r="AP328" s="185">
        <v>1764.86</v>
      </c>
      <c r="AQ328" s="185">
        <v>0</v>
      </c>
      <c r="AR328" s="185">
        <v>4564.8</v>
      </c>
      <c r="AS328" s="185">
        <v>2859.52</v>
      </c>
      <c r="AT328" s="185">
        <v>2050.33</v>
      </c>
      <c r="AU328" s="185">
        <v>45000</v>
      </c>
      <c r="AV328" s="185">
        <v>7598.11</v>
      </c>
      <c r="AW328" s="185">
        <v>4342.6499999999996</v>
      </c>
      <c r="AX328" s="185">
        <v>0</v>
      </c>
      <c r="AY328" s="185">
        <v>2280.17</v>
      </c>
      <c r="AZ328" s="185">
        <v>0</v>
      </c>
      <c r="BA328" s="185">
        <v>2206.65</v>
      </c>
      <c r="BB328" s="185">
        <v>3415.48</v>
      </c>
      <c r="BC328" s="185">
        <v>3142.59</v>
      </c>
      <c r="BD328" s="185">
        <v>4409.2</v>
      </c>
      <c r="BE328" s="185">
        <v>10607.9</v>
      </c>
      <c r="BF328" s="185">
        <v>1388.86</v>
      </c>
      <c r="BG328" s="185">
        <v>4930.57</v>
      </c>
      <c r="BH328" s="185"/>
      <c r="BI328" s="185">
        <v>12000</v>
      </c>
      <c r="BJ328" s="185"/>
      <c r="BK328" s="185">
        <v>1933.93</v>
      </c>
      <c r="BL328" s="185">
        <v>107</v>
      </c>
      <c r="BM328" s="185">
        <v>91943.19</v>
      </c>
      <c r="BN328" s="185">
        <v>961.93</v>
      </c>
      <c r="BO328" s="185">
        <v>3983.08</v>
      </c>
      <c r="BP328" s="185"/>
      <c r="BQ328" s="185">
        <v>9707.85</v>
      </c>
      <c r="BR328" s="185">
        <v>8870.82</v>
      </c>
      <c r="BS328" s="185">
        <v>1747.6</v>
      </c>
      <c r="BT328" s="185">
        <v>61431.27</v>
      </c>
      <c r="BU328" s="185">
        <v>2683.68</v>
      </c>
      <c r="BV328" s="185">
        <v>4506.42</v>
      </c>
      <c r="BW328" s="185">
        <v>4084.6</v>
      </c>
      <c r="BX328" s="185">
        <v>7221.99</v>
      </c>
      <c r="BY328" s="185">
        <v>11436.52</v>
      </c>
      <c r="BZ328" s="185">
        <v>5898.11</v>
      </c>
      <c r="CA328" s="185">
        <v>2432.1</v>
      </c>
      <c r="CB328" s="185">
        <v>2089.71</v>
      </c>
      <c r="CC328" s="216">
        <f t="shared" si="52"/>
        <v>765115.85000000009</v>
      </c>
    </row>
    <row r="329" spans="1:81" s="116" customFormat="1" ht="25.5" customHeight="1">
      <c r="A329" s="143" t="s">
        <v>1462</v>
      </c>
      <c r="B329" s="310" t="s">
        <v>49</v>
      </c>
      <c r="C329" s="311" t="s">
        <v>887</v>
      </c>
      <c r="D329" s="312">
        <v>51080</v>
      </c>
      <c r="E329" s="321" t="s">
        <v>888</v>
      </c>
      <c r="F329" s="313" t="s">
        <v>895</v>
      </c>
      <c r="G329" s="314" t="s">
        <v>896</v>
      </c>
      <c r="H329" s="207">
        <v>15651.96</v>
      </c>
      <c r="I329" s="185">
        <v>9784.08</v>
      </c>
      <c r="J329" s="185">
        <v>0</v>
      </c>
      <c r="K329" s="185">
        <v>0</v>
      </c>
      <c r="L329" s="185">
        <v>694.43</v>
      </c>
      <c r="M329" s="185">
        <v>2386.1</v>
      </c>
      <c r="N329" s="185">
        <v>808534.66</v>
      </c>
      <c r="O329" s="185">
        <v>7490</v>
      </c>
      <c r="P329" s="185">
        <v>8774</v>
      </c>
      <c r="Q329" s="185">
        <v>4792.6000000000004</v>
      </c>
      <c r="R329" s="185">
        <v>4494</v>
      </c>
      <c r="S329" s="185">
        <v>0</v>
      </c>
      <c r="T329" s="185">
        <v>32752.7</v>
      </c>
      <c r="U329" s="185">
        <v>0</v>
      </c>
      <c r="V329" s="185">
        <v>5339.3</v>
      </c>
      <c r="W329" s="185">
        <v>7142.25</v>
      </c>
      <c r="X329" s="185">
        <v>856</v>
      </c>
      <c r="Y329" s="185">
        <v>0</v>
      </c>
      <c r="Z329" s="185">
        <v>0</v>
      </c>
      <c r="AA329" s="185">
        <v>0</v>
      </c>
      <c r="AB329" s="185">
        <v>0</v>
      </c>
      <c r="AC329" s="185">
        <v>12506.16</v>
      </c>
      <c r="AD329" s="185">
        <v>5660.3</v>
      </c>
      <c r="AE329" s="185">
        <v>631.20000000000005</v>
      </c>
      <c r="AF329" s="185">
        <v>4140.8999999999996</v>
      </c>
      <c r="AG329" s="185">
        <v>0</v>
      </c>
      <c r="AH329" s="185">
        <v>0</v>
      </c>
      <c r="AI329" s="185">
        <v>12829.3</v>
      </c>
      <c r="AJ329" s="185">
        <v>6623.3</v>
      </c>
      <c r="AK329" s="185">
        <v>0</v>
      </c>
      <c r="AL329" s="185">
        <v>3210</v>
      </c>
      <c r="AM329" s="185">
        <v>3745</v>
      </c>
      <c r="AN329" s="185">
        <v>319.93</v>
      </c>
      <c r="AO329" s="185">
        <v>8703.3799999999992</v>
      </c>
      <c r="AP329" s="185">
        <v>7169</v>
      </c>
      <c r="AQ329" s="185">
        <v>0</v>
      </c>
      <c r="AR329" s="185">
        <v>5682.24</v>
      </c>
      <c r="AS329" s="185">
        <v>2663.23</v>
      </c>
      <c r="AT329" s="185">
        <v>3210</v>
      </c>
      <c r="AU329" s="185">
        <v>7200</v>
      </c>
      <c r="AV329" s="185">
        <v>1926</v>
      </c>
      <c r="AW329" s="185">
        <v>1926</v>
      </c>
      <c r="AX329" s="185">
        <v>0</v>
      </c>
      <c r="AY329" s="185">
        <v>1059.3</v>
      </c>
      <c r="AZ329" s="185">
        <v>0</v>
      </c>
      <c r="BA329" s="185">
        <v>2236.3000000000002</v>
      </c>
      <c r="BB329" s="185">
        <v>64911.55</v>
      </c>
      <c r="BC329" s="185">
        <v>0</v>
      </c>
      <c r="BD329" s="185">
        <v>0</v>
      </c>
      <c r="BE329" s="185">
        <v>0</v>
      </c>
      <c r="BF329" s="185">
        <v>2668.08</v>
      </c>
      <c r="BG329" s="185">
        <v>2036.43</v>
      </c>
      <c r="BH329" s="185"/>
      <c r="BI329" s="185">
        <v>5133</v>
      </c>
      <c r="BJ329" s="185"/>
      <c r="BK329" s="185">
        <v>631.29999999999995</v>
      </c>
      <c r="BL329" s="185">
        <v>0</v>
      </c>
      <c r="BM329" s="185">
        <v>24042.9</v>
      </c>
      <c r="BN329" s="185">
        <v>28825.8</v>
      </c>
      <c r="BO329" s="185">
        <v>5568.28</v>
      </c>
      <c r="BP329" s="185"/>
      <c r="BQ329" s="185">
        <v>2675</v>
      </c>
      <c r="BR329" s="185">
        <v>0</v>
      </c>
      <c r="BS329" s="185">
        <v>0</v>
      </c>
      <c r="BT329" s="185">
        <v>8121.3</v>
      </c>
      <c r="BU329" s="185">
        <v>5863.6</v>
      </c>
      <c r="BV329" s="185">
        <v>7383</v>
      </c>
      <c r="BW329" s="185">
        <v>4247.8999999999996</v>
      </c>
      <c r="BX329" s="185">
        <v>14220.3</v>
      </c>
      <c r="BY329" s="185">
        <v>5457</v>
      </c>
      <c r="BZ329" s="185">
        <v>9523</v>
      </c>
      <c r="CA329" s="185">
        <v>1694.88</v>
      </c>
      <c r="CB329" s="185">
        <v>2557.3000000000002</v>
      </c>
      <c r="CC329" s="216">
        <f t="shared" si="52"/>
        <v>1195694.2400000002</v>
      </c>
    </row>
    <row r="330" spans="1:81" s="116" customFormat="1" ht="25.5" customHeight="1">
      <c r="A330" s="143" t="s">
        <v>1462</v>
      </c>
      <c r="B330" s="310" t="s">
        <v>49</v>
      </c>
      <c r="C330" s="311" t="s">
        <v>887</v>
      </c>
      <c r="D330" s="312">
        <v>51080</v>
      </c>
      <c r="E330" s="321" t="s">
        <v>888</v>
      </c>
      <c r="F330" s="313" t="s">
        <v>897</v>
      </c>
      <c r="G330" s="314" t="s">
        <v>898</v>
      </c>
      <c r="H330" s="207">
        <v>0</v>
      </c>
      <c r="I330" s="185">
        <v>7682</v>
      </c>
      <c r="J330" s="185">
        <v>5571</v>
      </c>
      <c r="K330" s="185">
        <v>3558</v>
      </c>
      <c r="L330" s="185">
        <v>6682</v>
      </c>
      <c r="M330" s="185">
        <v>0</v>
      </c>
      <c r="N330" s="185">
        <v>0</v>
      </c>
      <c r="O330" s="185">
        <v>1150</v>
      </c>
      <c r="P330" s="185">
        <v>1706</v>
      </c>
      <c r="Q330" s="185">
        <v>5443.1</v>
      </c>
      <c r="R330" s="185">
        <v>1715</v>
      </c>
      <c r="S330" s="185">
        <v>0</v>
      </c>
      <c r="T330" s="185">
        <v>6705</v>
      </c>
      <c r="U330" s="185">
        <v>6199</v>
      </c>
      <c r="V330" s="185">
        <v>1796</v>
      </c>
      <c r="W330" s="185">
        <v>1730</v>
      </c>
      <c r="X330" s="185">
        <v>0</v>
      </c>
      <c r="Y330" s="185">
        <v>0</v>
      </c>
      <c r="Z330" s="185">
        <v>39634</v>
      </c>
      <c r="AA330" s="185">
        <v>0</v>
      </c>
      <c r="AB330" s="185">
        <v>874</v>
      </c>
      <c r="AC330" s="185">
        <v>0</v>
      </c>
      <c r="AD330" s="185">
        <v>0</v>
      </c>
      <c r="AE330" s="185">
        <v>4177</v>
      </c>
      <c r="AF330" s="185">
        <v>1163</v>
      </c>
      <c r="AG330" s="185">
        <v>4450</v>
      </c>
      <c r="AH330" s="185">
        <v>0</v>
      </c>
      <c r="AI330" s="185">
        <v>0</v>
      </c>
      <c r="AJ330" s="185">
        <v>1693</v>
      </c>
      <c r="AK330" s="185">
        <v>0</v>
      </c>
      <c r="AL330" s="185">
        <v>0</v>
      </c>
      <c r="AM330" s="185">
        <v>686</v>
      </c>
      <c r="AN330" s="185">
        <v>1713</v>
      </c>
      <c r="AO330" s="185">
        <v>0</v>
      </c>
      <c r="AP330" s="185">
        <v>1569</v>
      </c>
      <c r="AQ330" s="185">
        <v>0</v>
      </c>
      <c r="AR330" s="185">
        <v>0</v>
      </c>
      <c r="AS330" s="185">
        <v>1087</v>
      </c>
      <c r="AT330" s="185">
        <v>1520</v>
      </c>
      <c r="AU330" s="185">
        <v>21000</v>
      </c>
      <c r="AV330" s="185">
        <v>1992</v>
      </c>
      <c r="AW330" s="185">
        <v>1211</v>
      </c>
      <c r="AX330" s="185">
        <v>1257</v>
      </c>
      <c r="AY330" s="185">
        <v>0</v>
      </c>
      <c r="AZ330" s="185">
        <v>0</v>
      </c>
      <c r="BA330" s="185">
        <v>1582</v>
      </c>
      <c r="BB330" s="185">
        <v>16447</v>
      </c>
      <c r="BC330" s="185">
        <v>0</v>
      </c>
      <c r="BD330" s="185">
        <v>0</v>
      </c>
      <c r="BE330" s="185">
        <v>2226</v>
      </c>
      <c r="BF330" s="185">
        <v>1556</v>
      </c>
      <c r="BG330" s="185">
        <v>466</v>
      </c>
      <c r="BH330" s="185"/>
      <c r="BI330" s="185">
        <v>0</v>
      </c>
      <c r="BJ330" s="185"/>
      <c r="BK330" s="185">
        <v>0</v>
      </c>
      <c r="BL330" s="185">
        <v>298</v>
      </c>
      <c r="BM330" s="185">
        <v>53532</v>
      </c>
      <c r="BN330" s="185">
        <v>0</v>
      </c>
      <c r="BO330" s="185">
        <v>805</v>
      </c>
      <c r="BP330" s="185"/>
      <c r="BQ330" s="185">
        <v>3351</v>
      </c>
      <c r="BR330" s="185">
        <v>2042</v>
      </c>
      <c r="BS330" s="185">
        <v>888</v>
      </c>
      <c r="BT330" s="185">
        <v>16932</v>
      </c>
      <c r="BU330" s="185">
        <v>0</v>
      </c>
      <c r="BV330" s="185">
        <v>1360</v>
      </c>
      <c r="BW330" s="185">
        <v>2078.8000000000002</v>
      </c>
      <c r="BX330" s="185">
        <v>1086</v>
      </c>
      <c r="BY330" s="185">
        <v>3243</v>
      </c>
      <c r="BZ330" s="185">
        <v>730</v>
      </c>
      <c r="CA330" s="185">
        <v>1235</v>
      </c>
      <c r="CB330" s="185">
        <v>812</v>
      </c>
      <c r="CC330" s="216">
        <f t="shared" si="52"/>
        <v>244632.9</v>
      </c>
    </row>
    <row r="331" spans="1:81" s="329" customFormat="1" ht="25.5" customHeight="1">
      <c r="A331" s="328"/>
      <c r="B331" s="477" t="s">
        <v>899</v>
      </c>
      <c r="C331" s="478"/>
      <c r="D331" s="478"/>
      <c r="E331" s="478"/>
      <c r="F331" s="478"/>
      <c r="G331" s="479"/>
      <c r="H331" s="209">
        <f>SUM(H326:H330)</f>
        <v>3022501.92</v>
      </c>
      <c r="I331" s="209">
        <f t="shared" ref="I331:BT331" si="53">SUM(I326:I330)</f>
        <v>1075044.1500000001</v>
      </c>
      <c r="J331" s="209">
        <f t="shared" si="53"/>
        <v>2341496.15</v>
      </c>
      <c r="K331" s="209">
        <f t="shared" si="53"/>
        <v>438992.6</v>
      </c>
      <c r="L331" s="209">
        <f t="shared" si="53"/>
        <v>287126.03999999998</v>
      </c>
      <c r="M331" s="209">
        <f t="shared" si="53"/>
        <v>130359.14</v>
      </c>
      <c r="N331" s="209">
        <f t="shared" si="53"/>
        <v>4867926.0599999996</v>
      </c>
      <c r="O331" s="209">
        <f t="shared" si="53"/>
        <v>1588990.32</v>
      </c>
      <c r="P331" s="209">
        <f t="shared" si="53"/>
        <v>213926.61000000002</v>
      </c>
      <c r="Q331" s="209">
        <f t="shared" si="53"/>
        <v>1803033.5500000003</v>
      </c>
      <c r="R331" s="209">
        <f t="shared" si="53"/>
        <v>192707.39</v>
      </c>
      <c r="S331" s="209">
        <f t="shared" si="53"/>
        <v>452666.3</v>
      </c>
      <c r="T331" s="209">
        <f t="shared" si="53"/>
        <v>1238233.2</v>
      </c>
      <c r="U331" s="209">
        <f t="shared" si="53"/>
        <v>855051.54</v>
      </c>
      <c r="V331" s="209">
        <f t="shared" si="53"/>
        <v>11150.78</v>
      </c>
      <c r="W331" s="209">
        <f t="shared" si="53"/>
        <v>408119.56999999995</v>
      </c>
      <c r="X331" s="209">
        <f t="shared" si="53"/>
        <v>290164.8</v>
      </c>
      <c r="Y331" s="209">
        <f t="shared" si="53"/>
        <v>189809.6</v>
      </c>
      <c r="Z331" s="209">
        <f t="shared" si="53"/>
        <v>3805291.9000000004</v>
      </c>
      <c r="AA331" s="209">
        <f t="shared" si="53"/>
        <v>0</v>
      </c>
      <c r="AB331" s="209">
        <f t="shared" si="53"/>
        <v>345976.19</v>
      </c>
      <c r="AC331" s="209">
        <f t="shared" si="53"/>
        <v>43649.229999999996</v>
      </c>
      <c r="AD331" s="209">
        <f t="shared" si="53"/>
        <v>11200.76</v>
      </c>
      <c r="AE331" s="209">
        <f t="shared" si="53"/>
        <v>271198.40000000002</v>
      </c>
      <c r="AF331" s="209">
        <f t="shared" si="53"/>
        <v>330090.06000000006</v>
      </c>
      <c r="AG331" s="209">
        <f t="shared" si="53"/>
        <v>4450</v>
      </c>
      <c r="AH331" s="209">
        <f t="shared" si="53"/>
        <v>223358.47999999998</v>
      </c>
      <c r="AI331" s="209">
        <f t="shared" si="53"/>
        <v>172436.78999999998</v>
      </c>
      <c r="AJ331" s="209">
        <f t="shared" si="53"/>
        <v>260750.43</v>
      </c>
      <c r="AK331" s="209">
        <f t="shared" si="53"/>
        <v>10008.51</v>
      </c>
      <c r="AL331" s="209">
        <f t="shared" si="53"/>
        <v>6500.5599999999995</v>
      </c>
      <c r="AM331" s="209">
        <f t="shared" si="53"/>
        <v>113510.43000000001</v>
      </c>
      <c r="AN331" s="209">
        <f t="shared" si="53"/>
        <v>209258.50999999998</v>
      </c>
      <c r="AO331" s="209">
        <f t="shared" si="53"/>
        <v>96905.440000000017</v>
      </c>
      <c r="AP331" s="209">
        <f t="shared" si="53"/>
        <v>197799.18</v>
      </c>
      <c r="AQ331" s="209">
        <f t="shared" si="53"/>
        <v>0</v>
      </c>
      <c r="AR331" s="209">
        <f t="shared" si="53"/>
        <v>187247.03999999998</v>
      </c>
      <c r="AS331" s="209">
        <f t="shared" si="53"/>
        <v>183812.45</v>
      </c>
      <c r="AT331" s="209">
        <f t="shared" si="53"/>
        <v>6780.33</v>
      </c>
      <c r="AU331" s="209">
        <f t="shared" si="53"/>
        <v>1663200</v>
      </c>
      <c r="AV331" s="209">
        <f t="shared" si="53"/>
        <v>31198.43</v>
      </c>
      <c r="AW331" s="209">
        <f t="shared" si="53"/>
        <v>146921.75999999998</v>
      </c>
      <c r="AX331" s="209">
        <f t="shared" si="53"/>
        <v>168305.52</v>
      </c>
      <c r="AY331" s="209">
        <f t="shared" si="53"/>
        <v>145344.21</v>
      </c>
      <c r="AZ331" s="209">
        <f t="shared" si="53"/>
        <v>49808.4</v>
      </c>
      <c r="BA331" s="209">
        <f t="shared" si="53"/>
        <v>94921.61</v>
      </c>
      <c r="BB331" s="209">
        <f t="shared" si="53"/>
        <v>3230240.2499999995</v>
      </c>
      <c r="BC331" s="209">
        <f t="shared" si="53"/>
        <v>211319.96</v>
      </c>
      <c r="BD331" s="209">
        <f t="shared" si="53"/>
        <v>158302.16</v>
      </c>
      <c r="BE331" s="209">
        <f t="shared" si="53"/>
        <v>264019.78000000003</v>
      </c>
      <c r="BF331" s="209">
        <f t="shared" si="53"/>
        <v>92515.85</v>
      </c>
      <c r="BG331" s="209">
        <f t="shared" si="53"/>
        <v>241370.44</v>
      </c>
      <c r="BH331" s="209">
        <f t="shared" si="53"/>
        <v>0</v>
      </c>
      <c r="BI331" s="209">
        <f t="shared" si="53"/>
        <v>517133</v>
      </c>
      <c r="BJ331" s="209">
        <f t="shared" si="53"/>
        <v>0</v>
      </c>
      <c r="BK331" s="209">
        <f t="shared" si="53"/>
        <v>95765.3</v>
      </c>
      <c r="BL331" s="209">
        <f t="shared" si="53"/>
        <v>68462.53</v>
      </c>
      <c r="BM331" s="209">
        <f t="shared" si="53"/>
        <v>2725469.4799999995</v>
      </c>
      <c r="BN331" s="209">
        <f t="shared" si="53"/>
        <v>1366221.77</v>
      </c>
      <c r="BO331" s="209">
        <f t="shared" si="53"/>
        <v>195567.21999999997</v>
      </c>
      <c r="BP331" s="209">
        <f t="shared" si="53"/>
        <v>0</v>
      </c>
      <c r="BQ331" s="209">
        <f t="shared" si="53"/>
        <v>203010.78</v>
      </c>
      <c r="BR331" s="209">
        <f t="shared" si="53"/>
        <v>297060.15000000002</v>
      </c>
      <c r="BS331" s="209">
        <f t="shared" si="53"/>
        <v>167705.63000000003</v>
      </c>
      <c r="BT331" s="209">
        <f t="shared" si="53"/>
        <v>1955397.37</v>
      </c>
      <c r="BU331" s="209">
        <f t="shared" ref="BU331:CB331" si="54">SUM(BU326:BU330)</f>
        <v>11475.28</v>
      </c>
      <c r="BV331" s="209">
        <f t="shared" si="54"/>
        <v>167445.39000000001</v>
      </c>
      <c r="BW331" s="209">
        <f t="shared" si="54"/>
        <v>506198.35</v>
      </c>
      <c r="BX331" s="209">
        <f t="shared" si="54"/>
        <v>337834.02999999997</v>
      </c>
      <c r="BY331" s="209">
        <f t="shared" si="54"/>
        <v>796304.99</v>
      </c>
      <c r="BZ331" s="209">
        <f t="shared" si="54"/>
        <v>266746.57999999996</v>
      </c>
      <c r="CA331" s="209">
        <f t="shared" si="54"/>
        <v>113944.03000000001</v>
      </c>
      <c r="CB331" s="209">
        <f t="shared" si="54"/>
        <v>102300.83000000002</v>
      </c>
      <c r="CC331" s="209">
        <f>SUM(CC326:CC330)</f>
        <v>42279035.489999995</v>
      </c>
    </row>
    <row r="332" spans="1:81" s="116" customFormat="1" ht="25.5" customHeight="1">
      <c r="A332" s="143" t="s">
        <v>1462</v>
      </c>
      <c r="B332" s="310" t="s">
        <v>51</v>
      </c>
      <c r="C332" s="311" t="s">
        <v>667</v>
      </c>
      <c r="D332" s="312"/>
      <c r="E332" s="321"/>
      <c r="F332" s="313" t="s">
        <v>900</v>
      </c>
      <c r="G332" s="314" t="s">
        <v>901</v>
      </c>
      <c r="H332" s="207">
        <v>109822.32</v>
      </c>
      <c r="I332" s="185">
        <v>44496</v>
      </c>
      <c r="J332" s="185">
        <v>236948.33</v>
      </c>
      <c r="K332" s="185">
        <v>32582</v>
      </c>
      <c r="L332" s="185">
        <v>100718.01</v>
      </c>
      <c r="M332" s="185">
        <v>0</v>
      </c>
      <c r="N332" s="185">
        <v>487232.39</v>
      </c>
      <c r="O332" s="185">
        <v>14131.37</v>
      </c>
      <c r="P332" s="185">
        <v>5840</v>
      </c>
      <c r="Q332" s="185">
        <v>495498.8</v>
      </c>
      <c r="R332" s="185">
        <v>10030</v>
      </c>
      <c r="S332" s="185">
        <v>26916.28</v>
      </c>
      <c r="T332" s="185">
        <v>91398.25</v>
      </c>
      <c r="U332" s="185">
        <v>1178.07</v>
      </c>
      <c r="V332" s="185">
        <v>2900</v>
      </c>
      <c r="W332" s="185">
        <v>14637.03</v>
      </c>
      <c r="X332" s="185">
        <v>5400</v>
      </c>
      <c r="Y332" s="185">
        <v>1890</v>
      </c>
      <c r="Z332" s="185">
        <v>244747</v>
      </c>
      <c r="AA332" s="185">
        <v>79065</v>
      </c>
      <c r="AB332" s="185">
        <v>65564.789999999994</v>
      </c>
      <c r="AC332" s="185">
        <v>71122.36</v>
      </c>
      <c r="AD332" s="185">
        <v>27563.040000000001</v>
      </c>
      <c r="AE332" s="185">
        <v>32675.919999999998</v>
      </c>
      <c r="AF332" s="185">
        <v>20219.14</v>
      </c>
      <c r="AG332" s="185">
        <v>5828.25</v>
      </c>
      <c r="AH332" s="185">
        <v>0</v>
      </c>
      <c r="AI332" s="185">
        <v>468118.62</v>
      </c>
      <c r="AJ332" s="185">
        <v>27272</v>
      </c>
      <c r="AK332" s="185">
        <v>17900</v>
      </c>
      <c r="AL332" s="185">
        <v>4240</v>
      </c>
      <c r="AM332" s="185">
        <v>10663</v>
      </c>
      <c r="AN332" s="185">
        <v>31414</v>
      </c>
      <c r="AO332" s="185">
        <v>86215</v>
      </c>
      <c r="AP332" s="185">
        <v>0</v>
      </c>
      <c r="AQ332" s="185">
        <v>51901</v>
      </c>
      <c r="AR332" s="185">
        <v>0</v>
      </c>
      <c r="AS332" s="185">
        <v>14935</v>
      </c>
      <c r="AT332" s="185">
        <v>0</v>
      </c>
      <c r="AU332" s="185">
        <v>410496.92</v>
      </c>
      <c r="AV332" s="185">
        <v>9201.2000000000007</v>
      </c>
      <c r="AW332" s="185">
        <v>4124</v>
      </c>
      <c r="AX332" s="185">
        <v>43254</v>
      </c>
      <c r="AY332" s="185">
        <v>0</v>
      </c>
      <c r="AZ332" s="185">
        <v>1200</v>
      </c>
      <c r="BA332" s="185">
        <v>31203</v>
      </c>
      <c r="BB332" s="185">
        <v>100106.5</v>
      </c>
      <c r="BC332" s="185">
        <v>19651.7</v>
      </c>
      <c r="BD332" s="185">
        <v>24774.09</v>
      </c>
      <c r="BE332" s="185">
        <v>46417.48</v>
      </c>
      <c r="BF332" s="185">
        <v>113862.83</v>
      </c>
      <c r="BG332" s="185">
        <v>22821.85</v>
      </c>
      <c r="BH332" s="185"/>
      <c r="BI332" s="185">
        <v>87082.72</v>
      </c>
      <c r="BJ332" s="185"/>
      <c r="BK332" s="185">
        <v>19840.18</v>
      </c>
      <c r="BL332" s="185">
        <v>4480</v>
      </c>
      <c r="BM332" s="185">
        <v>454210.58</v>
      </c>
      <c r="BN332" s="185">
        <v>140501</v>
      </c>
      <c r="BO332" s="185">
        <v>4414.25</v>
      </c>
      <c r="BP332" s="185"/>
      <c r="BQ332" s="185">
        <v>14623.73</v>
      </c>
      <c r="BR332" s="185">
        <v>283790.65000000002</v>
      </c>
      <c r="BS332" s="185">
        <v>13449</v>
      </c>
      <c r="BT332" s="185">
        <v>236659.12</v>
      </c>
      <c r="BU332" s="185">
        <v>4953</v>
      </c>
      <c r="BV332" s="185">
        <v>17520</v>
      </c>
      <c r="BW332" s="185">
        <v>26548</v>
      </c>
      <c r="BX332" s="185">
        <v>23699.08</v>
      </c>
      <c r="BY332" s="185">
        <v>47952</v>
      </c>
      <c r="BZ332" s="185">
        <v>48781.4</v>
      </c>
      <c r="CA332" s="185">
        <v>31275.98</v>
      </c>
      <c r="CB332" s="185">
        <v>7477</v>
      </c>
      <c r="CC332" s="216">
        <f t="shared" si="52"/>
        <v>5235434.2300000023</v>
      </c>
    </row>
    <row r="333" spans="1:81" s="116" customFormat="1" ht="25.5" customHeight="1">
      <c r="A333" s="143" t="s">
        <v>1462</v>
      </c>
      <c r="B333" s="310" t="s">
        <v>51</v>
      </c>
      <c r="C333" s="311" t="s">
        <v>667</v>
      </c>
      <c r="D333" s="312"/>
      <c r="E333" s="321"/>
      <c r="F333" s="313" t="s">
        <v>902</v>
      </c>
      <c r="G333" s="314" t="s">
        <v>903</v>
      </c>
      <c r="H333" s="207">
        <v>0</v>
      </c>
      <c r="I333" s="185">
        <v>0</v>
      </c>
      <c r="J333" s="185">
        <v>33812</v>
      </c>
      <c r="K333" s="185">
        <v>0</v>
      </c>
      <c r="L333" s="185">
        <v>0</v>
      </c>
      <c r="M333" s="185">
        <v>0</v>
      </c>
      <c r="N333" s="185">
        <v>0</v>
      </c>
      <c r="O333" s="185">
        <v>3500</v>
      </c>
      <c r="P333" s="185">
        <v>11200</v>
      </c>
      <c r="Q333" s="185">
        <v>0</v>
      </c>
      <c r="R333" s="185">
        <v>0</v>
      </c>
      <c r="S333" s="185">
        <v>0</v>
      </c>
      <c r="T333" s="185">
        <v>513.6</v>
      </c>
      <c r="U333" s="185">
        <v>1700</v>
      </c>
      <c r="V333" s="185">
        <v>0</v>
      </c>
      <c r="W333" s="185">
        <v>18000</v>
      </c>
      <c r="X333" s="185">
        <v>0</v>
      </c>
      <c r="Y333" s="185">
        <v>0</v>
      </c>
      <c r="Z333" s="185">
        <v>0</v>
      </c>
      <c r="AA333" s="185">
        <v>0</v>
      </c>
      <c r="AB333" s="185">
        <v>5419.55</v>
      </c>
      <c r="AC333" s="185">
        <v>0</v>
      </c>
      <c r="AD333" s="185">
        <v>0</v>
      </c>
      <c r="AE333" s="185">
        <v>0</v>
      </c>
      <c r="AF333" s="185">
        <v>0</v>
      </c>
      <c r="AG333" s="185">
        <v>0</v>
      </c>
      <c r="AH333" s="185">
        <v>0</v>
      </c>
      <c r="AI333" s="185">
        <v>11460</v>
      </c>
      <c r="AJ333" s="185">
        <v>0</v>
      </c>
      <c r="AK333" s="185">
        <v>3300</v>
      </c>
      <c r="AL333" s="185">
        <v>3200</v>
      </c>
      <c r="AM333" s="185">
        <v>0</v>
      </c>
      <c r="AN333" s="185">
        <v>0</v>
      </c>
      <c r="AO333" s="185">
        <v>0</v>
      </c>
      <c r="AP333" s="185">
        <v>0</v>
      </c>
      <c r="AQ333" s="185">
        <v>0</v>
      </c>
      <c r="AR333" s="185">
        <v>0</v>
      </c>
      <c r="AS333" s="185">
        <v>0</v>
      </c>
      <c r="AT333" s="185">
        <v>0</v>
      </c>
      <c r="AU333" s="185">
        <v>900</v>
      </c>
      <c r="AV333" s="185">
        <v>0</v>
      </c>
      <c r="AW333" s="185">
        <v>0</v>
      </c>
      <c r="AX333" s="185">
        <v>0</v>
      </c>
      <c r="AY333" s="185">
        <v>0</v>
      </c>
      <c r="AZ333" s="185">
        <v>0</v>
      </c>
      <c r="BA333" s="185">
        <v>0</v>
      </c>
      <c r="BB333" s="185">
        <v>0</v>
      </c>
      <c r="BC333" s="185">
        <v>0</v>
      </c>
      <c r="BD333" s="185">
        <v>2750</v>
      </c>
      <c r="BE333" s="185">
        <v>0</v>
      </c>
      <c r="BF333" s="185">
        <v>0</v>
      </c>
      <c r="BG333" s="185">
        <v>2530.0100000000002</v>
      </c>
      <c r="BH333" s="185"/>
      <c r="BI333" s="185">
        <v>0</v>
      </c>
      <c r="BJ333" s="185"/>
      <c r="BK333" s="185">
        <v>0</v>
      </c>
      <c r="BL333" s="185">
        <v>0</v>
      </c>
      <c r="BM333" s="185">
        <v>0</v>
      </c>
      <c r="BN333" s="185">
        <v>0</v>
      </c>
      <c r="BO333" s="185">
        <v>3400</v>
      </c>
      <c r="BP333" s="185"/>
      <c r="BQ333" s="185">
        <v>0</v>
      </c>
      <c r="BR333" s="185">
        <v>0</v>
      </c>
      <c r="BS333" s="185">
        <v>0</v>
      </c>
      <c r="BT333" s="185">
        <v>16835</v>
      </c>
      <c r="BU333" s="185">
        <v>0</v>
      </c>
      <c r="BV333" s="185">
        <v>0</v>
      </c>
      <c r="BW333" s="185">
        <v>0</v>
      </c>
      <c r="BX333" s="185">
        <v>3363</v>
      </c>
      <c r="BY333" s="185">
        <v>460</v>
      </c>
      <c r="BZ333" s="185">
        <v>0</v>
      </c>
      <c r="CA333" s="185">
        <v>0</v>
      </c>
      <c r="CB333" s="185">
        <v>0</v>
      </c>
      <c r="CC333" s="216">
        <f t="shared" si="52"/>
        <v>122343.16</v>
      </c>
    </row>
    <row r="334" spans="1:81" s="116" customFormat="1" ht="25.5" customHeight="1">
      <c r="A334" s="143" t="s">
        <v>1462</v>
      </c>
      <c r="B334" s="310" t="s">
        <v>51</v>
      </c>
      <c r="C334" s="311" t="s">
        <v>667</v>
      </c>
      <c r="D334" s="312"/>
      <c r="E334" s="321"/>
      <c r="F334" s="313" t="s">
        <v>904</v>
      </c>
      <c r="G334" s="314" t="s">
        <v>905</v>
      </c>
      <c r="H334" s="207">
        <v>148715.57999999999</v>
      </c>
      <c r="I334" s="185">
        <v>10539.5</v>
      </c>
      <c r="J334" s="185">
        <v>14701.8</v>
      </c>
      <c r="K334" s="185">
        <v>2040</v>
      </c>
      <c r="L334" s="185">
        <v>0</v>
      </c>
      <c r="M334" s="185">
        <v>0</v>
      </c>
      <c r="N334" s="185">
        <v>235051</v>
      </c>
      <c r="O334" s="185">
        <v>15288.29</v>
      </c>
      <c r="P334" s="185">
        <v>25000</v>
      </c>
      <c r="Q334" s="185">
        <v>64793.53</v>
      </c>
      <c r="R334" s="185">
        <v>0</v>
      </c>
      <c r="S334" s="185">
        <v>6066.9</v>
      </c>
      <c r="T334" s="185">
        <v>48535.199999999997</v>
      </c>
      <c r="U334" s="185">
        <v>3320.21</v>
      </c>
      <c r="V334" s="185">
        <v>8350.7000000000007</v>
      </c>
      <c r="W334" s="185">
        <v>1440</v>
      </c>
      <c r="X334" s="185">
        <v>0</v>
      </c>
      <c r="Y334" s="185">
        <v>0</v>
      </c>
      <c r="Z334" s="185">
        <v>95809.65</v>
      </c>
      <c r="AA334" s="185">
        <v>50504.6</v>
      </c>
      <c r="AB334" s="185">
        <v>12214.9</v>
      </c>
      <c r="AC334" s="185">
        <v>13240.25</v>
      </c>
      <c r="AD334" s="185">
        <v>19505</v>
      </c>
      <c r="AE334" s="185">
        <v>60631.6</v>
      </c>
      <c r="AF334" s="185">
        <v>3803</v>
      </c>
      <c r="AG334" s="185">
        <v>1018.4</v>
      </c>
      <c r="AH334" s="185">
        <v>13350</v>
      </c>
      <c r="AI334" s="185">
        <v>305881</v>
      </c>
      <c r="AJ334" s="185">
        <v>1476</v>
      </c>
      <c r="AK334" s="185">
        <v>0</v>
      </c>
      <c r="AL334" s="185">
        <v>7283</v>
      </c>
      <c r="AM334" s="185">
        <v>15078</v>
      </c>
      <c r="AN334" s="185">
        <v>75491</v>
      </c>
      <c r="AO334" s="185">
        <v>43766</v>
      </c>
      <c r="AP334" s="185">
        <v>0</v>
      </c>
      <c r="AQ334" s="185">
        <v>18299.400000000001</v>
      </c>
      <c r="AR334" s="185">
        <v>0</v>
      </c>
      <c r="AS334" s="185">
        <v>1426</v>
      </c>
      <c r="AT334" s="185">
        <v>6048</v>
      </c>
      <c r="AU334" s="185">
        <v>78499</v>
      </c>
      <c r="AV334" s="185">
        <v>720</v>
      </c>
      <c r="AW334" s="185">
        <v>3800</v>
      </c>
      <c r="AX334" s="185">
        <v>3600</v>
      </c>
      <c r="AY334" s="185">
        <v>0</v>
      </c>
      <c r="AZ334" s="185">
        <v>0</v>
      </c>
      <c r="BA334" s="185">
        <v>0</v>
      </c>
      <c r="BB334" s="185">
        <v>17699.5</v>
      </c>
      <c r="BC334" s="185">
        <v>6098.6</v>
      </c>
      <c r="BD334" s="185">
        <v>18141.25</v>
      </c>
      <c r="BE334" s="185">
        <v>9218</v>
      </c>
      <c r="BF334" s="185">
        <v>15781.78</v>
      </c>
      <c r="BG334" s="185">
        <v>9899.68</v>
      </c>
      <c r="BH334" s="185"/>
      <c r="BI334" s="185">
        <v>16520</v>
      </c>
      <c r="BJ334" s="185"/>
      <c r="BK334" s="185">
        <v>72</v>
      </c>
      <c r="BL334" s="185">
        <v>0</v>
      </c>
      <c r="BM334" s="185">
        <v>87412</v>
      </c>
      <c r="BN334" s="185">
        <v>38834.400000000001</v>
      </c>
      <c r="BO334" s="185">
        <v>2300</v>
      </c>
      <c r="BP334" s="185"/>
      <c r="BQ334" s="185">
        <v>4560</v>
      </c>
      <c r="BR334" s="185">
        <v>10265.1</v>
      </c>
      <c r="BS334" s="185">
        <v>0</v>
      </c>
      <c r="BT334" s="185">
        <v>15435.1</v>
      </c>
      <c r="BU334" s="185">
        <v>3800</v>
      </c>
      <c r="BV334" s="185">
        <v>0</v>
      </c>
      <c r="BW334" s="185">
        <v>2790</v>
      </c>
      <c r="BX334" s="185">
        <v>0</v>
      </c>
      <c r="BY334" s="185">
        <v>48180</v>
      </c>
      <c r="BZ334" s="185">
        <v>3170</v>
      </c>
      <c r="CA334" s="185">
        <v>3064.1</v>
      </c>
      <c r="CB334" s="185">
        <v>8018</v>
      </c>
      <c r="CC334" s="216">
        <f t="shared" si="52"/>
        <v>1736547.02</v>
      </c>
    </row>
    <row r="335" spans="1:81" s="116" customFormat="1" ht="25.5" customHeight="1">
      <c r="A335" s="143" t="s">
        <v>1462</v>
      </c>
      <c r="B335" s="310" t="s">
        <v>51</v>
      </c>
      <c r="C335" s="311" t="s">
        <v>667</v>
      </c>
      <c r="D335" s="312"/>
      <c r="E335" s="321"/>
      <c r="F335" s="313" t="s">
        <v>906</v>
      </c>
      <c r="G335" s="314" t="s">
        <v>907</v>
      </c>
      <c r="H335" s="207">
        <v>4898.12</v>
      </c>
      <c r="I335" s="185">
        <v>0</v>
      </c>
      <c r="J335" s="185">
        <v>0</v>
      </c>
      <c r="K335" s="185">
        <v>0</v>
      </c>
      <c r="L335" s="185">
        <v>4500</v>
      </c>
      <c r="M335" s="185">
        <v>0</v>
      </c>
      <c r="N335" s="185">
        <v>152</v>
      </c>
      <c r="O335" s="185">
        <v>0</v>
      </c>
      <c r="P335" s="185">
        <v>0</v>
      </c>
      <c r="Q335" s="185">
        <v>50899.9</v>
      </c>
      <c r="R335" s="185">
        <v>0</v>
      </c>
      <c r="S335" s="185">
        <v>0</v>
      </c>
      <c r="T335" s="185">
        <v>0</v>
      </c>
      <c r="U335" s="185">
        <v>0</v>
      </c>
      <c r="V335" s="185">
        <v>372</v>
      </c>
      <c r="W335" s="185">
        <v>0</v>
      </c>
      <c r="X335" s="185">
        <v>0</v>
      </c>
      <c r="Y335" s="185">
        <v>0</v>
      </c>
      <c r="Z335" s="185">
        <v>0</v>
      </c>
      <c r="AA335" s="185">
        <v>0</v>
      </c>
      <c r="AB335" s="185">
        <v>0</v>
      </c>
      <c r="AC335" s="185">
        <v>0</v>
      </c>
      <c r="AD335" s="185">
        <v>0</v>
      </c>
      <c r="AE335" s="185">
        <v>0</v>
      </c>
      <c r="AF335" s="185">
        <v>1240</v>
      </c>
      <c r="AG335" s="185">
        <v>0</v>
      </c>
      <c r="AH335" s="185">
        <v>0</v>
      </c>
      <c r="AI335" s="185">
        <v>0</v>
      </c>
      <c r="AJ335" s="185">
        <v>0</v>
      </c>
      <c r="AK335" s="185">
        <v>0</v>
      </c>
      <c r="AL335" s="185">
        <v>890</v>
      </c>
      <c r="AM335" s="185">
        <v>630</v>
      </c>
      <c r="AN335" s="185">
        <v>0</v>
      </c>
      <c r="AO335" s="185">
        <v>0</v>
      </c>
      <c r="AP335" s="185">
        <v>0</v>
      </c>
      <c r="AQ335" s="185">
        <v>3950</v>
      </c>
      <c r="AR335" s="185">
        <v>0</v>
      </c>
      <c r="AS335" s="185">
        <v>0</v>
      </c>
      <c r="AT335" s="185">
        <v>0</v>
      </c>
      <c r="AU335" s="185">
        <v>878</v>
      </c>
      <c r="AV335" s="185">
        <v>0</v>
      </c>
      <c r="AW335" s="185">
        <v>2000</v>
      </c>
      <c r="AX335" s="185">
        <v>0</v>
      </c>
      <c r="AY335" s="185">
        <v>0</v>
      </c>
      <c r="AZ335" s="185">
        <v>0</v>
      </c>
      <c r="BA335" s="185">
        <v>0</v>
      </c>
      <c r="BB335" s="185">
        <v>924</v>
      </c>
      <c r="BC335" s="185">
        <v>0</v>
      </c>
      <c r="BD335" s="185">
        <v>0</v>
      </c>
      <c r="BE335" s="185">
        <v>21500</v>
      </c>
      <c r="BF335" s="185">
        <v>12037.5</v>
      </c>
      <c r="BG335" s="185">
        <v>3550</v>
      </c>
      <c r="BH335" s="185"/>
      <c r="BI335" s="185">
        <v>0</v>
      </c>
      <c r="BJ335" s="185"/>
      <c r="BK335" s="185">
        <v>0</v>
      </c>
      <c r="BL335" s="185">
        <v>0</v>
      </c>
      <c r="BM335" s="185">
        <v>0</v>
      </c>
      <c r="BN335" s="185">
        <v>6700</v>
      </c>
      <c r="BO335" s="185">
        <v>0</v>
      </c>
      <c r="BP335" s="185"/>
      <c r="BQ335" s="185">
        <v>0</v>
      </c>
      <c r="BR335" s="185">
        <v>0</v>
      </c>
      <c r="BS335" s="185">
        <v>0</v>
      </c>
      <c r="BT335" s="185">
        <v>0</v>
      </c>
      <c r="BU335" s="185">
        <v>0</v>
      </c>
      <c r="BV335" s="185">
        <v>0</v>
      </c>
      <c r="BW335" s="185">
        <v>3515.5</v>
      </c>
      <c r="BX335" s="185">
        <v>0</v>
      </c>
      <c r="BY335" s="185">
        <v>0</v>
      </c>
      <c r="BZ335" s="185">
        <v>1766.68</v>
      </c>
      <c r="CA335" s="185">
        <v>0</v>
      </c>
      <c r="CB335" s="185">
        <v>0</v>
      </c>
      <c r="CC335" s="216">
        <f t="shared" si="52"/>
        <v>120403.7</v>
      </c>
    </row>
    <row r="336" spans="1:81" s="116" customFormat="1" ht="25.5" customHeight="1">
      <c r="A336" s="143" t="s">
        <v>1462</v>
      </c>
      <c r="B336" s="310" t="s">
        <v>51</v>
      </c>
      <c r="C336" s="311" t="s">
        <v>667</v>
      </c>
      <c r="D336" s="312"/>
      <c r="E336" s="321"/>
      <c r="F336" s="313" t="s">
        <v>908</v>
      </c>
      <c r="G336" s="314" t="s">
        <v>1515</v>
      </c>
      <c r="H336" s="207">
        <v>498320.7</v>
      </c>
      <c r="I336" s="185">
        <v>0</v>
      </c>
      <c r="J336" s="185">
        <v>75227.8</v>
      </c>
      <c r="K336" s="185">
        <v>11067.39</v>
      </c>
      <c r="L336" s="185">
        <v>9450.6200000000008</v>
      </c>
      <c r="M336" s="185">
        <v>0</v>
      </c>
      <c r="N336" s="185">
        <v>438725.89</v>
      </c>
      <c r="O336" s="185">
        <v>121535.41</v>
      </c>
      <c r="P336" s="185">
        <v>3880</v>
      </c>
      <c r="Q336" s="185">
        <v>308175.09999999998</v>
      </c>
      <c r="R336" s="185">
        <v>78240</v>
      </c>
      <c r="S336" s="185">
        <v>54552.4</v>
      </c>
      <c r="T336" s="185">
        <v>0</v>
      </c>
      <c r="U336" s="185">
        <v>6074</v>
      </c>
      <c r="V336" s="185">
        <v>58475</v>
      </c>
      <c r="W336" s="185">
        <v>0</v>
      </c>
      <c r="X336" s="185">
        <v>0</v>
      </c>
      <c r="Y336" s="185">
        <v>0</v>
      </c>
      <c r="Z336" s="185">
        <v>0</v>
      </c>
      <c r="AA336" s="185">
        <v>264210.7</v>
      </c>
      <c r="AB336" s="185">
        <v>100820.37</v>
      </c>
      <c r="AC336" s="185">
        <v>66512.25</v>
      </c>
      <c r="AD336" s="185">
        <v>9471</v>
      </c>
      <c r="AE336" s="185">
        <v>28050</v>
      </c>
      <c r="AF336" s="185">
        <v>61920.9</v>
      </c>
      <c r="AG336" s="185">
        <v>13710</v>
      </c>
      <c r="AH336" s="185">
        <v>0</v>
      </c>
      <c r="AI336" s="185">
        <v>29575</v>
      </c>
      <c r="AJ336" s="185">
        <v>30479</v>
      </c>
      <c r="AK336" s="185">
        <v>3000</v>
      </c>
      <c r="AL336" s="185">
        <v>0</v>
      </c>
      <c r="AM336" s="185">
        <v>8620</v>
      </c>
      <c r="AN336" s="185">
        <v>1250</v>
      </c>
      <c r="AO336" s="185">
        <v>29126</v>
      </c>
      <c r="AP336" s="185">
        <v>0</v>
      </c>
      <c r="AQ336" s="185">
        <v>85184</v>
      </c>
      <c r="AR336" s="185">
        <v>5760</v>
      </c>
      <c r="AS336" s="185">
        <v>2990</v>
      </c>
      <c r="AT336" s="185">
        <v>0</v>
      </c>
      <c r="AU336" s="185">
        <v>12305</v>
      </c>
      <c r="AV336" s="185">
        <v>2950</v>
      </c>
      <c r="AW336" s="185">
        <v>0</v>
      </c>
      <c r="AX336" s="185">
        <v>11390</v>
      </c>
      <c r="AY336" s="185">
        <v>0</v>
      </c>
      <c r="AZ336" s="185">
        <v>3559</v>
      </c>
      <c r="BA336" s="185">
        <v>8550</v>
      </c>
      <c r="BB336" s="185">
        <v>350807.8</v>
      </c>
      <c r="BC336" s="185">
        <v>14270</v>
      </c>
      <c r="BD336" s="185">
        <v>23429.9</v>
      </c>
      <c r="BE336" s="185">
        <v>30030</v>
      </c>
      <c r="BF336" s="185">
        <v>23252.17</v>
      </c>
      <c r="BG336" s="185">
        <v>18800</v>
      </c>
      <c r="BH336" s="185"/>
      <c r="BI336" s="185">
        <v>950</v>
      </c>
      <c r="BJ336" s="185"/>
      <c r="BK336" s="185">
        <v>12030</v>
      </c>
      <c r="BL336" s="185">
        <v>6215</v>
      </c>
      <c r="BM336" s="185">
        <v>60452</v>
      </c>
      <c r="BN336" s="185">
        <v>254700</v>
      </c>
      <c r="BO336" s="185">
        <v>6130</v>
      </c>
      <c r="BP336" s="185"/>
      <c r="BQ336" s="185">
        <v>53540</v>
      </c>
      <c r="BR336" s="185">
        <v>32010</v>
      </c>
      <c r="BS336" s="185">
        <v>4800</v>
      </c>
      <c r="BT336" s="185">
        <v>38965</v>
      </c>
      <c r="BU336" s="185">
        <v>6119</v>
      </c>
      <c r="BV336" s="185">
        <v>9900</v>
      </c>
      <c r="BW336" s="185">
        <v>18940</v>
      </c>
      <c r="BX336" s="185">
        <v>17670</v>
      </c>
      <c r="BY336" s="185">
        <v>600</v>
      </c>
      <c r="BZ336" s="185">
        <v>40700</v>
      </c>
      <c r="CA336" s="185">
        <v>16860</v>
      </c>
      <c r="CB336" s="185">
        <v>2000</v>
      </c>
      <c r="CC336" s="216">
        <f t="shared" si="52"/>
        <v>3486328.3999999994</v>
      </c>
    </row>
    <row r="337" spans="1:81" s="116" customFormat="1" ht="25.5" customHeight="1">
      <c r="A337" s="143" t="s">
        <v>1462</v>
      </c>
      <c r="B337" s="310" t="s">
        <v>51</v>
      </c>
      <c r="C337" s="311" t="s">
        <v>667</v>
      </c>
      <c r="D337" s="312"/>
      <c r="E337" s="321"/>
      <c r="F337" s="313" t="s">
        <v>909</v>
      </c>
      <c r="G337" s="314" t="s">
        <v>910</v>
      </c>
      <c r="H337" s="207">
        <v>433640.89</v>
      </c>
      <c r="I337" s="185">
        <v>46389.16</v>
      </c>
      <c r="J337" s="185">
        <v>267962.81</v>
      </c>
      <c r="K337" s="185">
        <v>22747.5</v>
      </c>
      <c r="L337" s="185">
        <v>32012.28</v>
      </c>
      <c r="M337" s="185">
        <v>0</v>
      </c>
      <c r="N337" s="185">
        <v>791183.37</v>
      </c>
      <c r="O337" s="185">
        <v>176889.3</v>
      </c>
      <c r="P337" s="185">
        <v>13233.76</v>
      </c>
      <c r="Q337" s="185">
        <v>720657.88</v>
      </c>
      <c r="R337" s="185">
        <v>19055</v>
      </c>
      <c r="S337" s="185">
        <v>9716.5499999999993</v>
      </c>
      <c r="T337" s="185">
        <v>73736.039999999994</v>
      </c>
      <c r="U337" s="185">
        <v>7468.4</v>
      </c>
      <c r="V337" s="185">
        <v>220</v>
      </c>
      <c r="W337" s="185">
        <v>12141.99</v>
      </c>
      <c r="X337" s="185">
        <v>0</v>
      </c>
      <c r="Y337" s="185">
        <v>7000</v>
      </c>
      <c r="Z337" s="185">
        <v>621314.71</v>
      </c>
      <c r="AA337" s="185">
        <v>731539.23</v>
      </c>
      <c r="AB337" s="185">
        <v>98581.13</v>
      </c>
      <c r="AC337" s="185">
        <v>190069.01</v>
      </c>
      <c r="AD337" s="185">
        <v>36761.67</v>
      </c>
      <c r="AE337" s="185">
        <v>66767.850000000006</v>
      </c>
      <c r="AF337" s="185">
        <v>18638.400000000001</v>
      </c>
      <c r="AG337" s="185">
        <v>52089.08</v>
      </c>
      <c r="AH337" s="185">
        <v>0</v>
      </c>
      <c r="AI337" s="185">
        <v>588635.76</v>
      </c>
      <c r="AJ337" s="185">
        <v>43573.25</v>
      </c>
      <c r="AK337" s="185">
        <v>2230</v>
      </c>
      <c r="AL337" s="185">
        <v>19660</v>
      </c>
      <c r="AM337" s="185">
        <v>4832.93</v>
      </c>
      <c r="AN337" s="185">
        <v>67986.17</v>
      </c>
      <c r="AO337" s="185">
        <v>33946</v>
      </c>
      <c r="AP337" s="185">
        <v>0</v>
      </c>
      <c r="AQ337" s="185">
        <v>165580.6</v>
      </c>
      <c r="AR337" s="185">
        <v>0</v>
      </c>
      <c r="AS337" s="185">
        <v>4964.5</v>
      </c>
      <c r="AT337" s="185">
        <v>0</v>
      </c>
      <c r="AU337" s="185">
        <v>740136.33</v>
      </c>
      <c r="AV337" s="185">
        <v>19329.2</v>
      </c>
      <c r="AW337" s="185">
        <v>22791</v>
      </c>
      <c r="AX337" s="185">
        <v>27919.200000000001</v>
      </c>
      <c r="AY337" s="185">
        <v>0</v>
      </c>
      <c r="AZ337" s="185">
        <v>0</v>
      </c>
      <c r="BA337" s="185">
        <v>25177.5</v>
      </c>
      <c r="BB337" s="185">
        <v>117515.5</v>
      </c>
      <c r="BC337" s="185">
        <v>31456.71</v>
      </c>
      <c r="BD337" s="185">
        <v>30907.13</v>
      </c>
      <c r="BE337" s="185">
        <v>95111.76</v>
      </c>
      <c r="BF337" s="185">
        <v>83688.320000000007</v>
      </c>
      <c r="BG337" s="185">
        <v>18017.22</v>
      </c>
      <c r="BH337" s="185"/>
      <c r="BI337" s="185">
        <v>49563.85</v>
      </c>
      <c r="BJ337" s="185"/>
      <c r="BK337" s="185">
        <v>16495.95</v>
      </c>
      <c r="BL337" s="185">
        <v>3000</v>
      </c>
      <c r="BM337" s="185">
        <v>511688.33</v>
      </c>
      <c r="BN337" s="185">
        <v>140501</v>
      </c>
      <c r="BO337" s="185">
        <v>55298.22</v>
      </c>
      <c r="BP337" s="185"/>
      <c r="BQ337" s="185">
        <v>28790.05</v>
      </c>
      <c r="BR337" s="185">
        <v>46452.74</v>
      </c>
      <c r="BS337" s="185">
        <v>32468</v>
      </c>
      <c r="BT337" s="185">
        <v>300370.56</v>
      </c>
      <c r="BU337" s="185">
        <v>5641</v>
      </c>
      <c r="BV337" s="185">
        <v>37623</v>
      </c>
      <c r="BW337" s="185">
        <v>32594.65</v>
      </c>
      <c r="BX337" s="185">
        <v>23969.62</v>
      </c>
      <c r="BY337" s="185">
        <v>72082.600000000006</v>
      </c>
      <c r="BZ337" s="185">
        <v>36264.639999999999</v>
      </c>
      <c r="CA337" s="185">
        <v>51572.65</v>
      </c>
      <c r="CB337" s="185">
        <v>14114.5</v>
      </c>
      <c r="CC337" s="216">
        <f t="shared" si="52"/>
        <v>8051766.4499999983</v>
      </c>
    </row>
    <row r="338" spans="1:81" s="116" customFormat="1" ht="25.5" customHeight="1">
      <c r="A338" s="143" t="s">
        <v>1462</v>
      </c>
      <c r="B338" s="310" t="s">
        <v>51</v>
      </c>
      <c r="C338" s="311" t="s">
        <v>667</v>
      </c>
      <c r="D338" s="312"/>
      <c r="E338" s="321"/>
      <c r="F338" s="313" t="s">
        <v>911</v>
      </c>
      <c r="G338" s="314" t="s">
        <v>912</v>
      </c>
      <c r="H338" s="207">
        <v>178732.79999999999</v>
      </c>
      <c r="I338" s="185">
        <v>17049.88</v>
      </c>
      <c r="J338" s="185">
        <v>13324.71</v>
      </c>
      <c r="K338" s="185">
        <v>39737</v>
      </c>
      <c r="L338" s="185">
        <v>11883.42</v>
      </c>
      <c r="M338" s="185">
        <v>0</v>
      </c>
      <c r="N338" s="185">
        <v>48578</v>
      </c>
      <c r="O338" s="185">
        <v>3941</v>
      </c>
      <c r="P338" s="185">
        <v>0</v>
      </c>
      <c r="Q338" s="185">
        <v>139946.79999999999</v>
      </c>
      <c r="R338" s="185">
        <v>4375</v>
      </c>
      <c r="S338" s="185">
        <v>0</v>
      </c>
      <c r="T338" s="185">
        <v>75456</v>
      </c>
      <c r="U338" s="185">
        <v>2423.19</v>
      </c>
      <c r="V338" s="185">
        <v>17344.849999999999</v>
      </c>
      <c r="W338" s="185">
        <v>1605</v>
      </c>
      <c r="X338" s="185">
        <v>0</v>
      </c>
      <c r="Y338" s="185">
        <v>5031.1400000000003</v>
      </c>
      <c r="Z338" s="185">
        <v>701054.35</v>
      </c>
      <c r="AA338" s="185">
        <v>12867.82</v>
      </c>
      <c r="AB338" s="185">
        <v>9620.32</v>
      </c>
      <c r="AC338" s="185">
        <v>23417.4</v>
      </c>
      <c r="AD338" s="185">
        <v>18479.84</v>
      </c>
      <c r="AE338" s="185">
        <v>3416.51</v>
      </c>
      <c r="AF338" s="185">
        <v>0</v>
      </c>
      <c r="AG338" s="185">
        <v>2247</v>
      </c>
      <c r="AH338" s="185">
        <v>0</v>
      </c>
      <c r="AI338" s="185">
        <v>98088.78</v>
      </c>
      <c r="AJ338" s="185">
        <v>1485</v>
      </c>
      <c r="AK338" s="185">
        <v>3442</v>
      </c>
      <c r="AL338" s="185">
        <v>5100</v>
      </c>
      <c r="AM338" s="185">
        <v>6450</v>
      </c>
      <c r="AN338" s="185">
        <v>34556</v>
      </c>
      <c r="AO338" s="185">
        <v>1926</v>
      </c>
      <c r="AP338" s="185">
        <v>0</v>
      </c>
      <c r="AQ338" s="185">
        <v>21790.78</v>
      </c>
      <c r="AR338" s="185">
        <v>12057.3</v>
      </c>
      <c r="AS338" s="185">
        <v>11302.98</v>
      </c>
      <c r="AT338" s="185">
        <v>3058</v>
      </c>
      <c r="AU338" s="185">
        <v>0</v>
      </c>
      <c r="AV338" s="185">
        <v>0</v>
      </c>
      <c r="AW338" s="185">
        <v>2920</v>
      </c>
      <c r="AX338" s="185">
        <v>0</v>
      </c>
      <c r="AY338" s="185">
        <v>0</v>
      </c>
      <c r="AZ338" s="185">
        <v>0</v>
      </c>
      <c r="BA338" s="185">
        <v>4017.85</v>
      </c>
      <c r="BB338" s="185">
        <v>27345</v>
      </c>
      <c r="BC338" s="185">
        <v>9539.0499999999993</v>
      </c>
      <c r="BD338" s="185">
        <v>26035</v>
      </c>
      <c r="BE338" s="185">
        <v>101213.44</v>
      </c>
      <c r="BF338" s="185">
        <v>23128.080000000002</v>
      </c>
      <c r="BG338" s="185">
        <v>7457.9</v>
      </c>
      <c r="BH338" s="185"/>
      <c r="BI338" s="185">
        <v>0</v>
      </c>
      <c r="BJ338" s="185"/>
      <c r="BK338" s="185">
        <v>107</v>
      </c>
      <c r="BL338" s="185">
        <v>0</v>
      </c>
      <c r="BM338" s="185">
        <v>44410</v>
      </c>
      <c r="BN338" s="185">
        <v>5286</v>
      </c>
      <c r="BO338" s="185">
        <v>2876</v>
      </c>
      <c r="BP338" s="185"/>
      <c r="BQ338" s="185">
        <v>5694.4</v>
      </c>
      <c r="BR338" s="185">
        <v>8667.7999999999993</v>
      </c>
      <c r="BS338" s="185">
        <v>0</v>
      </c>
      <c r="BT338" s="185">
        <v>0</v>
      </c>
      <c r="BU338" s="185">
        <v>0</v>
      </c>
      <c r="BV338" s="185">
        <v>0</v>
      </c>
      <c r="BW338" s="185">
        <v>3580</v>
      </c>
      <c r="BX338" s="185">
        <v>5230</v>
      </c>
      <c r="BY338" s="185">
        <v>26421</v>
      </c>
      <c r="BZ338" s="185">
        <v>13557</v>
      </c>
      <c r="CA338" s="185">
        <v>21.4</v>
      </c>
      <c r="CB338" s="185">
        <v>1353</v>
      </c>
      <c r="CC338" s="216">
        <f t="shared" si="52"/>
        <v>1848648.79</v>
      </c>
    </row>
    <row r="339" spans="1:81" s="116" customFormat="1" ht="25.5" customHeight="1">
      <c r="A339" s="143" t="s">
        <v>1462</v>
      </c>
      <c r="B339" s="310" t="s">
        <v>51</v>
      </c>
      <c r="C339" s="311" t="s">
        <v>667</v>
      </c>
      <c r="D339" s="312"/>
      <c r="E339" s="321"/>
      <c r="F339" s="313" t="s">
        <v>913</v>
      </c>
      <c r="G339" s="314" t="s">
        <v>914</v>
      </c>
      <c r="H339" s="207">
        <v>0</v>
      </c>
      <c r="I339" s="185">
        <v>0</v>
      </c>
      <c r="J339" s="185">
        <v>0</v>
      </c>
      <c r="K339" s="185">
        <v>0</v>
      </c>
      <c r="L339" s="185">
        <v>0</v>
      </c>
      <c r="M339" s="185">
        <v>0</v>
      </c>
      <c r="N339" s="185">
        <v>1823827.21</v>
      </c>
      <c r="O339" s="185">
        <v>52760</v>
      </c>
      <c r="P339" s="185">
        <v>0</v>
      </c>
      <c r="Q339" s="185">
        <v>0</v>
      </c>
      <c r="R339" s="185">
        <v>5345</v>
      </c>
      <c r="S339" s="185">
        <v>13740</v>
      </c>
      <c r="T339" s="185">
        <v>0</v>
      </c>
      <c r="U339" s="185">
        <v>0</v>
      </c>
      <c r="V339" s="185">
        <v>1500</v>
      </c>
      <c r="W339" s="185">
        <v>0</v>
      </c>
      <c r="X339" s="185">
        <v>0</v>
      </c>
      <c r="Y339" s="185">
        <v>75621</v>
      </c>
      <c r="Z339" s="185">
        <v>2168931.17</v>
      </c>
      <c r="AA339" s="185">
        <v>60942.14</v>
      </c>
      <c r="AB339" s="185">
        <v>2000</v>
      </c>
      <c r="AC339" s="185">
        <v>59453</v>
      </c>
      <c r="AD339" s="185">
        <v>1380.3</v>
      </c>
      <c r="AE339" s="185">
        <v>11006.58</v>
      </c>
      <c r="AF339" s="185">
        <v>0</v>
      </c>
      <c r="AG339" s="185">
        <v>2498.65</v>
      </c>
      <c r="AH339" s="185">
        <v>0</v>
      </c>
      <c r="AI339" s="185">
        <v>0</v>
      </c>
      <c r="AJ339" s="185">
        <v>0</v>
      </c>
      <c r="AK339" s="185">
        <v>0</v>
      </c>
      <c r="AL339" s="185">
        <v>0</v>
      </c>
      <c r="AM339" s="185">
        <v>10550</v>
      </c>
      <c r="AN339" s="185">
        <v>760</v>
      </c>
      <c r="AO339" s="185">
        <v>1080</v>
      </c>
      <c r="AP339" s="185">
        <v>0</v>
      </c>
      <c r="AQ339" s="185">
        <v>0</v>
      </c>
      <c r="AR339" s="185">
        <v>370</v>
      </c>
      <c r="AS339" s="185">
        <v>0</v>
      </c>
      <c r="AT339" s="185">
        <v>0</v>
      </c>
      <c r="AU339" s="185">
        <v>4095</v>
      </c>
      <c r="AV339" s="185">
        <v>0</v>
      </c>
      <c r="AW339" s="185">
        <v>15185</v>
      </c>
      <c r="AX339" s="185">
        <v>33725</v>
      </c>
      <c r="AY339" s="185">
        <v>3317</v>
      </c>
      <c r="AZ339" s="185">
        <v>0</v>
      </c>
      <c r="BA339" s="185">
        <v>0</v>
      </c>
      <c r="BB339" s="185">
        <v>330851.40000000002</v>
      </c>
      <c r="BC339" s="185">
        <v>2906.5</v>
      </c>
      <c r="BD339" s="185">
        <v>18819.990000000002</v>
      </c>
      <c r="BE339" s="185">
        <v>72553.2</v>
      </c>
      <c r="BF339" s="185">
        <v>16416</v>
      </c>
      <c r="BG339" s="185">
        <v>0</v>
      </c>
      <c r="BH339" s="185"/>
      <c r="BI339" s="185">
        <v>137350</v>
      </c>
      <c r="BJ339" s="185"/>
      <c r="BK339" s="185">
        <v>1000</v>
      </c>
      <c r="BL339" s="185">
        <v>2000</v>
      </c>
      <c r="BM339" s="185">
        <v>132530</v>
      </c>
      <c r="BN339" s="185">
        <v>258778.09</v>
      </c>
      <c r="BO339" s="185">
        <v>300</v>
      </c>
      <c r="BP339" s="185"/>
      <c r="BQ339" s="185">
        <v>0</v>
      </c>
      <c r="BR339" s="185">
        <v>6340</v>
      </c>
      <c r="BS339" s="185">
        <v>0</v>
      </c>
      <c r="BT339" s="185">
        <v>8025</v>
      </c>
      <c r="BU339" s="185">
        <v>0</v>
      </c>
      <c r="BV339" s="185">
        <v>0</v>
      </c>
      <c r="BW339" s="185">
        <v>22320.68</v>
      </c>
      <c r="BX339" s="185">
        <v>0</v>
      </c>
      <c r="BY339" s="185">
        <v>0</v>
      </c>
      <c r="BZ339" s="185">
        <v>700</v>
      </c>
      <c r="CA339" s="185">
        <v>0</v>
      </c>
      <c r="CB339" s="185">
        <v>1039</v>
      </c>
      <c r="CC339" s="216">
        <f t="shared" si="52"/>
        <v>5360016.91</v>
      </c>
    </row>
    <row r="340" spans="1:81" s="116" customFormat="1" ht="25.5" customHeight="1">
      <c r="A340" s="143" t="s">
        <v>1462</v>
      </c>
      <c r="B340" s="310" t="s">
        <v>51</v>
      </c>
      <c r="C340" s="311" t="s">
        <v>667</v>
      </c>
      <c r="D340" s="312"/>
      <c r="E340" s="321"/>
      <c r="F340" s="313" t="s">
        <v>915</v>
      </c>
      <c r="G340" s="314" t="s">
        <v>916</v>
      </c>
      <c r="H340" s="207">
        <v>0</v>
      </c>
      <c r="I340" s="185">
        <v>0</v>
      </c>
      <c r="J340" s="185">
        <v>0</v>
      </c>
      <c r="K340" s="185">
        <v>0</v>
      </c>
      <c r="L340" s="185">
        <v>0</v>
      </c>
      <c r="M340" s="185">
        <v>0</v>
      </c>
      <c r="N340" s="185">
        <v>0</v>
      </c>
      <c r="O340" s="185">
        <v>0</v>
      </c>
      <c r="P340" s="185">
        <v>0</v>
      </c>
      <c r="Q340" s="185">
        <v>0</v>
      </c>
      <c r="R340" s="185">
        <v>0</v>
      </c>
      <c r="S340" s="185">
        <v>0</v>
      </c>
      <c r="T340" s="185">
        <v>5817.5</v>
      </c>
      <c r="U340" s="185">
        <v>0</v>
      </c>
      <c r="V340" s="185">
        <v>0</v>
      </c>
      <c r="W340" s="185">
        <v>0</v>
      </c>
      <c r="X340" s="185">
        <v>0</v>
      </c>
      <c r="Y340" s="185">
        <v>0</v>
      </c>
      <c r="Z340" s="185">
        <v>0</v>
      </c>
      <c r="AA340" s="185">
        <v>0</v>
      </c>
      <c r="AB340" s="185">
        <v>0</v>
      </c>
      <c r="AC340" s="185">
        <v>0</v>
      </c>
      <c r="AD340" s="185">
        <v>0</v>
      </c>
      <c r="AE340" s="185">
        <v>0</v>
      </c>
      <c r="AF340" s="185">
        <v>0</v>
      </c>
      <c r="AG340" s="185">
        <v>0</v>
      </c>
      <c r="AH340" s="185">
        <v>0</v>
      </c>
      <c r="AI340" s="185">
        <v>0</v>
      </c>
      <c r="AJ340" s="185">
        <v>0</v>
      </c>
      <c r="AK340" s="185">
        <v>0</v>
      </c>
      <c r="AL340" s="185">
        <v>0</v>
      </c>
      <c r="AM340" s="185">
        <v>0</v>
      </c>
      <c r="AN340" s="185">
        <v>0</v>
      </c>
      <c r="AO340" s="185">
        <v>0</v>
      </c>
      <c r="AP340" s="185">
        <v>0</v>
      </c>
      <c r="AQ340" s="185">
        <v>0</v>
      </c>
      <c r="AR340" s="185">
        <v>0</v>
      </c>
      <c r="AS340" s="185">
        <v>0</v>
      </c>
      <c r="AT340" s="185">
        <v>0</v>
      </c>
      <c r="AU340" s="185">
        <v>0</v>
      </c>
      <c r="AV340" s="185">
        <v>0</v>
      </c>
      <c r="AW340" s="185">
        <v>0</v>
      </c>
      <c r="AX340" s="185">
        <v>0</v>
      </c>
      <c r="AY340" s="185">
        <v>0</v>
      </c>
      <c r="AZ340" s="185">
        <v>0</v>
      </c>
      <c r="BA340" s="185">
        <v>0</v>
      </c>
      <c r="BB340" s="185">
        <v>0</v>
      </c>
      <c r="BC340" s="185">
        <v>0</v>
      </c>
      <c r="BD340" s="185">
        <v>0</v>
      </c>
      <c r="BE340" s="185">
        <v>0</v>
      </c>
      <c r="BF340" s="185">
        <v>0</v>
      </c>
      <c r="BG340" s="185">
        <v>0</v>
      </c>
      <c r="BH340" s="185"/>
      <c r="BI340" s="185">
        <v>0</v>
      </c>
      <c r="BJ340" s="185"/>
      <c r="BK340" s="185">
        <v>0</v>
      </c>
      <c r="BL340" s="185">
        <v>0</v>
      </c>
      <c r="BM340" s="185">
        <v>0</v>
      </c>
      <c r="BN340" s="185">
        <v>0</v>
      </c>
      <c r="BO340" s="185">
        <v>0</v>
      </c>
      <c r="BP340" s="185"/>
      <c r="BQ340" s="185">
        <v>0</v>
      </c>
      <c r="BR340" s="185">
        <v>0</v>
      </c>
      <c r="BS340" s="185">
        <v>0</v>
      </c>
      <c r="BT340" s="185">
        <v>0</v>
      </c>
      <c r="BU340" s="185">
        <v>0</v>
      </c>
      <c r="BV340" s="185">
        <v>0</v>
      </c>
      <c r="BW340" s="185">
        <v>0</v>
      </c>
      <c r="BX340" s="185">
        <v>0</v>
      </c>
      <c r="BY340" s="185">
        <v>0</v>
      </c>
      <c r="BZ340" s="185">
        <v>0</v>
      </c>
      <c r="CA340" s="185">
        <v>0</v>
      </c>
      <c r="CB340" s="185">
        <v>0</v>
      </c>
      <c r="CC340" s="216">
        <f t="shared" si="52"/>
        <v>5817.5</v>
      </c>
    </row>
    <row r="341" spans="1:81" s="116" customFormat="1" ht="25.5" customHeight="1">
      <c r="A341" s="143" t="s">
        <v>1462</v>
      </c>
      <c r="B341" s="310" t="s">
        <v>51</v>
      </c>
      <c r="C341" s="311" t="s">
        <v>48</v>
      </c>
      <c r="D341" s="312"/>
      <c r="E341" s="321"/>
      <c r="F341" s="313" t="s">
        <v>917</v>
      </c>
      <c r="G341" s="314" t="s">
        <v>918</v>
      </c>
      <c r="H341" s="207">
        <v>130293.9</v>
      </c>
      <c r="I341" s="185">
        <v>66603.28</v>
      </c>
      <c r="J341" s="185">
        <v>56636</v>
      </c>
      <c r="K341" s="185">
        <v>95614.8</v>
      </c>
      <c r="L341" s="185">
        <v>29911.8</v>
      </c>
      <c r="M341" s="185">
        <v>27830</v>
      </c>
      <c r="N341" s="185">
        <v>1414292.9</v>
      </c>
      <c r="O341" s="185">
        <v>46258.25</v>
      </c>
      <c r="P341" s="185">
        <v>23200</v>
      </c>
      <c r="Q341" s="185">
        <v>44250</v>
      </c>
      <c r="R341" s="185">
        <v>36658.400000000001</v>
      </c>
      <c r="S341" s="185">
        <v>30740</v>
      </c>
      <c r="T341" s="185">
        <v>69762</v>
      </c>
      <c r="U341" s="185">
        <v>71788</v>
      </c>
      <c r="V341" s="185">
        <v>4978.1000000000004</v>
      </c>
      <c r="W341" s="185">
        <v>69816.02</v>
      </c>
      <c r="X341" s="185">
        <v>65120.6</v>
      </c>
      <c r="Y341" s="185">
        <v>22100</v>
      </c>
      <c r="Z341" s="185">
        <v>126186.6</v>
      </c>
      <c r="AA341" s="185">
        <v>79873.02</v>
      </c>
      <c r="AB341" s="185">
        <v>41595.800000000003</v>
      </c>
      <c r="AC341" s="185">
        <v>60593.04</v>
      </c>
      <c r="AD341" s="185">
        <v>35577.9</v>
      </c>
      <c r="AE341" s="185">
        <v>26797.5</v>
      </c>
      <c r="AF341" s="185">
        <v>0</v>
      </c>
      <c r="AG341" s="185">
        <v>0</v>
      </c>
      <c r="AH341" s="185">
        <v>9110</v>
      </c>
      <c r="AI341" s="185">
        <v>176710.15</v>
      </c>
      <c r="AJ341" s="185">
        <v>29331</v>
      </c>
      <c r="AK341" s="185">
        <v>12030</v>
      </c>
      <c r="AL341" s="185">
        <v>24350</v>
      </c>
      <c r="AM341" s="185">
        <v>18934</v>
      </c>
      <c r="AN341" s="185">
        <v>42137.18</v>
      </c>
      <c r="AO341" s="185">
        <v>0</v>
      </c>
      <c r="AP341" s="185">
        <v>17370</v>
      </c>
      <c r="AQ341" s="185">
        <v>2200</v>
      </c>
      <c r="AR341" s="185">
        <v>46858</v>
      </c>
      <c r="AS341" s="185">
        <v>33748</v>
      </c>
      <c r="AT341" s="185">
        <v>17559.599999999999</v>
      </c>
      <c r="AU341" s="185">
        <v>161270</v>
      </c>
      <c r="AV341" s="185">
        <v>42085.599999999999</v>
      </c>
      <c r="AW341" s="185">
        <v>0</v>
      </c>
      <c r="AX341" s="185">
        <v>30291.55</v>
      </c>
      <c r="AY341" s="185">
        <v>0</v>
      </c>
      <c r="AZ341" s="185">
        <v>10145</v>
      </c>
      <c r="BA341" s="185">
        <v>18331.8</v>
      </c>
      <c r="BB341" s="185">
        <v>104349.9</v>
      </c>
      <c r="BC341" s="185">
        <v>59990.85</v>
      </c>
      <c r="BD341" s="185">
        <v>30640</v>
      </c>
      <c r="BE341" s="185">
        <v>0</v>
      </c>
      <c r="BF341" s="185">
        <v>2215</v>
      </c>
      <c r="BG341" s="185">
        <v>21063</v>
      </c>
      <c r="BH341" s="185"/>
      <c r="BI341" s="185">
        <v>51580</v>
      </c>
      <c r="BJ341" s="185"/>
      <c r="BK341" s="185">
        <v>18950</v>
      </c>
      <c r="BL341" s="185">
        <v>6920</v>
      </c>
      <c r="BM341" s="185">
        <v>207450.61</v>
      </c>
      <c r="BN341" s="185">
        <v>0</v>
      </c>
      <c r="BO341" s="185">
        <v>81850</v>
      </c>
      <c r="BP341" s="185"/>
      <c r="BQ341" s="185">
        <v>29150</v>
      </c>
      <c r="BR341" s="185">
        <v>48621</v>
      </c>
      <c r="BS341" s="185">
        <v>0</v>
      </c>
      <c r="BT341" s="185">
        <v>179748</v>
      </c>
      <c r="BU341" s="185">
        <v>40760</v>
      </c>
      <c r="BV341" s="185">
        <v>60868</v>
      </c>
      <c r="BW341" s="185">
        <v>63486.8</v>
      </c>
      <c r="BX341" s="185">
        <v>49586</v>
      </c>
      <c r="BY341" s="185">
        <v>99637</v>
      </c>
      <c r="BZ341" s="185">
        <v>16370</v>
      </c>
      <c r="CA341" s="185">
        <v>36766</v>
      </c>
      <c r="CB341" s="185">
        <v>17910</v>
      </c>
      <c r="CC341" s="216">
        <f t="shared" si="52"/>
        <v>4596851.95</v>
      </c>
    </row>
    <row r="342" spans="1:81" s="116" customFormat="1" ht="25.5" customHeight="1">
      <c r="A342" s="143" t="s">
        <v>1462</v>
      </c>
      <c r="B342" s="310" t="s">
        <v>51</v>
      </c>
      <c r="C342" s="311" t="s">
        <v>667</v>
      </c>
      <c r="D342" s="312">
        <v>51060</v>
      </c>
      <c r="E342" s="321" t="s">
        <v>919</v>
      </c>
      <c r="F342" s="313" t="s">
        <v>920</v>
      </c>
      <c r="G342" s="314" t="s">
        <v>921</v>
      </c>
      <c r="H342" s="207">
        <v>1072725.8999999999</v>
      </c>
      <c r="I342" s="185">
        <v>418960.18</v>
      </c>
      <c r="J342" s="185">
        <v>506193.54</v>
      </c>
      <c r="K342" s="185">
        <v>143141</v>
      </c>
      <c r="L342" s="185">
        <v>21525.56</v>
      </c>
      <c r="M342" s="185">
        <v>0</v>
      </c>
      <c r="N342" s="185">
        <v>1568585</v>
      </c>
      <c r="O342" s="185">
        <v>279719</v>
      </c>
      <c r="P342" s="185">
        <v>0</v>
      </c>
      <c r="Q342" s="185">
        <v>562000.9</v>
      </c>
      <c r="R342" s="185">
        <v>16864</v>
      </c>
      <c r="S342" s="185">
        <v>131272.70000000001</v>
      </c>
      <c r="T342" s="185">
        <v>336485.9</v>
      </c>
      <c r="U342" s="185">
        <v>0</v>
      </c>
      <c r="V342" s="185">
        <v>0</v>
      </c>
      <c r="W342" s="185">
        <v>1498</v>
      </c>
      <c r="X342" s="185">
        <v>39699</v>
      </c>
      <c r="Y342" s="185">
        <v>19152</v>
      </c>
      <c r="Z342" s="185">
        <v>0</v>
      </c>
      <c r="AA342" s="185">
        <v>284340</v>
      </c>
      <c r="AB342" s="185">
        <v>132596</v>
      </c>
      <c r="AC342" s="185">
        <v>654340</v>
      </c>
      <c r="AD342" s="185">
        <v>38048.339999999997</v>
      </c>
      <c r="AE342" s="185">
        <v>39535.25</v>
      </c>
      <c r="AF342" s="185">
        <v>31150</v>
      </c>
      <c r="AG342" s="185">
        <v>0</v>
      </c>
      <c r="AH342" s="185">
        <v>0</v>
      </c>
      <c r="AI342" s="185">
        <v>1703626.48</v>
      </c>
      <c r="AJ342" s="185">
        <v>82848.5</v>
      </c>
      <c r="AK342" s="185">
        <v>0</v>
      </c>
      <c r="AL342" s="185">
        <v>0</v>
      </c>
      <c r="AM342" s="185">
        <v>0</v>
      </c>
      <c r="AN342" s="185">
        <v>66071.5</v>
      </c>
      <c r="AO342" s="185">
        <v>35385</v>
      </c>
      <c r="AP342" s="185">
        <v>52082</v>
      </c>
      <c r="AQ342" s="185">
        <v>110893.68</v>
      </c>
      <c r="AR342" s="185">
        <v>0</v>
      </c>
      <c r="AS342" s="185">
        <v>31704.5</v>
      </c>
      <c r="AT342" s="185">
        <v>0</v>
      </c>
      <c r="AU342" s="185">
        <v>622072</v>
      </c>
      <c r="AV342" s="185">
        <v>28262</v>
      </c>
      <c r="AW342" s="185">
        <v>20591</v>
      </c>
      <c r="AX342" s="185">
        <v>68762</v>
      </c>
      <c r="AY342" s="185">
        <v>12660</v>
      </c>
      <c r="AZ342" s="185">
        <v>0</v>
      </c>
      <c r="BA342" s="185">
        <v>25386.75</v>
      </c>
      <c r="BB342" s="185">
        <v>1434418.32</v>
      </c>
      <c r="BC342" s="185">
        <v>0</v>
      </c>
      <c r="BD342" s="185">
        <v>0</v>
      </c>
      <c r="BE342" s="185">
        <v>131389</v>
      </c>
      <c r="BF342" s="185">
        <v>125104</v>
      </c>
      <c r="BG342" s="185">
        <v>57454</v>
      </c>
      <c r="BH342" s="185"/>
      <c r="BI342" s="185">
        <v>0</v>
      </c>
      <c r="BJ342" s="185"/>
      <c r="BK342" s="185">
        <v>0</v>
      </c>
      <c r="BL342" s="185">
        <v>0</v>
      </c>
      <c r="BM342" s="185">
        <v>1343553.4</v>
      </c>
      <c r="BN342" s="185">
        <v>10800</v>
      </c>
      <c r="BO342" s="185">
        <v>57351.5</v>
      </c>
      <c r="BP342" s="185"/>
      <c r="BQ342" s="185">
        <v>2100</v>
      </c>
      <c r="BR342" s="185">
        <v>46516</v>
      </c>
      <c r="BS342" s="185">
        <v>0</v>
      </c>
      <c r="BT342" s="185">
        <v>838148.5</v>
      </c>
      <c r="BU342" s="185">
        <v>39881</v>
      </c>
      <c r="BV342" s="185">
        <v>39678</v>
      </c>
      <c r="BW342" s="185">
        <v>48551</v>
      </c>
      <c r="BX342" s="185">
        <v>60090.25</v>
      </c>
      <c r="BY342" s="185">
        <v>251476</v>
      </c>
      <c r="BZ342" s="185">
        <v>0</v>
      </c>
      <c r="CA342" s="185">
        <v>2400</v>
      </c>
      <c r="CB342" s="185">
        <v>1165</v>
      </c>
      <c r="CC342" s="216">
        <f t="shared" si="52"/>
        <v>13648253.65</v>
      </c>
    </row>
    <row r="343" spans="1:81" s="116" customFormat="1" ht="25.5" customHeight="1">
      <c r="A343" s="143" t="s">
        <v>1462</v>
      </c>
      <c r="B343" s="310" t="s">
        <v>51</v>
      </c>
      <c r="C343" s="311" t="s">
        <v>667</v>
      </c>
      <c r="D343" s="312">
        <v>51060</v>
      </c>
      <c r="E343" s="321" t="s">
        <v>919</v>
      </c>
      <c r="F343" s="313" t="s">
        <v>922</v>
      </c>
      <c r="G343" s="314" t="s">
        <v>923</v>
      </c>
      <c r="H343" s="207">
        <v>25000</v>
      </c>
      <c r="I343" s="185">
        <v>0</v>
      </c>
      <c r="J343" s="185">
        <v>162500</v>
      </c>
      <c r="K343" s="185">
        <v>0</v>
      </c>
      <c r="L343" s="185">
        <v>0</v>
      </c>
      <c r="M343" s="185">
        <v>0</v>
      </c>
      <c r="N343" s="185">
        <v>0</v>
      </c>
      <c r="O343" s="185">
        <v>0</v>
      </c>
      <c r="P343" s="185">
        <v>0</v>
      </c>
      <c r="Q343" s="185">
        <v>0</v>
      </c>
      <c r="R343" s="185">
        <v>0</v>
      </c>
      <c r="S343" s="185">
        <v>0</v>
      </c>
      <c r="T343" s="185">
        <v>0</v>
      </c>
      <c r="U343" s="185">
        <v>0</v>
      </c>
      <c r="V343" s="185">
        <v>0</v>
      </c>
      <c r="W343" s="185">
        <v>0</v>
      </c>
      <c r="X343" s="185">
        <v>0</v>
      </c>
      <c r="Y343" s="185">
        <v>0</v>
      </c>
      <c r="Z343" s="185">
        <v>0</v>
      </c>
      <c r="AA343" s="185">
        <v>97658.9</v>
      </c>
      <c r="AB343" s="185">
        <v>26753.21</v>
      </c>
      <c r="AC343" s="185">
        <v>16843.2</v>
      </c>
      <c r="AD343" s="185">
        <v>0</v>
      </c>
      <c r="AE343" s="185">
        <v>34051.26</v>
      </c>
      <c r="AF343" s="185">
        <v>0</v>
      </c>
      <c r="AG343" s="185">
        <v>13070.3</v>
      </c>
      <c r="AH343" s="185">
        <v>0</v>
      </c>
      <c r="AI343" s="185">
        <v>0</v>
      </c>
      <c r="AJ343" s="185">
        <v>0</v>
      </c>
      <c r="AK343" s="185">
        <v>0</v>
      </c>
      <c r="AL343" s="185">
        <v>0</v>
      </c>
      <c r="AM343" s="185">
        <v>0</v>
      </c>
      <c r="AN343" s="185">
        <v>36350</v>
      </c>
      <c r="AO343" s="185">
        <v>0</v>
      </c>
      <c r="AP343" s="185">
        <v>0</v>
      </c>
      <c r="AQ343" s="185">
        <v>4321</v>
      </c>
      <c r="AR343" s="185">
        <v>0</v>
      </c>
      <c r="AS343" s="185">
        <v>0</v>
      </c>
      <c r="AT343" s="185">
        <v>0</v>
      </c>
      <c r="AU343" s="185">
        <v>0</v>
      </c>
      <c r="AV343" s="185">
        <v>0</v>
      </c>
      <c r="AW343" s="185">
        <v>56800</v>
      </c>
      <c r="AX343" s="185">
        <v>0</v>
      </c>
      <c r="AY343" s="185">
        <v>0</v>
      </c>
      <c r="AZ343" s="185">
        <v>0</v>
      </c>
      <c r="BA343" s="185">
        <v>0</v>
      </c>
      <c r="BB343" s="185">
        <v>84000</v>
      </c>
      <c r="BC343" s="185">
        <v>0</v>
      </c>
      <c r="BD343" s="185">
        <v>0</v>
      </c>
      <c r="BE343" s="185">
        <v>0</v>
      </c>
      <c r="BF343" s="185">
        <v>2650</v>
      </c>
      <c r="BG343" s="185">
        <v>0</v>
      </c>
      <c r="BH343" s="185"/>
      <c r="BI343" s="185">
        <v>89475</v>
      </c>
      <c r="BJ343" s="185"/>
      <c r="BK343" s="185">
        <v>0</v>
      </c>
      <c r="BL343" s="185">
        <v>0</v>
      </c>
      <c r="BM343" s="185">
        <v>0</v>
      </c>
      <c r="BN343" s="185">
        <v>1305575</v>
      </c>
      <c r="BO343" s="185">
        <v>3200</v>
      </c>
      <c r="BP343" s="185"/>
      <c r="BQ343" s="185">
        <v>0</v>
      </c>
      <c r="BR343" s="185">
        <v>9600</v>
      </c>
      <c r="BS343" s="185">
        <v>0</v>
      </c>
      <c r="BT343" s="185">
        <v>9600</v>
      </c>
      <c r="BU343" s="185">
        <v>0</v>
      </c>
      <c r="BV343" s="185">
        <v>96850</v>
      </c>
      <c r="BW343" s="185">
        <v>0</v>
      </c>
      <c r="BX343" s="185">
        <v>0</v>
      </c>
      <c r="BY343" s="185">
        <v>4225</v>
      </c>
      <c r="BZ343" s="185">
        <v>0</v>
      </c>
      <c r="CA343" s="185">
        <v>4000</v>
      </c>
      <c r="CB343" s="185">
        <v>0</v>
      </c>
      <c r="CC343" s="216">
        <f t="shared" si="52"/>
        <v>2082522.87</v>
      </c>
    </row>
    <row r="344" spans="1:81" s="116" customFormat="1" ht="25.5" customHeight="1">
      <c r="A344" s="143" t="s">
        <v>1462</v>
      </c>
      <c r="B344" s="310" t="s">
        <v>51</v>
      </c>
      <c r="C344" s="311" t="s">
        <v>667</v>
      </c>
      <c r="D344" s="312">
        <v>51060</v>
      </c>
      <c r="E344" s="321" t="s">
        <v>919</v>
      </c>
      <c r="F344" s="313" t="s">
        <v>924</v>
      </c>
      <c r="G344" s="314" t="s">
        <v>925</v>
      </c>
      <c r="H344" s="207">
        <v>0</v>
      </c>
      <c r="I344" s="185">
        <v>1650</v>
      </c>
      <c r="J344" s="185">
        <v>14017</v>
      </c>
      <c r="K344" s="185">
        <v>12198</v>
      </c>
      <c r="L344" s="185">
        <v>0</v>
      </c>
      <c r="M344" s="185">
        <v>0</v>
      </c>
      <c r="N344" s="185">
        <v>105418</v>
      </c>
      <c r="O344" s="185">
        <v>0</v>
      </c>
      <c r="P344" s="185">
        <v>0</v>
      </c>
      <c r="Q344" s="185">
        <v>355438.5</v>
      </c>
      <c r="R344" s="185">
        <v>4599</v>
      </c>
      <c r="S344" s="185">
        <v>0</v>
      </c>
      <c r="T344" s="185">
        <v>11877</v>
      </c>
      <c r="U344" s="185">
        <v>0</v>
      </c>
      <c r="V344" s="185">
        <v>0</v>
      </c>
      <c r="W344" s="185">
        <v>0</v>
      </c>
      <c r="X344" s="185">
        <v>0</v>
      </c>
      <c r="Y344" s="185">
        <v>0</v>
      </c>
      <c r="Z344" s="185">
        <v>585800</v>
      </c>
      <c r="AA344" s="185">
        <v>0</v>
      </c>
      <c r="AB344" s="185">
        <v>11791</v>
      </c>
      <c r="AC344" s="185">
        <v>26998</v>
      </c>
      <c r="AD344" s="185">
        <v>13090</v>
      </c>
      <c r="AE344" s="185">
        <v>0</v>
      </c>
      <c r="AF344" s="185">
        <v>0</v>
      </c>
      <c r="AG344" s="185">
        <v>0</v>
      </c>
      <c r="AH344" s="185">
        <v>0</v>
      </c>
      <c r="AI344" s="185">
        <v>250240</v>
      </c>
      <c r="AJ344" s="185">
        <v>0</v>
      </c>
      <c r="AK344" s="185">
        <v>14200</v>
      </c>
      <c r="AL344" s="185">
        <v>0</v>
      </c>
      <c r="AM344" s="185">
        <v>0</v>
      </c>
      <c r="AN344" s="185">
        <v>45900</v>
      </c>
      <c r="AO344" s="185">
        <v>28490</v>
      </c>
      <c r="AP344" s="185">
        <v>2800</v>
      </c>
      <c r="AQ344" s="185">
        <v>0</v>
      </c>
      <c r="AR344" s="185">
        <v>8499</v>
      </c>
      <c r="AS344" s="185">
        <v>1690</v>
      </c>
      <c r="AT344" s="185">
        <v>0</v>
      </c>
      <c r="AU344" s="185">
        <v>755744</v>
      </c>
      <c r="AV344" s="185">
        <v>0</v>
      </c>
      <c r="AW344" s="185">
        <v>0</v>
      </c>
      <c r="AX344" s="185">
        <v>0</v>
      </c>
      <c r="AY344" s="185">
        <v>8280</v>
      </c>
      <c r="AZ344" s="185">
        <v>0</v>
      </c>
      <c r="BA344" s="185">
        <v>0</v>
      </c>
      <c r="BB344" s="185">
        <v>149606.5</v>
      </c>
      <c r="BC344" s="185">
        <v>0</v>
      </c>
      <c r="BD344" s="185">
        <v>3200</v>
      </c>
      <c r="BE344" s="185">
        <v>0</v>
      </c>
      <c r="BF344" s="185">
        <v>0</v>
      </c>
      <c r="BG344" s="185">
        <v>0</v>
      </c>
      <c r="BH344" s="185"/>
      <c r="BI344" s="185">
        <v>0</v>
      </c>
      <c r="BJ344" s="185"/>
      <c r="BK344" s="185">
        <v>0</v>
      </c>
      <c r="BL344" s="185">
        <v>0</v>
      </c>
      <c r="BM344" s="185">
        <v>65665</v>
      </c>
      <c r="BN344" s="185">
        <v>0</v>
      </c>
      <c r="BO344" s="185">
        <v>0</v>
      </c>
      <c r="BP344" s="185"/>
      <c r="BQ344" s="185">
        <v>32380</v>
      </c>
      <c r="BR344" s="185">
        <v>98682</v>
      </c>
      <c r="BS344" s="185">
        <v>0</v>
      </c>
      <c r="BT344" s="185">
        <v>26193</v>
      </c>
      <c r="BU344" s="185">
        <v>0</v>
      </c>
      <c r="BV344" s="185">
        <v>0</v>
      </c>
      <c r="BW344" s="185">
        <v>0</v>
      </c>
      <c r="BX344" s="185">
        <v>3990</v>
      </c>
      <c r="BY344" s="185">
        <v>158146</v>
      </c>
      <c r="BZ344" s="185">
        <v>0</v>
      </c>
      <c r="CA344" s="185">
        <v>13450</v>
      </c>
      <c r="CB344" s="185">
        <v>0</v>
      </c>
      <c r="CC344" s="216">
        <f t="shared" si="52"/>
        <v>2810032</v>
      </c>
    </row>
    <row r="345" spans="1:81" s="329" customFormat="1" ht="25.5" customHeight="1">
      <c r="A345" s="328"/>
      <c r="B345" s="477" t="s">
        <v>926</v>
      </c>
      <c r="C345" s="478"/>
      <c r="D345" s="478"/>
      <c r="E345" s="478"/>
      <c r="F345" s="478"/>
      <c r="G345" s="479"/>
      <c r="H345" s="209">
        <f>SUM(H332:H344)</f>
        <v>2602150.21</v>
      </c>
      <c r="I345" s="209">
        <f t="shared" ref="I345:BT345" si="55">SUM(I332:I344)</f>
        <v>605688</v>
      </c>
      <c r="J345" s="209">
        <f t="shared" si="55"/>
        <v>1381323.99</v>
      </c>
      <c r="K345" s="209">
        <f t="shared" si="55"/>
        <v>359127.69</v>
      </c>
      <c r="L345" s="209">
        <f t="shared" si="55"/>
        <v>210001.68999999997</v>
      </c>
      <c r="M345" s="209">
        <f t="shared" si="55"/>
        <v>27830</v>
      </c>
      <c r="N345" s="209">
        <f t="shared" si="55"/>
        <v>6913045.7599999998</v>
      </c>
      <c r="O345" s="209">
        <f t="shared" si="55"/>
        <v>714022.62</v>
      </c>
      <c r="P345" s="209">
        <f t="shared" si="55"/>
        <v>82353.760000000009</v>
      </c>
      <c r="Q345" s="209">
        <f t="shared" si="55"/>
        <v>2741661.41</v>
      </c>
      <c r="R345" s="209">
        <f t="shared" si="55"/>
        <v>175166.4</v>
      </c>
      <c r="S345" s="209">
        <f t="shared" si="55"/>
        <v>273004.83</v>
      </c>
      <c r="T345" s="209">
        <f t="shared" si="55"/>
        <v>713581.49</v>
      </c>
      <c r="U345" s="209">
        <f t="shared" si="55"/>
        <v>93951.87</v>
      </c>
      <c r="V345" s="209">
        <f t="shared" si="55"/>
        <v>94140.65</v>
      </c>
      <c r="W345" s="209">
        <f t="shared" si="55"/>
        <v>119138.04000000001</v>
      </c>
      <c r="X345" s="209">
        <f t="shared" si="55"/>
        <v>110219.6</v>
      </c>
      <c r="Y345" s="209">
        <f t="shared" si="55"/>
        <v>130794.14</v>
      </c>
      <c r="Z345" s="209">
        <f t="shared" si="55"/>
        <v>4543843.4800000004</v>
      </c>
      <c r="AA345" s="209">
        <f t="shared" si="55"/>
        <v>1661001.41</v>
      </c>
      <c r="AB345" s="209">
        <f t="shared" si="55"/>
        <v>506957.07</v>
      </c>
      <c r="AC345" s="209">
        <f t="shared" si="55"/>
        <v>1182588.51</v>
      </c>
      <c r="AD345" s="209">
        <f t="shared" si="55"/>
        <v>199877.09</v>
      </c>
      <c r="AE345" s="209">
        <f t="shared" si="55"/>
        <v>302932.46999999997</v>
      </c>
      <c r="AF345" s="209">
        <f t="shared" si="55"/>
        <v>136971.44</v>
      </c>
      <c r="AG345" s="209">
        <f t="shared" si="55"/>
        <v>90461.680000000008</v>
      </c>
      <c r="AH345" s="209">
        <f t="shared" si="55"/>
        <v>22460</v>
      </c>
      <c r="AI345" s="209">
        <f t="shared" si="55"/>
        <v>3632335.79</v>
      </c>
      <c r="AJ345" s="209">
        <f t="shared" si="55"/>
        <v>216464.75</v>
      </c>
      <c r="AK345" s="209">
        <f t="shared" si="55"/>
        <v>56102</v>
      </c>
      <c r="AL345" s="209">
        <f t="shared" si="55"/>
        <v>64723</v>
      </c>
      <c r="AM345" s="209">
        <f t="shared" si="55"/>
        <v>75757.929999999993</v>
      </c>
      <c r="AN345" s="209">
        <f t="shared" si="55"/>
        <v>401915.85</v>
      </c>
      <c r="AO345" s="209">
        <f t="shared" si="55"/>
        <v>259934</v>
      </c>
      <c r="AP345" s="209">
        <f t="shared" si="55"/>
        <v>72252</v>
      </c>
      <c r="AQ345" s="209">
        <f t="shared" si="55"/>
        <v>464120.46</v>
      </c>
      <c r="AR345" s="209">
        <f t="shared" si="55"/>
        <v>73544.3</v>
      </c>
      <c r="AS345" s="209">
        <f t="shared" si="55"/>
        <v>102760.98</v>
      </c>
      <c r="AT345" s="209">
        <f t="shared" si="55"/>
        <v>26665.599999999999</v>
      </c>
      <c r="AU345" s="209">
        <f t="shared" si="55"/>
        <v>2786396.25</v>
      </c>
      <c r="AV345" s="209">
        <f t="shared" si="55"/>
        <v>102548</v>
      </c>
      <c r="AW345" s="209">
        <f t="shared" si="55"/>
        <v>128211</v>
      </c>
      <c r="AX345" s="209">
        <f t="shared" si="55"/>
        <v>218941.75</v>
      </c>
      <c r="AY345" s="209">
        <f t="shared" si="55"/>
        <v>24257</v>
      </c>
      <c r="AZ345" s="209">
        <f t="shared" si="55"/>
        <v>14904</v>
      </c>
      <c r="BA345" s="209">
        <f t="shared" si="55"/>
        <v>112666.90000000001</v>
      </c>
      <c r="BB345" s="209">
        <f t="shared" si="55"/>
        <v>2717624.42</v>
      </c>
      <c r="BC345" s="209">
        <f t="shared" si="55"/>
        <v>143913.41</v>
      </c>
      <c r="BD345" s="209">
        <f t="shared" si="55"/>
        <v>178697.36</v>
      </c>
      <c r="BE345" s="209">
        <f t="shared" si="55"/>
        <v>507432.88</v>
      </c>
      <c r="BF345" s="209">
        <f t="shared" si="55"/>
        <v>418135.68</v>
      </c>
      <c r="BG345" s="209">
        <f t="shared" si="55"/>
        <v>161593.66</v>
      </c>
      <c r="BH345" s="209">
        <f t="shared" si="55"/>
        <v>0</v>
      </c>
      <c r="BI345" s="209">
        <f t="shared" si="55"/>
        <v>432521.57</v>
      </c>
      <c r="BJ345" s="209">
        <f t="shared" si="55"/>
        <v>0</v>
      </c>
      <c r="BK345" s="209">
        <f t="shared" si="55"/>
        <v>68495.13</v>
      </c>
      <c r="BL345" s="209">
        <f t="shared" si="55"/>
        <v>22615</v>
      </c>
      <c r="BM345" s="209">
        <f t="shared" si="55"/>
        <v>2907371.92</v>
      </c>
      <c r="BN345" s="209">
        <f t="shared" si="55"/>
        <v>2161675.4900000002</v>
      </c>
      <c r="BO345" s="209">
        <f t="shared" si="55"/>
        <v>217119.97</v>
      </c>
      <c r="BP345" s="209">
        <f t="shared" si="55"/>
        <v>0</v>
      </c>
      <c r="BQ345" s="209">
        <f t="shared" si="55"/>
        <v>170838.18</v>
      </c>
      <c r="BR345" s="209">
        <f t="shared" si="55"/>
        <v>590945.29</v>
      </c>
      <c r="BS345" s="209">
        <f t="shared" si="55"/>
        <v>50717</v>
      </c>
      <c r="BT345" s="209">
        <f t="shared" si="55"/>
        <v>1669979.28</v>
      </c>
      <c r="BU345" s="209">
        <f t="shared" ref="BU345:CB345" si="56">SUM(BU332:BU344)</f>
        <v>101154</v>
      </c>
      <c r="BV345" s="209">
        <f t="shared" si="56"/>
        <v>262439</v>
      </c>
      <c r="BW345" s="209">
        <f t="shared" si="56"/>
        <v>222326.63</v>
      </c>
      <c r="BX345" s="209">
        <f t="shared" si="56"/>
        <v>187597.95</v>
      </c>
      <c r="BY345" s="209">
        <f t="shared" si="56"/>
        <v>709179.6</v>
      </c>
      <c r="BZ345" s="209">
        <f t="shared" si="56"/>
        <v>161309.72</v>
      </c>
      <c r="CA345" s="209">
        <f t="shared" si="56"/>
        <v>159410.13</v>
      </c>
      <c r="CB345" s="209">
        <f t="shared" si="56"/>
        <v>53076.5</v>
      </c>
      <c r="CC345" s="209">
        <f>SUM(CC332:CC344)</f>
        <v>49104966.629999995</v>
      </c>
    </row>
    <row r="346" spans="1:81" s="116" customFormat="1" ht="25.5" customHeight="1">
      <c r="A346" s="143" t="s">
        <v>1464</v>
      </c>
      <c r="B346" s="310" t="s">
        <v>53</v>
      </c>
      <c r="C346" s="311" t="s">
        <v>54</v>
      </c>
      <c r="D346" s="312">
        <v>53020</v>
      </c>
      <c r="E346" s="117" t="s">
        <v>927</v>
      </c>
      <c r="F346" s="212" t="s">
        <v>1516</v>
      </c>
      <c r="G346" s="344" t="s">
        <v>1620</v>
      </c>
      <c r="H346" s="207">
        <v>0</v>
      </c>
      <c r="I346" s="185">
        <v>0</v>
      </c>
      <c r="J346" s="185">
        <v>0</v>
      </c>
      <c r="K346" s="185">
        <v>0</v>
      </c>
      <c r="L346" s="185">
        <v>0</v>
      </c>
      <c r="M346" s="185">
        <v>0</v>
      </c>
      <c r="N346" s="185">
        <v>0</v>
      </c>
      <c r="O346" s="185">
        <v>0</v>
      </c>
      <c r="P346" s="185">
        <v>0</v>
      </c>
      <c r="Q346" s="185">
        <v>0</v>
      </c>
      <c r="R346" s="185">
        <v>0</v>
      </c>
      <c r="S346" s="185">
        <v>0</v>
      </c>
      <c r="T346" s="185">
        <v>0</v>
      </c>
      <c r="U346" s="185">
        <v>0</v>
      </c>
      <c r="V346" s="185">
        <v>0</v>
      </c>
      <c r="W346" s="185">
        <v>0</v>
      </c>
      <c r="X346" s="185">
        <v>0</v>
      </c>
      <c r="Y346" s="185">
        <v>0</v>
      </c>
      <c r="Z346" s="185">
        <v>0</v>
      </c>
      <c r="AA346" s="185">
        <v>0</v>
      </c>
      <c r="AB346" s="185">
        <v>0</v>
      </c>
      <c r="AC346" s="185">
        <v>0</v>
      </c>
      <c r="AD346" s="185">
        <v>0</v>
      </c>
      <c r="AE346" s="185">
        <v>0</v>
      </c>
      <c r="AF346" s="185">
        <v>0</v>
      </c>
      <c r="AG346" s="185">
        <v>0</v>
      </c>
      <c r="AH346" s="185">
        <v>0</v>
      </c>
      <c r="AI346" s="185">
        <v>0</v>
      </c>
      <c r="AJ346" s="185">
        <v>0</v>
      </c>
      <c r="AK346" s="185">
        <v>0</v>
      </c>
      <c r="AL346" s="185">
        <v>0</v>
      </c>
      <c r="AM346" s="185">
        <v>0</v>
      </c>
      <c r="AN346" s="185">
        <v>0</v>
      </c>
      <c r="AO346" s="185">
        <v>0</v>
      </c>
      <c r="AP346" s="185">
        <v>0</v>
      </c>
      <c r="AQ346" s="185">
        <v>0</v>
      </c>
      <c r="AR346" s="185">
        <v>0</v>
      </c>
      <c r="AS346" s="185">
        <v>0</v>
      </c>
      <c r="AT346" s="185">
        <v>0</v>
      </c>
      <c r="AU346" s="185">
        <v>0</v>
      </c>
      <c r="AV346" s="185">
        <v>0</v>
      </c>
      <c r="AW346" s="185">
        <v>0</v>
      </c>
      <c r="AX346" s="185">
        <v>0</v>
      </c>
      <c r="AY346" s="185">
        <v>0</v>
      </c>
      <c r="AZ346" s="185">
        <v>0</v>
      </c>
      <c r="BA346" s="185">
        <v>0</v>
      </c>
      <c r="BB346" s="185">
        <v>0</v>
      </c>
      <c r="BC346" s="185">
        <v>0</v>
      </c>
      <c r="BD346" s="185">
        <v>0</v>
      </c>
      <c r="BE346" s="185">
        <v>0</v>
      </c>
      <c r="BF346" s="185">
        <v>0</v>
      </c>
      <c r="BG346" s="185">
        <v>0</v>
      </c>
      <c r="BH346" s="185"/>
      <c r="BI346" s="185">
        <v>0</v>
      </c>
      <c r="BJ346" s="185"/>
      <c r="BK346" s="185">
        <v>0</v>
      </c>
      <c r="BL346" s="185">
        <v>0</v>
      </c>
      <c r="BM346" s="185">
        <v>0</v>
      </c>
      <c r="BN346" s="185">
        <v>0</v>
      </c>
      <c r="BO346" s="185">
        <v>0</v>
      </c>
      <c r="BP346" s="185"/>
      <c r="BQ346" s="185">
        <v>18000</v>
      </c>
      <c r="BR346" s="185">
        <v>0</v>
      </c>
      <c r="BS346" s="185">
        <v>0</v>
      </c>
      <c r="BT346" s="185">
        <v>1377000</v>
      </c>
      <c r="BU346" s="185">
        <v>0</v>
      </c>
      <c r="BV346" s="185">
        <v>0</v>
      </c>
      <c r="BW346" s="185">
        <v>0</v>
      </c>
      <c r="BX346" s="185">
        <v>0</v>
      </c>
      <c r="BY346" s="185">
        <v>0</v>
      </c>
      <c r="BZ346" s="185">
        <v>0</v>
      </c>
      <c r="CA346" s="185">
        <v>0</v>
      </c>
      <c r="CB346" s="185">
        <v>0</v>
      </c>
      <c r="CC346" s="216">
        <f t="shared" ref="CC346" si="57">SUM(H346:CB346)</f>
        <v>1395000</v>
      </c>
    </row>
    <row r="347" spans="1:81" s="116" customFormat="1" ht="25.5" customHeight="1">
      <c r="A347" s="143" t="s">
        <v>1464</v>
      </c>
      <c r="B347" s="310" t="s">
        <v>53</v>
      </c>
      <c r="C347" s="311" t="s">
        <v>54</v>
      </c>
      <c r="D347" s="312">
        <v>53020</v>
      </c>
      <c r="E347" s="117" t="s">
        <v>927</v>
      </c>
      <c r="F347" s="313" t="s">
        <v>928</v>
      </c>
      <c r="G347" s="314" t="s">
        <v>929</v>
      </c>
      <c r="H347" s="207">
        <v>430916.8</v>
      </c>
      <c r="I347" s="185">
        <v>61159.45</v>
      </c>
      <c r="J347" s="185">
        <v>23467</v>
      </c>
      <c r="K347" s="185">
        <v>0</v>
      </c>
      <c r="L347" s="185">
        <v>13045.48</v>
      </c>
      <c r="M347" s="185">
        <v>35888.65</v>
      </c>
      <c r="N347" s="185">
        <v>68374.880000000005</v>
      </c>
      <c r="O347" s="185">
        <v>102508.92</v>
      </c>
      <c r="P347" s="185">
        <v>28859</v>
      </c>
      <c r="Q347" s="185">
        <v>0</v>
      </c>
      <c r="R347" s="185">
        <v>29813</v>
      </c>
      <c r="S347" s="185">
        <v>0</v>
      </c>
      <c r="T347" s="185">
        <v>47555.56</v>
      </c>
      <c r="U347" s="185">
        <v>47488.6</v>
      </c>
      <c r="V347" s="185">
        <v>27089.95</v>
      </c>
      <c r="W347" s="185">
        <v>567205.75</v>
      </c>
      <c r="X347" s="185">
        <v>114731.42</v>
      </c>
      <c r="Y347" s="185">
        <v>58436.44</v>
      </c>
      <c r="Z347" s="185">
        <v>169799.48</v>
      </c>
      <c r="AA347" s="185">
        <v>231280.87</v>
      </c>
      <c r="AB347" s="185">
        <v>28492.51</v>
      </c>
      <c r="AC347" s="185">
        <v>243221.04</v>
      </c>
      <c r="AD347" s="185">
        <v>0</v>
      </c>
      <c r="AE347" s="185">
        <v>0</v>
      </c>
      <c r="AF347" s="185">
        <v>0</v>
      </c>
      <c r="AG347" s="185">
        <v>0</v>
      </c>
      <c r="AH347" s="185">
        <v>143416</v>
      </c>
      <c r="AI347" s="185">
        <v>263294.40999999997</v>
      </c>
      <c r="AJ347" s="185">
        <v>12729.11</v>
      </c>
      <c r="AK347" s="185">
        <v>28350.69</v>
      </c>
      <c r="AL347" s="185">
        <v>26999.13</v>
      </c>
      <c r="AM347" s="185">
        <v>21329.5</v>
      </c>
      <c r="AN347" s="185">
        <v>18002.23</v>
      </c>
      <c r="AO347" s="185">
        <v>21682.6</v>
      </c>
      <c r="AP347" s="185">
        <v>0</v>
      </c>
      <c r="AQ347" s="185">
        <v>28390.77</v>
      </c>
      <c r="AR347" s="185">
        <v>0</v>
      </c>
      <c r="AS347" s="185">
        <v>19291.82</v>
      </c>
      <c r="AT347" s="185">
        <v>0</v>
      </c>
      <c r="AU347" s="185">
        <v>279633.87</v>
      </c>
      <c r="AV347" s="185">
        <v>17362.71</v>
      </c>
      <c r="AW347" s="185">
        <v>0</v>
      </c>
      <c r="AX347" s="185">
        <v>0</v>
      </c>
      <c r="AY347" s="185">
        <v>5571.5</v>
      </c>
      <c r="AZ347" s="185">
        <v>6707.88</v>
      </c>
      <c r="BA347" s="185">
        <v>33575.980000000003</v>
      </c>
      <c r="BB347" s="185">
        <v>391904.89</v>
      </c>
      <c r="BC347" s="185">
        <v>47663.33</v>
      </c>
      <c r="BD347" s="185">
        <v>5704.76</v>
      </c>
      <c r="BE347" s="185">
        <v>67052.75</v>
      </c>
      <c r="BF347" s="185">
        <v>0</v>
      </c>
      <c r="BG347" s="185">
        <v>0</v>
      </c>
      <c r="BH347" s="185"/>
      <c r="BI347" s="185">
        <v>51734.17</v>
      </c>
      <c r="BJ347" s="185"/>
      <c r="BK347" s="185">
        <v>3943.5</v>
      </c>
      <c r="BL347" s="185">
        <v>13497</v>
      </c>
      <c r="BM347" s="185">
        <v>161138.43</v>
      </c>
      <c r="BN347" s="185">
        <v>0</v>
      </c>
      <c r="BO347" s="185">
        <v>0</v>
      </c>
      <c r="BP347" s="185"/>
      <c r="BQ347" s="185">
        <v>0</v>
      </c>
      <c r="BR347" s="185">
        <v>57812.23</v>
      </c>
      <c r="BS347" s="185">
        <v>0</v>
      </c>
      <c r="BT347" s="185">
        <v>387009.99</v>
      </c>
      <c r="BU347" s="185">
        <v>53006.58</v>
      </c>
      <c r="BV347" s="185">
        <v>35814.57</v>
      </c>
      <c r="BW347" s="185">
        <v>14676.15</v>
      </c>
      <c r="BX347" s="185">
        <v>42773</v>
      </c>
      <c r="BY347" s="185">
        <v>351614.75</v>
      </c>
      <c r="BZ347" s="185">
        <v>26705.16</v>
      </c>
      <c r="CA347" s="185">
        <v>30845.95</v>
      </c>
      <c r="CB347" s="185">
        <v>64636.83</v>
      </c>
      <c r="CC347" s="216">
        <f t="shared" si="52"/>
        <v>5063207.040000001</v>
      </c>
    </row>
    <row r="348" spans="1:81" s="116" customFormat="1" ht="25.5" customHeight="1">
      <c r="A348" s="143" t="s">
        <v>1464</v>
      </c>
      <c r="B348" s="310" t="s">
        <v>53</v>
      </c>
      <c r="C348" s="311" t="s">
        <v>54</v>
      </c>
      <c r="D348" s="312">
        <v>53020</v>
      </c>
      <c r="E348" s="117" t="s">
        <v>927</v>
      </c>
      <c r="F348" s="313" t="s">
        <v>930</v>
      </c>
      <c r="G348" s="314" t="s">
        <v>1621</v>
      </c>
      <c r="H348" s="207">
        <v>0</v>
      </c>
      <c r="I348" s="185">
        <v>0</v>
      </c>
      <c r="J348" s="185">
        <v>1018153.29</v>
      </c>
      <c r="K348" s="185">
        <v>0</v>
      </c>
      <c r="L348" s="185">
        <v>0</v>
      </c>
      <c r="M348" s="185">
        <v>0</v>
      </c>
      <c r="N348" s="185">
        <v>232036.29</v>
      </c>
      <c r="O348" s="185">
        <v>350156.52</v>
      </c>
      <c r="P348" s="185">
        <v>25099</v>
      </c>
      <c r="Q348" s="185">
        <v>0</v>
      </c>
      <c r="R348" s="185">
        <v>0</v>
      </c>
      <c r="S348" s="185">
        <v>0</v>
      </c>
      <c r="T348" s="185">
        <v>653799.88</v>
      </c>
      <c r="U348" s="185">
        <v>253598.31</v>
      </c>
      <c r="V348" s="185">
        <v>0</v>
      </c>
      <c r="W348" s="185">
        <v>2480417.5</v>
      </c>
      <c r="X348" s="185">
        <v>0</v>
      </c>
      <c r="Y348" s="185">
        <v>158625.63</v>
      </c>
      <c r="Z348" s="185">
        <v>2655598.7799999998</v>
      </c>
      <c r="AA348" s="185">
        <v>1219692.18</v>
      </c>
      <c r="AB348" s="185">
        <v>513598.14</v>
      </c>
      <c r="AC348" s="185">
        <v>0</v>
      </c>
      <c r="AD348" s="185">
        <v>83289.69</v>
      </c>
      <c r="AE348" s="185">
        <v>174332.66</v>
      </c>
      <c r="AF348" s="185">
        <v>0</v>
      </c>
      <c r="AG348" s="185">
        <v>0</v>
      </c>
      <c r="AH348" s="185">
        <v>0</v>
      </c>
      <c r="AI348" s="185">
        <v>112789.04</v>
      </c>
      <c r="AJ348" s="185">
        <v>92826.42</v>
      </c>
      <c r="AK348" s="185">
        <v>37666.660000000003</v>
      </c>
      <c r="AL348" s="185">
        <v>26999.119999999999</v>
      </c>
      <c r="AM348" s="185">
        <v>0</v>
      </c>
      <c r="AN348" s="185">
        <v>0</v>
      </c>
      <c r="AO348" s="185">
        <v>0</v>
      </c>
      <c r="AP348" s="185">
        <v>11873.41</v>
      </c>
      <c r="AQ348" s="185">
        <v>242481.94</v>
      </c>
      <c r="AR348" s="185">
        <v>0</v>
      </c>
      <c r="AS348" s="185">
        <v>28279.73</v>
      </c>
      <c r="AT348" s="185">
        <v>0</v>
      </c>
      <c r="AU348" s="185">
        <v>0</v>
      </c>
      <c r="AV348" s="185">
        <v>31239.91</v>
      </c>
      <c r="AW348" s="185">
        <v>1248.33</v>
      </c>
      <c r="AX348" s="185">
        <v>2513.9699999999998</v>
      </c>
      <c r="AY348" s="185">
        <v>48499.28</v>
      </c>
      <c r="AZ348" s="185">
        <v>0</v>
      </c>
      <c r="BA348" s="185">
        <v>69040.960000000006</v>
      </c>
      <c r="BB348" s="185">
        <v>414639.74</v>
      </c>
      <c r="BC348" s="185">
        <v>42386.67</v>
      </c>
      <c r="BD348" s="185">
        <v>0</v>
      </c>
      <c r="BE348" s="185">
        <v>0</v>
      </c>
      <c r="BF348" s="185">
        <v>0</v>
      </c>
      <c r="BG348" s="185">
        <v>0</v>
      </c>
      <c r="BH348" s="185"/>
      <c r="BI348" s="185">
        <v>0</v>
      </c>
      <c r="BJ348" s="185"/>
      <c r="BK348" s="185">
        <v>0</v>
      </c>
      <c r="BL348" s="185">
        <v>38800</v>
      </c>
      <c r="BM348" s="185">
        <v>2319035.09</v>
      </c>
      <c r="BN348" s="185">
        <v>0</v>
      </c>
      <c r="BO348" s="185">
        <v>0</v>
      </c>
      <c r="BP348" s="185"/>
      <c r="BQ348" s="185">
        <v>0</v>
      </c>
      <c r="BR348" s="185">
        <v>158927.9</v>
      </c>
      <c r="BS348" s="185">
        <v>0</v>
      </c>
      <c r="BT348" s="185">
        <v>0</v>
      </c>
      <c r="BU348" s="185">
        <v>0</v>
      </c>
      <c r="BV348" s="185">
        <v>28182.29</v>
      </c>
      <c r="BW348" s="185">
        <v>410851.98</v>
      </c>
      <c r="BX348" s="185">
        <v>14598.02</v>
      </c>
      <c r="BY348" s="185">
        <v>168820.97</v>
      </c>
      <c r="BZ348" s="185">
        <v>29437.26</v>
      </c>
      <c r="CA348" s="185">
        <v>0</v>
      </c>
      <c r="CB348" s="185">
        <v>64888.99</v>
      </c>
      <c r="CC348" s="216">
        <f t="shared" si="52"/>
        <v>14214425.549999999</v>
      </c>
    </row>
    <row r="349" spans="1:81" s="116" customFormat="1" ht="25.5" customHeight="1">
      <c r="A349" s="143" t="s">
        <v>1464</v>
      </c>
      <c r="B349" s="310" t="s">
        <v>53</v>
      </c>
      <c r="C349" s="311" t="s">
        <v>54</v>
      </c>
      <c r="D349" s="312">
        <v>53020</v>
      </c>
      <c r="E349" s="117" t="s">
        <v>927</v>
      </c>
      <c r="F349" s="313" t="s">
        <v>931</v>
      </c>
      <c r="G349" s="314" t="s">
        <v>1622</v>
      </c>
      <c r="H349" s="207">
        <v>2189116.31</v>
      </c>
      <c r="I349" s="185">
        <v>794089.17</v>
      </c>
      <c r="J349" s="185">
        <v>0</v>
      </c>
      <c r="K349" s="185">
        <v>0</v>
      </c>
      <c r="L349" s="185">
        <v>218958.3</v>
      </c>
      <c r="M349" s="185">
        <v>8591.67</v>
      </c>
      <c r="N349" s="185">
        <v>1108799.31</v>
      </c>
      <c r="O349" s="185">
        <v>0</v>
      </c>
      <c r="P349" s="185">
        <v>0</v>
      </c>
      <c r="Q349" s="185">
        <v>753733.33</v>
      </c>
      <c r="R349" s="185">
        <v>0</v>
      </c>
      <c r="S349" s="185">
        <v>181880.84</v>
      </c>
      <c r="T349" s="185">
        <v>0</v>
      </c>
      <c r="U349" s="185">
        <v>153429.91</v>
      </c>
      <c r="V349" s="185">
        <v>105102.74</v>
      </c>
      <c r="W349" s="185">
        <v>0</v>
      </c>
      <c r="X349" s="185">
        <v>0</v>
      </c>
      <c r="Y349" s="185">
        <v>0</v>
      </c>
      <c r="Z349" s="185">
        <v>0</v>
      </c>
      <c r="AA349" s="185">
        <v>90891.58</v>
      </c>
      <c r="AB349" s="185">
        <v>4175.21</v>
      </c>
      <c r="AC349" s="185">
        <v>1138491.19</v>
      </c>
      <c r="AD349" s="185">
        <v>0</v>
      </c>
      <c r="AE349" s="185">
        <v>0</v>
      </c>
      <c r="AF349" s="185">
        <v>0</v>
      </c>
      <c r="AG349" s="185">
        <v>0</v>
      </c>
      <c r="AH349" s="185">
        <v>21277.919999999998</v>
      </c>
      <c r="AI349" s="185">
        <v>2256170.6</v>
      </c>
      <c r="AJ349" s="185">
        <v>0</v>
      </c>
      <c r="AK349" s="185">
        <v>0</v>
      </c>
      <c r="AL349" s="185">
        <v>0</v>
      </c>
      <c r="AM349" s="185">
        <v>0</v>
      </c>
      <c r="AN349" s="185">
        <v>11240.15</v>
      </c>
      <c r="AO349" s="185">
        <v>0</v>
      </c>
      <c r="AP349" s="185">
        <v>33666.660000000003</v>
      </c>
      <c r="AQ349" s="185">
        <v>0</v>
      </c>
      <c r="AR349" s="185">
        <v>0</v>
      </c>
      <c r="AS349" s="185">
        <v>0</v>
      </c>
      <c r="AT349" s="185">
        <v>14461.05</v>
      </c>
      <c r="AU349" s="185">
        <v>1949666.98</v>
      </c>
      <c r="AV349" s="185">
        <v>16791.32</v>
      </c>
      <c r="AW349" s="185">
        <v>0</v>
      </c>
      <c r="AX349" s="185">
        <v>0</v>
      </c>
      <c r="AY349" s="185">
        <v>0</v>
      </c>
      <c r="AZ349" s="185">
        <v>0</v>
      </c>
      <c r="BA349" s="185">
        <v>3979.89</v>
      </c>
      <c r="BB349" s="185">
        <v>3485717.69</v>
      </c>
      <c r="BC349" s="185">
        <v>0</v>
      </c>
      <c r="BD349" s="185">
        <v>0</v>
      </c>
      <c r="BE349" s="185">
        <v>320934.83</v>
      </c>
      <c r="BF349" s="185">
        <v>0</v>
      </c>
      <c r="BG349" s="185">
        <v>0</v>
      </c>
      <c r="BH349" s="185"/>
      <c r="BI349" s="185">
        <v>289559</v>
      </c>
      <c r="BJ349" s="185"/>
      <c r="BK349" s="185">
        <v>5043.2700000000004</v>
      </c>
      <c r="BL349" s="185">
        <v>0</v>
      </c>
      <c r="BM349" s="185">
        <v>154871.57</v>
      </c>
      <c r="BN349" s="185">
        <v>0</v>
      </c>
      <c r="BO349" s="185">
        <v>0</v>
      </c>
      <c r="BP349" s="185"/>
      <c r="BQ349" s="185">
        <v>0</v>
      </c>
      <c r="BR349" s="185">
        <v>0</v>
      </c>
      <c r="BS349" s="185">
        <v>0</v>
      </c>
      <c r="BT349" s="185">
        <v>1131283.23</v>
      </c>
      <c r="BU349" s="185">
        <v>64335.63</v>
      </c>
      <c r="BV349" s="185">
        <v>9379.82</v>
      </c>
      <c r="BW349" s="185">
        <v>0</v>
      </c>
      <c r="BX349" s="185">
        <v>155811.22</v>
      </c>
      <c r="BY349" s="185">
        <v>0</v>
      </c>
      <c r="BZ349" s="185">
        <v>3039.41</v>
      </c>
      <c r="CA349" s="185">
        <v>75261.33</v>
      </c>
      <c r="CB349" s="185">
        <v>26512.05</v>
      </c>
      <c r="CC349" s="216">
        <f t="shared" si="52"/>
        <v>16776263.180000005</v>
      </c>
    </row>
    <row r="350" spans="1:81" s="116" customFormat="1" ht="25.5" customHeight="1">
      <c r="A350" s="143" t="s">
        <v>1464</v>
      </c>
      <c r="B350" s="310" t="s">
        <v>53</v>
      </c>
      <c r="C350" s="311" t="s">
        <v>54</v>
      </c>
      <c r="D350" s="312">
        <v>53020</v>
      </c>
      <c r="E350" s="117" t="s">
        <v>927</v>
      </c>
      <c r="F350" s="313" t="s">
        <v>932</v>
      </c>
      <c r="G350" s="314" t="s">
        <v>1623</v>
      </c>
      <c r="H350" s="207">
        <v>0</v>
      </c>
      <c r="I350" s="185">
        <v>39059.660000000003</v>
      </c>
      <c r="J350" s="185">
        <v>0</v>
      </c>
      <c r="K350" s="185">
        <v>9103</v>
      </c>
      <c r="L350" s="185">
        <v>0</v>
      </c>
      <c r="M350" s="185">
        <v>8760.69</v>
      </c>
      <c r="N350" s="185">
        <v>0</v>
      </c>
      <c r="O350" s="185">
        <v>0</v>
      </c>
      <c r="P350" s="185">
        <v>2836</v>
      </c>
      <c r="Q350" s="185">
        <v>0</v>
      </c>
      <c r="R350" s="185">
        <v>0</v>
      </c>
      <c r="S350" s="185">
        <v>0</v>
      </c>
      <c r="T350" s="185">
        <v>0</v>
      </c>
      <c r="U350" s="185">
        <v>4473.05</v>
      </c>
      <c r="V350" s="185">
        <v>0</v>
      </c>
      <c r="W350" s="185">
        <v>60060.5</v>
      </c>
      <c r="X350" s="185">
        <v>0</v>
      </c>
      <c r="Y350" s="185">
        <v>78908.66</v>
      </c>
      <c r="Z350" s="185">
        <v>16387.48</v>
      </c>
      <c r="AA350" s="185">
        <v>0</v>
      </c>
      <c r="AB350" s="185">
        <v>0</v>
      </c>
      <c r="AC350" s="185">
        <v>0</v>
      </c>
      <c r="AD350" s="185">
        <v>1257.3499999999999</v>
      </c>
      <c r="AE350" s="185">
        <v>0</v>
      </c>
      <c r="AF350" s="185">
        <v>0</v>
      </c>
      <c r="AG350" s="185">
        <v>0</v>
      </c>
      <c r="AH350" s="185">
        <v>0</v>
      </c>
      <c r="AI350" s="185">
        <v>0</v>
      </c>
      <c r="AJ350" s="185">
        <v>0</v>
      </c>
      <c r="AK350" s="185">
        <v>0</v>
      </c>
      <c r="AL350" s="185">
        <v>0</v>
      </c>
      <c r="AM350" s="185">
        <v>1466.48</v>
      </c>
      <c r="AN350" s="185">
        <v>0</v>
      </c>
      <c r="AO350" s="185">
        <v>0</v>
      </c>
      <c r="AP350" s="185">
        <v>0</v>
      </c>
      <c r="AQ350" s="185">
        <v>0</v>
      </c>
      <c r="AR350" s="185">
        <v>1528.77</v>
      </c>
      <c r="AS350" s="185">
        <v>0</v>
      </c>
      <c r="AT350" s="185">
        <v>3552.24</v>
      </c>
      <c r="AU350" s="185">
        <v>63661.94</v>
      </c>
      <c r="AV350" s="185">
        <v>8555.64</v>
      </c>
      <c r="AW350" s="185">
        <v>22262.43</v>
      </c>
      <c r="AX350" s="185">
        <v>0</v>
      </c>
      <c r="AY350" s="185">
        <v>0</v>
      </c>
      <c r="AZ350" s="185">
        <v>7461.58</v>
      </c>
      <c r="BA350" s="185">
        <v>0</v>
      </c>
      <c r="BB350" s="185">
        <v>0</v>
      </c>
      <c r="BC350" s="185">
        <v>0</v>
      </c>
      <c r="BD350" s="185">
        <v>0</v>
      </c>
      <c r="BE350" s="185">
        <v>0</v>
      </c>
      <c r="BF350" s="185">
        <v>0</v>
      </c>
      <c r="BG350" s="185">
        <v>0</v>
      </c>
      <c r="BH350" s="185"/>
      <c r="BI350" s="185">
        <v>0</v>
      </c>
      <c r="BJ350" s="185"/>
      <c r="BK350" s="185">
        <v>0</v>
      </c>
      <c r="BL350" s="185">
        <v>5375</v>
      </c>
      <c r="BM350" s="185">
        <v>12788.94</v>
      </c>
      <c r="BN350" s="185">
        <v>0</v>
      </c>
      <c r="BO350" s="185">
        <v>0</v>
      </c>
      <c r="BP350" s="185"/>
      <c r="BQ350" s="185">
        <v>0</v>
      </c>
      <c r="BR350" s="185">
        <v>0</v>
      </c>
      <c r="BS350" s="185">
        <v>0</v>
      </c>
      <c r="BT350" s="185">
        <v>11054.11</v>
      </c>
      <c r="BU350" s="185">
        <v>0</v>
      </c>
      <c r="BV350" s="185">
        <v>2784.05</v>
      </c>
      <c r="BW350" s="185">
        <v>0</v>
      </c>
      <c r="BX350" s="185">
        <v>0</v>
      </c>
      <c r="BY350" s="185">
        <v>0</v>
      </c>
      <c r="BZ350" s="185">
        <v>0</v>
      </c>
      <c r="CA350" s="185">
        <v>50933.65</v>
      </c>
      <c r="CB350" s="185">
        <v>24941.42</v>
      </c>
      <c r="CC350" s="216">
        <f t="shared" si="52"/>
        <v>437212.64</v>
      </c>
    </row>
    <row r="351" spans="1:81" s="116" customFormat="1" ht="25.5" customHeight="1">
      <c r="A351" s="143" t="s">
        <v>1464</v>
      </c>
      <c r="B351" s="310" t="s">
        <v>53</v>
      </c>
      <c r="C351" s="311" t="s">
        <v>54</v>
      </c>
      <c r="D351" s="312">
        <v>53020</v>
      </c>
      <c r="E351" s="117" t="s">
        <v>927</v>
      </c>
      <c r="F351" s="313" t="s">
        <v>933</v>
      </c>
      <c r="G351" s="314" t="s">
        <v>934</v>
      </c>
      <c r="H351" s="207">
        <v>0</v>
      </c>
      <c r="I351" s="185">
        <v>0</v>
      </c>
      <c r="J351" s="185">
        <v>0</v>
      </c>
      <c r="K351" s="185">
        <v>0</v>
      </c>
      <c r="L351" s="185">
        <v>0</v>
      </c>
      <c r="M351" s="185">
        <v>13589.04</v>
      </c>
      <c r="N351" s="185">
        <v>0</v>
      </c>
      <c r="O351" s="185">
        <v>0</v>
      </c>
      <c r="P351" s="185">
        <v>0</v>
      </c>
      <c r="Q351" s="185">
        <v>0</v>
      </c>
      <c r="R351" s="185">
        <v>0</v>
      </c>
      <c r="S351" s="185">
        <v>0</v>
      </c>
      <c r="T351" s="185">
        <v>0</v>
      </c>
      <c r="U351" s="185">
        <v>8425.2099999999991</v>
      </c>
      <c r="V351" s="185">
        <v>0</v>
      </c>
      <c r="W351" s="185">
        <v>0</v>
      </c>
      <c r="X351" s="185">
        <v>0</v>
      </c>
      <c r="Y351" s="185">
        <v>0</v>
      </c>
      <c r="Z351" s="185">
        <v>0</v>
      </c>
      <c r="AA351" s="185">
        <v>0</v>
      </c>
      <c r="AB351" s="185">
        <v>0</v>
      </c>
      <c r="AC351" s="185">
        <v>0</v>
      </c>
      <c r="AD351" s="185">
        <v>0</v>
      </c>
      <c r="AE351" s="185">
        <v>0</v>
      </c>
      <c r="AF351" s="185">
        <v>0</v>
      </c>
      <c r="AG351" s="185">
        <v>0</v>
      </c>
      <c r="AH351" s="185">
        <v>0</v>
      </c>
      <c r="AI351" s="185">
        <v>0</v>
      </c>
      <c r="AJ351" s="185">
        <v>0</v>
      </c>
      <c r="AK351" s="185">
        <v>0</v>
      </c>
      <c r="AL351" s="185">
        <v>0</v>
      </c>
      <c r="AM351" s="185">
        <v>0</v>
      </c>
      <c r="AN351" s="185">
        <v>0</v>
      </c>
      <c r="AO351" s="185">
        <v>0</v>
      </c>
      <c r="AP351" s="185">
        <v>0</v>
      </c>
      <c r="AQ351" s="185">
        <v>0</v>
      </c>
      <c r="AR351" s="185">
        <v>0</v>
      </c>
      <c r="AS351" s="185">
        <v>0</v>
      </c>
      <c r="AT351" s="185">
        <v>0</v>
      </c>
      <c r="AU351" s="185">
        <v>0</v>
      </c>
      <c r="AV351" s="185">
        <v>0</v>
      </c>
      <c r="AW351" s="185">
        <v>0</v>
      </c>
      <c r="AX351" s="185">
        <v>0</v>
      </c>
      <c r="AY351" s="185">
        <v>0</v>
      </c>
      <c r="AZ351" s="185">
        <v>0</v>
      </c>
      <c r="BA351" s="185">
        <v>0</v>
      </c>
      <c r="BB351" s="185">
        <v>0</v>
      </c>
      <c r="BC351" s="185">
        <v>6666.67</v>
      </c>
      <c r="BD351" s="185">
        <v>0</v>
      </c>
      <c r="BE351" s="185">
        <v>0</v>
      </c>
      <c r="BF351" s="185">
        <v>0</v>
      </c>
      <c r="BG351" s="185">
        <v>0</v>
      </c>
      <c r="BH351" s="185"/>
      <c r="BI351" s="185">
        <v>0</v>
      </c>
      <c r="BJ351" s="185"/>
      <c r="BK351" s="185">
        <v>0</v>
      </c>
      <c r="BL351" s="185">
        <v>11111.11</v>
      </c>
      <c r="BM351" s="185">
        <v>0</v>
      </c>
      <c r="BN351" s="185">
        <v>0</v>
      </c>
      <c r="BO351" s="185">
        <v>0</v>
      </c>
      <c r="BP351" s="185"/>
      <c r="BQ351" s="185">
        <v>0</v>
      </c>
      <c r="BR351" s="185">
        <v>0</v>
      </c>
      <c r="BS351" s="185">
        <v>0</v>
      </c>
      <c r="BT351" s="185">
        <v>0</v>
      </c>
      <c r="BU351" s="185">
        <v>0</v>
      </c>
      <c r="BV351" s="185">
        <v>10191.780000000001</v>
      </c>
      <c r="BW351" s="185">
        <v>0</v>
      </c>
      <c r="BX351" s="185">
        <v>0</v>
      </c>
      <c r="BY351" s="185">
        <v>4416.4799999999996</v>
      </c>
      <c r="BZ351" s="185">
        <v>0</v>
      </c>
      <c r="CA351" s="185">
        <v>0</v>
      </c>
      <c r="CB351" s="185">
        <v>0</v>
      </c>
      <c r="CC351" s="216">
        <f t="shared" si="52"/>
        <v>54400.289999999994</v>
      </c>
    </row>
    <row r="352" spans="1:81" s="116" customFormat="1" ht="25.5" customHeight="1">
      <c r="A352" s="143" t="s">
        <v>1464</v>
      </c>
      <c r="B352" s="310" t="s">
        <v>53</v>
      </c>
      <c r="C352" s="311" t="s">
        <v>54</v>
      </c>
      <c r="D352" s="312">
        <v>53020</v>
      </c>
      <c r="E352" s="117" t="s">
        <v>927</v>
      </c>
      <c r="F352" s="313" t="s">
        <v>935</v>
      </c>
      <c r="G352" s="314" t="s">
        <v>1624</v>
      </c>
      <c r="H352" s="207">
        <v>0</v>
      </c>
      <c r="I352" s="185">
        <v>0</v>
      </c>
      <c r="J352" s="185">
        <v>0</v>
      </c>
      <c r="K352" s="185">
        <v>0</v>
      </c>
      <c r="L352" s="185">
        <v>0</v>
      </c>
      <c r="M352" s="185">
        <v>5083.66</v>
      </c>
      <c r="N352" s="185">
        <v>0</v>
      </c>
      <c r="O352" s="185">
        <v>0</v>
      </c>
      <c r="P352" s="185">
        <v>0</v>
      </c>
      <c r="Q352" s="185">
        <v>0</v>
      </c>
      <c r="R352" s="185">
        <v>0</v>
      </c>
      <c r="S352" s="185">
        <v>0</v>
      </c>
      <c r="T352" s="185">
        <v>0</v>
      </c>
      <c r="U352" s="185">
        <v>9457.2000000000007</v>
      </c>
      <c r="V352" s="185">
        <v>0</v>
      </c>
      <c r="W352" s="185">
        <v>0</v>
      </c>
      <c r="X352" s="185">
        <v>0</v>
      </c>
      <c r="Y352" s="185">
        <v>0</v>
      </c>
      <c r="Z352" s="185">
        <v>0</v>
      </c>
      <c r="AA352" s="185">
        <v>0</v>
      </c>
      <c r="AB352" s="185">
        <v>0</v>
      </c>
      <c r="AC352" s="185">
        <v>0</v>
      </c>
      <c r="AD352" s="185">
        <v>0</v>
      </c>
      <c r="AE352" s="185">
        <v>0</v>
      </c>
      <c r="AF352" s="185">
        <v>0</v>
      </c>
      <c r="AG352" s="185">
        <v>0</v>
      </c>
      <c r="AH352" s="185">
        <v>0</v>
      </c>
      <c r="AI352" s="185">
        <v>0</v>
      </c>
      <c r="AJ352" s="185">
        <v>0</v>
      </c>
      <c r="AK352" s="185">
        <v>0</v>
      </c>
      <c r="AL352" s="185">
        <v>0</v>
      </c>
      <c r="AM352" s="185">
        <v>0</v>
      </c>
      <c r="AN352" s="185">
        <v>0</v>
      </c>
      <c r="AO352" s="185">
        <v>0</v>
      </c>
      <c r="AP352" s="185">
        <v>0</v>
      </c>
      <c r="AQ352" s="185">
        <v>0</v>
      </c>
      <c r="AR352" s="185">
        <v>0</v>
      </c>
      <c r="AS352" s="185">
        <v>0</v>
      </c>
      <c r="AT352" s="185">
        <v>0</v>
      </c>
      <c r="AU352" s="185">
        <v>0</v>
      </c>
      <c r="AV352" s="185">
        <v>563.42999999999995</v>
      </c>
      <c r="AW352" s="185">
        <v>0</v>
      </c>
      <c r="AX352" s="185">
        <v>0</v>
      </c>
      <c r="AY352" s="185">
        <v>0</v>
      </c>
      <c r="AZ352" s="185">
        <v>0</v>
      </c>
      <c r="BA352" s="185">
        <v>0</v>
      </c>
      <c r="BB352" s="185">
        <v>0</v>
      </c>
      <c r="BC352" s="185">
        <v>0</v>
      </c>
      <c r="BD352" s="185">
        <v>0</v>
      </c>
      <c r="BE352" s="185">
        <v>0</v>
      </c>
      <c r="BF352" s="185">
        <v>0</v>
      </c>
      <c r="BG352" s="185">
        <v>0</v>
      </c>
      <c r="BH352" s="185"/>
      <c r="BI352" s="185">
        <v>0</v>
      </c>
      <c r="BJ352" s="185"/>
      <c r="BK352" s="185">
        <v>0</v>
      </c>
      <c r="BL352" s="185">
        <v>7077.78</v>
      </c>
      <c r="BM352" s="185">
        <v>0</v>
      </c>
      <c r="BN352" s="185">
        <v>0</v>
      </c>
      <c r="BO352" s="185">
        <v>0</v>
      </c>
      <c r="BP352" s="185"/>
      <c r="BQ352" s="185">
        <v>0</v>
      </c>
      <c r="BR352" s="185">
        <v>0</v>
      </c>
      <c r="BS352" s="185">
        <v>0</v>
      </c>
      <c r="BT352" s="185">
        <v>0</v>
      </c>
      <c r="BU352" s="185">
        <v>0</v>
      </c>
      <c r="BV352" s="185">
        <v>32163.64</v>
      </c>
      <c r="BW352" s="185">
        <v>0</v>
      </c>
      <c r="BX352" s="185">
        <v>0</v>
      </c>
      <c r="BY352" s="185">
        <v>0</v>
      </c>
      <c r="BZ352" s="185">
        <v>0</v>
      </c>
      <c r="CA352" s="185">
        <v>0</v>
      </c>
      <c r="CB352" s="185">
        <v>0</v>
      </c>
      <c r="CC352" s="216">
        <f t="shared" si="52"/>
        <v>54345.71</v>
      </c>
    </row>
    <row r="353" spans="1:81" s="116" customFormat="1" ht="25.5" customHeight="1">
      <c r="A353" s="143" t="s">
        <v>1464</v>
      </c>
      <c r="B353" s="310" t="s">
        <v>53</v>
      </c>
      <c r="C353" s="311" t="s">
        <v>54</v>
      </c>
      <c r="D353" s="312">
        <v>53020</v>
      </c>
      <c r="E353" s="117" t="s">
        <v>927</v>
      </c>
      <c r="F353" s="313" t="s">
        <v>936</v>
      </c>
      <c r="G353" s="314" t="s">
        <v>1625</v>
      </c>
      <c r="H353" s="207">
        <v>0</v>
      </c>
      <c r="I353" s="185">
        <v>0</v>
      </c>
      <c r="J353" s="185">
        <v>0</v>
      </c>
      <c r="K353" s="185">
        <v>0</v>
      </c>
      <c r="L353" s="185">
        <v>0</v>
      </c>
      <c r="M353" s="185">
        <v>0</v>
      </c>
      <c r="N353" s="185">
        <v>0</v>
      </c>
      <c r="O353" s="185">
        <v>0</v>
      </c>
      <c r="P353" s="185">
        <v>0</v>
      </c>
      <c r="Q353" s="185">
        <v>0</v>
      </c>
      <c r="R353" s="185">
        <v>0</v>
      </c>
      <c r="S353" s="185">
        <v>0</v>
      </c>
      <c r="T353" s="185">
        <v>0</v>
      </c>
      <c r="U353" s="185">
        <v>0</v>
      </c>
      <c r="V353" s="185">
        <v>0</v>
      </c>
      <c r="W353" s="185">
        <v>0</v>
      </c>
      <c r="X353" s="185">
        <v>0</v>
      </c>
      <c r="Y353" s="185">
        <v>0</v>
      </c>
      <c r="Z353" s="185">
        <v>0</v>
      </c>
      <c r="AA353" s="185">
        <v>0</v>
      </c>
      <c r="AB353" s="185">
        <v>0</v>
      </c>
      <c r="AC353" s="185">
        <v>0</v>
      </c>
      <c r="AD353" s="185">
        <v>0</v>
      </c>
      <c r="AE353" s="185">
        <v>0</v>
      </c>
      <c r="AF353" s="185">
        <v>0</v>
      </c>
      <c r="AG353" s="185">
        <v>0</v>
      </c>
      <c r="AH353" s="185">
        <v>0</v>
      </c>
      <c r="AI353" s="185">
        <v>0</v>
      </c>
      <c r="AJ353" s="185">
        <v>0</v>
      </c>
      <c r="AK353" s="185">
        <v>0</v>
      </c>
      <c r="AL353" s="185">
        <v>0</v>
      </c>
      <c r="AM353" s="185">
        <v>0</v>
      </c>
      <c r="AN353" s="185">
        <v>0</v>
      </c>
      <c r="AO353" s="185">
        <v>0</v>
      </c>
      <c r="AP353" s="185">
        <v>0</v>
      </c>
      <c r="AQ353" s="185">
        <v>0</v>
      </c>
      <c r="AR353" s="185">
        <v>0</v>
      </c>
      <c r="AS353" s="185">
        <v>0</v>
      </c>
      <c r="AT353" s="185">
        <v>0</v>
      </c>
      <c r="AU353" s="185">
        <v>0</v>
      </c>
      <c r="AV353" s="185">
        <v>0</v>
      </c>
      <c r="AW353" s="185">
        <v>0</v>
      </c>
      <c r="AX353" s="185">
        <v>0</v>
      </c>
      <c r="AY353" s="185">
        <v>0</v>
      </c>
      <c r="AZ353" s="185">
        <v>0</v>
      </c>
      <c r="BA353" s="185">
        <v>0</v>
      </c>
      <c r="BB353" s="185">
        <v>0</v>
      </c>
      <c r="BC353" s="185">
        <v>0</v>
      </c>
      <c r="BD353" s="185">
        <v>0</v>
      </c>
      <c r="BE353" s="185">
        <v>0</v>
      </c>
      <c r="BF353" s="185">
        <v>0</v>
      </c>
      <c r="BG353" s="185">
        <v>0</v>
      </c>
      <c r="BH353" s="185"/>
      <c r="BI353" s="185">
        <v>0</v>
      </c>
      <c r="BJ353" s="185"/>
      <c r="BK353" s="185">
        <v>0</v>
      </c>
      <c r="BL353" s="185">
        <v>6719.44</v>
      </c>
      <c r="BM353" s="185">
        <v>0</v>
      </c>
      <c r="BN353" s="185">
        <v>0</v>
      </c>
      <c r="BO353" s="185">
        <v>0</v>
      </c>
      <c r="BP353" s="185"/>
      <c r="BQ353" s="185">
        <v>0</v>
      </c>
      <c r="BR353" s="185">
        <v>0</v>
      </c>
      <c r="BS353" s="185">
        <v>0</v>
      </c>
      <c r="BT353" s="185">
        <v>0</v>
      </c>
      <c r="BU353" s="185">
        <v>0</v>
      </c>
      <c r="BV353" s="185">
        <v>0</v>
      </c>
      <c r="BW353" s="185">
        <v>0</v>
      </c>
      <c r="BX353" s="185">
        <v>0</v>
      </c>
      <c r="BY353" s="185">
        <v>0</v>
      </c>
      <c r="BZ353" s="185">
        <v>0</v>
      </c>
      <c r="CA353" s="185">
        <v>0</v>
      </c>
      <c r="CB353" s="185">
        <v>0</v>
      </c>
      <c r="CC353" s="216">
        <f t="shared" si="52"/>
        <v>6719.44</v>
      </c>
    </row>
    <row r="354" spans="1:81" s="116" customFormat="1" ht="25.5" customHeight="1">
      <c r="A354" s="143" t="s">
        <v>1464</v>
      </c>
      <c r="B354" s="310" t="s">
        <v>53</v>
      </c>
      <c r="C354" s="311" t="s">
        <v>54</v>
      </c>
      <c r="D354" s="312">
        <v>53020</v>
      </c>
      <c r="E354" s="117" t="s">
        <v>927</v>
      </c>
      <c r="F354" s="313" t="s">
        <v>937</v>
      </c>
      <c r="G354" s="314" t="s">
        <v>938</v>
      </c>
      <c r="H354" s="207">
        <v>0</v>
      </c>
      <c r="I354" s="207">
        <v>0</v>
      </c>
      <c r="J354" s="207">
        <v>0</v>
      </c>
      <c r="K354" s="207">
        <v>0</v>
      </c>
      <c r="L354" s="207">
        <v>0</v>
      </c>
      <c r="M354" s="207">
        <v>0</v>
      </c>
      <c r="N354" s="207">
        <v>0</v>
      </c>
      <c r="O354" s="207">
        <v>0</v>
      </c>
      <c r="P354" s="207">
        <v>0</v>
      </c>
      <c r="Q354" s="207">
        <v>0</v>
      </c>
      <c r="R354" s="207">
        <v>0</v>
      </c>
      <c r="S354" s="207">
        <v>0</v>
      </c>
      <c r="T354" s="207">
        <v>0</v>
      </c>
      <c r="U354" s="207">
        <v>0</v>
      </c>
      <c r="V354" s="207">
        <v>0</v>
      </c>
      <c r="W354" s="207">
        <v>0</v>
      </c>
      <c r="X354" s="207">
        <v>0</v>
      </c>
      <c r="Y354" s="207">
        <v>0</v>
      </c>
      <c r="Z354" s="207">
        <v>0</v>
      </c>
      <c r="AA354" s="207">
        <v>0</v>
      </c>
      <c r="AB354" s="207">
        <v>0</v>
      </c>
      <c r="AC354" s="207">
        <v>0</v>
      </c>
      <c r="AD354" s="207">
        <v>0</v>
      </c>
      <c r="AE354" s="207">
        <v>0</v>
      </c>
      <c r="AF354" s="207">
        <v>0</v>
      </c>
      <c r="AG354" s="207">
        <v>0</v>
      </c>
      <c r="AH354" s="207">
        <v>0</v>
      </c>
      <c r="AI354" s="207">
        <v>0</v>
      </c>
      <c r="AJ354" s="207">
        <v>0</v>
      </c>
      <c r="AK354" s="207">
        <v>0</v>
      </c>
      <c r="AL354" s="207">
        <v>0</v>
      </c>
      <c r="AM354" s="207">
        <v>0</v>
      </c>
      <c r="AN354" s="207">
        <v>0</v>
      </c>
      <c r="AO354" s="207">
        <v>0</v>
      </c>
      <c r="AP354" s="207">
        <v>0</v>
      </c>
      <c r="AQ354" s="207">
        <v>0</v>
      </c>
      <c r="AR354" s="207">
        <v>0</v>
      </c>
      <c r="AS354" s="207">
        <v>0</v>
      </c>
      <c r="AT354" s="207">
        <v>0</v>
      </c>
      <c r="AU354" s="207">
        <v>0</v>
      </c>
      <c r="AV354" s="207">
        <v>0</v>
      </c>
      <c r="AW354" s="207">
        <v>0</v>
      </c>
      <c r="AX354" s="207">
        <v>0</v>
      </c>
      <c r="AY354" s="207">
        <v>0</v>
      </c>
      <c r="AZ354" s="207">
        <v>0</v>
      </c>
      <c r="BA354" s="207">
        <v>0</v>
      </c>
      <c r="BB354" s="207">
        <v>0</v>
      </c>
      <c r="BC354" s="207">
        <v>0</v>
      </c>
      <c r="BD354" s="207">
        <v>0</v>
      </c>
      <c r="BE354" s="207">
        <v>0</v>
      </c>
      <c r="BF354" s="207">
        <v>0</v>
      </c>
      <c r="BG354" s="207">
        <v>0</v>
      </c>
      <c r="BH354" s="207">
        <v>0</v>
      </c>
      <c r="BI354" s="207">
        <v>0</v>
      </c>
      <c r="BJ354" s="207">
        <v>0</v>
      </c>
      <c r="BK354" s="207">
        <v>0</v>
      </c>
      <c r="BL354" s="207">
        <v>0</v>
      </c>
      <c r="BM354" s="207">
        <v>0</v>
      </c>
      <c r="BN354" s="207">
        <v>0</v>
      </c>
      <c r="BO354" s="207">
        <v>0</v>
      </c>
      <c r="BP354" s="207">
        <v>0</v>
      </c>
      <c r="BQ354" s="207">
        <v>0</v>
      </c>
      <c r="BR354" s="207">
        <v>0</v>
      </c>
      <c r="BS354" s="207">
        <v>0</v>
      </c>
      <c r="BT354" s="207">
        <v>0</v>
      </c>
      <c r="BU354" s="207">
        <v>0</v>
      </c>
      <c r="BV354" s="207">
        <v>0</v>
      </c>
      <c r="BW354" s="207">
        <v>0</v>
      </c>
      <c r="BX354" s="207">
        <v>0</v>
      </c>
      <c r="BY354" s="207">
        <v>0</v>
      </c>
      <c r="BZ354" s="207">
        <v>0</v>
      </c>
      <c r="CA354" s="207">
        <v>0</v>
      </c>
      <c r="CB354" s="207">
        <v>0</v>
      </c>
      <c r="CC354" s="216">
        <f t="shared" si="52"/>
        <v>0</v>
      </c>
    </row>
    <row r="355" spans="1:81" s="116" customFormat="1" ht="25.5" customHeight="1">
      <c r="A355" s="143" t="s">
        <v>1464</v>
      </c>
      <c r="B355" s="310" t="s">
        <v>53</v>
      </c>
      <c r="C355" s="311" t="s">
        <v>54</v>
      </c>
      <c r="D355" s="312">
        <v>53020</v>
      </c>
      <c r="E355" s="117" t="s">
        <v>927</v>
      </c>
      <c r="F355" s="313" t="s">
        <v>939</v>
      </c>
      <c r="G355" s="314" t="s">
        <v>940</v>
      </c>
      <c r="H355" s="207">
        <v>0</v>
      </c>
      <c r="I355" s="185">
        <v>0</v>
      </c>
      <c r="J355" s="185">
        <v>0</v>
      </c>
      <c r="K355" s="185">
        <v>0</v>
      </c>
      <c r="L355" s="185">
        <v>0</v>
      </c>
      <c r="M355" s="185">
        <v>8455.7800000000007</v>
      </c>
      <c r="N355" s="185">
        <v>0</v>
      </c>
      <c r="O355" s="185">
        <v>0</v>
      </c>
      <c r="P355" s="185">
        <v>0</v>
      </c>
      <c r="Q355" s="185">
        <v>0</v>
      </c>
      <c r="R355" s="185">
        <v>0</v>
      </c>
      <c r="S355" s="185">
        <v>0</v>
      </c>
      <c r="T355" s="185">
        <v>0</v>
      </c>
      <c r="U355" s="185">
        <v>0</v>
      </c>
      <c r="V355" s="185">
        <v>0</v>
      </c>
      <c r="W355" s="185">
        <v>0</v>
      </c>
      <c r="X355" s="185">
        <v>0</v>
      </c>
      <c r="Y355" s="185">
        <v>0</v>
      </c>
      <c r="Z355" s="185">
        <v>0</v>
      </c>
      <c r="AA355" s="185">
        <v>0</v>
      </c>
      <c r="AB355" s="185">
        <v>0</v>
      </c>
      <c r="AC355" s="185">
        <v>0</v>
      </c>
      <c r="AD355" s="185">
        <v>0</v>
      </c>
      <c r="AE355" s="185">
        <v>0</v>
      </c>
      <c r="AF355" s="185">
        <v>0</v>
      </c>
      <c r="AG355" s="185">
        <v>0</v>
      </c>
      <c r="AH355" s="185">
        <v>0</v>
      </c>
      <c r="AI355" s="185">
        <v>0</v>
      </c>
      <c r="AJ355" s="185">
        <v>0</v>
      </c>
      <c r="AK355" s="185">
        <v>0</v>
      </c>
      <c r="AL355" s="185">
        <v>0</v>
      </c>
      <c r="AM355" s="185">
        <v>0</v>
      </c>
      <c r="AN355" s="185">
        <v>0</v>
      </c>
      <c r="AO355" s="185">
        <v>0</v>
      </c>
      <c r="AP355" s="185">
        <v>0</v>
      </c>
      <c r="AQ355" s="185">
        <v>0</v>
      </c>
      <c r="AR355" s="185">
        <v>0</v>
      </c>
      <c r="AS355" s="185">
        <v>0</v>
      </c>
      <c r="AT355" s="185">
        <v>0</v>
      </c>
      <c r="AU355" s="185">
        <v>0</v>
      </c>
      <c r="AV355" s="185">
        <v>0</v>
      </c>
      <c r="AW355" s="185">
        <v>0</v>
      </c>
      <c r="AX355" s="185">
        <v>0</v>
      </c>
      <c r="AY355" s="185">
        <v>0</v>
      </c>
      <c r="AZ355" s="185">
        <v>0</v>
      </c>
      <c r="BA355" s="185">
        <v>0</v>
      </c>
      <c r="BB355" s="185">
        <v>0</v>
      </c>
      <c r="BC355" s="185">
        <v>21958.33</v>
      </c>
      <c r="BD355" s="185">
        <v>0</v>
      </c>
      <c r="BE355" s="185">
        <v>0</v>
      </c>
      <c r="BF355" s="185">
        <v>0</v>
      </c>
      <c r="BG355" s="185">
        <v>0</v>
      </c>
      <c r="BH355" s="185"/>
      <c r="BI355" s="185">
        <v>0</v>
      </c>
      <c r="BJ355" s="185"/>
      <c r="BK355" s="185">
        <v>0</v>
      </c>
      <c r="BL355" s="185">
        <v>22654.44</v>
      </c>
      <c r="BM355" s="185">
        <v>0</v>
      </c>
      <c r="BN355" s="185">
        <v>0</v>
      </c>
      <c r="BO355" s="185">
        <v>0</v>
      </c>
      <c r="BP355" s="185"/>
      <c r="BQ355" s="185">
        <v>0</v>
      </c>
      <c r="BR355" s="185">
        <v>0</v>
      </c>
      <c r="BS355" s="185">
        <v>0</v>
      </c>
      <c r="BT355" s="185">
        <v>0</v>
      </c>
      <c r="BU355" s="185">
        <v>0</v>
      </c>
      <c r="BV355" s="185">
        <v>2643.74</v>
      </c>
      <c r="BW355" s="185">
        <v>0</v>
      </c>
      <c r="BX355" s="185">
        <v>0</v>
      </c>
      <c r="BY355" s="185">
        <v>0</v>
      </c>
      <c r="BZ355" s="185">
        <v>0</v>
      </c>
      <c r="CA355" s="185">
        <v>0</v>
      </c>
      <c r="CB355" s="185">
        <v>0</v>
      </c>
      <c r="CC355" s="216">
        <f t="shared" si="52"/>
        <v>55712.29</v>
      </c>
    </row>
    <row r="356" spans="1:81" s="116" customFormat="1" ht="25.5" customHeight="1">
      <c r="A356" s="143" t="s">
        <v>1464</v>
      </c>
      <c r="B356" s="310" t="s">
        <v>53</v>
      </c>
      <c r="C356" s="311" t="s">
        <v>54</v>
      </c>
      <c r="D356" s="312">
        <v>53030</v>
      </c>
      <c r="E356" s="117" t="s">
        <v>941</v>
      </c>
      <c r="F356" s="313" t="s">
        <v>942</v>
      </c>
      <c r="G356" s="314" t="s">
        <v>943</v>
      </c>
      <c r="H356" s="207">
        <v>330713.33</v>
      </c>
      <c r="I356" s="185">
        <v>0</v>
      </c>
      <c r="J356" s="185">
        <v>0</v>
      </c>
      <c r="K356" s="185">
        <v>0</v>
      </c>
      <c r="L356" s="185">
        <v>0</v>
      </c>
      <c r="M356" s="185">
        <v>0</v>
      </c>
      <c r="N356" s="185">
        <v>0</v>
      </c>
      <c r="O356" s="185">
        <v>0</v>
      </c>
      <c r="P356" s="185">
        <v>2045.28</v>
      </c>
      <c r="Q356" s="185">
        <v>0</v>
      </c>
      <c r="R356" s="185">
        <v>0</v>
      </c>
      <c r="S356" s="185">
        <v>0</v>
      </c>
      <c r="T356" s="185">
        <v>0</v>
      </c>
      <c r="U356" s="185">
        <v>0</v>
      </c>
      <c r="V356" s="185">
        <v>0</v>
      </c>
      <c r="W356" s="185">
        <v>0</v>
      </c>
      <c r="X356" s="185">
        <v>3297.14</v>
      </c>
      <c r="Y356" s="185">
        <v>2191.73</v>
      </c>
      <c r="Z356" s="185">
        <v>338552.58</v>
      </c>
      <c r="AA356" s="185">
        <v>10444.58</v>
      </c>
      <c r="AB356" s="185">
        <v>0</v>
      </c>
      <c r="AC356" s="185">
        <v>0</v>
      </c>
      <c r="AD356" s="185">
        <v>9955.2099999999991</v>
      </c>
      <c r="AE356" s="185">
        <v>0</v>
      </c>
      <c r="AF356" s="185">
        <v>0</v>
      </c>
      <c r="AG356" s="185">
        <v>0</v>
      </c>
      <c r="AH356" s="185">
        <v>0</v>
      </c>
      <c r="AI356" s="185">
        <v>3594.73</v>
      </c>
      <c r="AJ356" s="185">
        <v>261.88</v>
      </c>
      <c r="AK356" s="185">
        <v>0</v>
      </c>
      <c r="AL356" s="185">
        <v>0</v>
      </c>
      <c r="AM356" s="185">
        <v>0</v>
      </c>
      <c r="AN356" s="185">
        <v>0</v>
      </c>
      <c r="AO356" s="185">
        <v>0</v>
      </c>
      <c r="AP356" s="185">
        <v>0</v>
      </c>
      <c r="AQ356" s="185">
        <v>0</v>
      </c>
      <c r="AR356" s="185">
        <v>0</v>
      </c>
      <c r="AS356" s="185">
        <v>0</v>
      </c>
      <c r="AT356" s="185">
        <v>19327.54</v>
      </c>
      <c r="AU356" s="185">
        <v>162577.06</v>
      </c>
      <c r="AV356" s="185">
        <v>0</v>
      </c>
      <c r="AW356" s="185">
        <v>0</v>
      </c>
      <c r="AX356" s="185">
        <v>0</v>
      </c>
      <c r="AY356" s="185">
        <v>0</v>
      </c>
      <c r="AZ356" s="185">
        <v>0</v>
      </c>
      <c r="BA356" s="185">
        <v>0</v>
      </c>
      <c r="BB356" s="185">
        <v>211317.43</v>
      </c>
      <c r="BC356" s="185">
        <v>0</v>
      </c>
      <c r="BD356" s="185">
        <v>0</v>
      </c>
      <c r="BE356" s="185">
        <v>0</v>
      </c>
      <c r="BF356" s="185">
        <v>0</v>
      </c>
      <c r="BG356" s="185">
        <v>0</v>
      </c>
      <c r="BH356" s="185"/>
      <c r="BI356" s="185">
        <v>0</v>
      </c>
      <c r="BJ356" s="185"/>
      <c r="BK356" s="185">
        <v>0</v>
      </c>
      <c r="BL356" s="185">
        <v>0</v>
      </c>
      <c r="BM356" s="185">
        <v>293806.56</v>
      </c>
      <c r="BN356" s="185">
        <v>0</v>
      </c>
      <c r="BO356" s="185">
        <v>0</v>
      </c>
      <c r="BP356" s="185"/>
      <c r="BQ356" s="185">
        <v>0</v>
      </c>
      <c r="BR356" s="185">
        <v>0</v>
      </c>
      <c r="BS356" s="185">
        <v>0</v>
      </c>
      <c r="BT356" s="185">
        <v>0</v>
      </c>
      <c r="BU356" s="185">
        <v>0</v>
      </c>
      <c r="BV356" s="185">
        <v>0</v>
      </c>
      <c r="BW356" s="185">
        <v>0</v>
      </c>
      <c r="BX356" s="185">
        <v>0</v>
      </c>
      <c r="BY356" s="185">
        <v>0</v>
      </c>
      <c r="BZ356" s="185">
        <v>0</v>
      </c>
      <c r="CA356" s="185">
        <v>0</v>
      </c>
      <c r="CB356" s="185">
        <v>0</v>
      </c>
      <c r="CC356" s="216">
        <f t="shared" si="52"/>
        <v>1388085.05</v>
      </c>
    </row>
    <row r="357" spans="1:81" s="116" customFormat="1" ht="25.5" customHeight="1">
      <c r="A357" s="143" t="s">
        <v>1464</v>
      </c>
      <c r="B357" s="310" t="s">
        <v>53</v>
      </c>
      <c r="C357" s="311" t="s">
        <v>54</v>
      </c>
      <c r="D357" s="312">
        <v>53030</v>
      </c>
      <c r="E357" s="117" t="s">
        <v>941</v>
      </c>
      <c r="F357" s="313" t="s">
        <v>944</v>
      </c>
      <c r="G357" s="314" t="s">
        <v>945</v>
      </c>
      <c r="H357" s="207">
        <v>46456.46</v>
      </c>
      <c r="I357" s="185">
        <v>69435.740000000005</v>
      </c>
      <c r="J357" s="185">
        <v>26803.16</v>
      </c>
      <c r="K357" s="185">
        <v>0</v>
      </c>
      <c r="L357" s="185">
        <v>13698.74</v>
      </c>
      <c r="M357" s="185">
        <v>0</v>
      </c>
      <c r="N357" s="185">
        <v>24950</v>
      </c>
      <c r="O357" s="185">
        <v>0</v>
      </c>
      <c r="P357" s="185">
        <v>0</v>
      </c>
      <c r="Q357" s="185">
        <v>0</v>
      </c>
      <c r="R357" s="185">
        <v>0</v>
      </c>
      <c r="S357" s="185">
        <v>0</v>
      </c>
      <c r="T357" s="185">
        <v>0</v>
      </c>
      <c r="U357" s="185">
        <v>12551.16</v>
      </c>
      <c r="V357" s="185">
        <v>0</v>
      </c>
      <c r="W357" s="185">
        <v>0</v>
      </c>
      <c r="X357" s="185">
        <v>33250</v>
      </c>
      <c r="Y357" s="185">
        <v>32794.5</v>
      </c>
      <c r="Z357" s="185">
        <v>60642.38</v>
      </c>
      <c r="AA357" s="185">
        <v>0</v>
      </c>
      <c r="AB357" s="185">
        <v>0</v>
      </c>
      <c r="AC357" s="185">
        <v>0</v>
      </c>
      <c r="AD357" s="185">
        <v>33632.86</v>
      </c>
      <c r="AE357" s="185">
        <v>0</v>
      </c>
      <c r="AF357" s="185">
        <v>0</v>
      </c>
      <c r="AG357" s="185">
        <v>0</v>
      </c>
      <c r="AH357" s="185">
        <v>0</v>
      </c>
      <c r="AI357" s="185">
        <v>2307.02</v>
      </c>
      <c r="AJ357" s="185">
        <v>7870.22</v>
      </c>
      <c r="AK357" s="185">
        <v>0</v>
      </c>
      <c r="AL357" s="185">
        <v>6558.9</v>
      </c>
      <c r="AM357" s="185">
        <v>2129.12</v>
      </c>
      <c r="AN357" s="185">
        <v>0</v>
      </c>
      <c r="AO357" s="185">
        <v>0</v>
      </c>
      <c r="AP357" s="185">
        <v>0</v>
      </c>
      <c r="AQ357" s="185">
        <v>0</v>
      </c>
      <c r="AR357" s="185">
        <v>2106.46</v>
      </c>
      <c r="AS357" s="185">
        <v>0</v>
      </c>
      <c r="AT357" s="185">
        <v>24709.759999999998</v>
      </c>
      <c r="AU357" s="185">
        <v>36126.86</v>
      </c>
      <c r="AV357" s="185">
        <v>0</v>
      </c>
      <c r="AW357" s="185">
        <v>32054.78</v>
      </c>
      <c r="AX357" s="185">
        <v>0</v>
      </c>
      <c r="AY357" s="185">
        <v>0</v>
      </c>
      <c r="AZ357" s="185">
        <v>0</v>
      </c>
      <c r="BA357" s="185">
        <v>0</v>
      </c>
      <c r="BB357" s="185">
        <v>134149.57999999999</v>
      </c>
      <c r="BC357" s="185">
        <v>33250</v>
      </c>
      <c r="BD357" s="185">
        <v>1405</v>
      </c>
      <c r="BE357" s="185">
        <v>33299.980000000003</v>
      </c>
      <c r="BF357" s="185">
        <v>0</v>
      </c>
      <c r="BG357" s="185">
        <v>0</v>
      </c>
      <c r="BH357" s="185"/>
      <c r="BI357" s="185">
        <v>0</v>
      </c>
      <c r="BJ357" s="185"/>
      <c r="BK357" s="185">
        <v>11633.33</v>
      </c>
      <c r="BL357" s="185">
        <v>23785.71</v>
      </c>
      <c r="BM357" s="185">
        <v>34889.25</v>
      </c>
      <c r="BN357" s="185">
        <v>0</v>
      </c>
      <c r="BO357" s="185">
        <v>0</v>
      </c>
      <c r="BP357" s="185"/>
      <c r="BQ357" s="185">
        <v>0</v>
      </c>
      <c r="BR357" s="185">
        <v>5095.46</v>
      </c>
      <c r="BS357" s="185">
        <v>0</v>
      </c>
      <c r="BT357" s="185">
        <v>47388.9</v>
      </c>
      <c r="BU357" s="185">
        <v>21963.27</v>
      </c>
      <c r="BV357" s="185">
        <v>67939.399999999994</v>
      </c>
      <c r="BW357" s="185">
        <v>0</v>
      </c>
      <c r="BX357" s="185">
        <v>0</v>
      </c>
      <c r="BY357" s="185">
        <v>33411.86</v>
      </c>
      <c r="BZ357" s="185">
        <v>0</v>
      </c>
      <c r="CA357" s="185">
        <v>0</v>
      </c>
      <c r="CB357" s="185">
        <v>15185.74</v>
      </c>
      <c r="CC357" s="216">
        <f t="shared" si="52"/>
        <v>931475.59999999986</v>
      </c>
    </row>
    <row r="358" spans="1:81" s="116" customFormat="1" ht="25.5" customHeight="1">
      <c r="A358" s="143" t="s">
        <v>1464</v>
      </c>
      <c r="B358" s="310" t="s">
        <v>53</v>
      </c>
      <c r="C358" s="311" t="s">
        <v>54</v>
      </c>
      <c r="D358" s="312">
        <v>53030</v>
      </c>
      <c r="E358" s="117" t="s">
        <v>941</v>
      </c>
      <c r="F358" s="313" t="s">
        <v>946</v>
      </c>
      <c r="G358" s="314" t="s">
        <v>947</v>
      </c>
      <c r="H358" s="207">
        <v>40054.78</v>
      </c>
      <c r="I358" s="185">
        <v>0</v>
      </c>
      <c r="J358" s="185">
        <v>0</v>
      </c>
      <c r="K358" s="185">
        <v>0</v>
      </c>
      <c r="L358" s="185">
        <v>0</v>
      </c>
      <c r="M358" s="185">
        <v>0</v>
      </c>
      <c r="N358" s="185">
        <v>0</v>
      </c>
      <c r="O358" s="185">
        <v>0</v>
      </c>
      <c r="P358" s="185">
        <v>0</v>
      </c>
      <c r="Q358" s="185">
        <v>0</v>
      </c>
      <c r="R358" s="185">
        <v>8266.67</v>
      </c>
      <c r="S358" s="185">
        <v>10440.91</v>
      </c>
      <c r="T358" s="185">
        <v>0</v>
      </c>
      <c r="U358" s="185">
        <v>0</v>
      </c>
      <c r="V358" s="185">
        <v>0</v>
      </c>
      <c r="W358" s="185">
        <v>0</v>
      </c>
      <c r="X358" s="185">
        <v>0</v>
      </c>
      <c r="Y358" s="185">
        <v>0</v>
      </c>
      <c r="Z358" s="185">
        <v>144687.56</v>
      </c>
      <c r="AA358" s="185">
        <v>0</v>
      </c>
      <c r="AB358" s="185">
        <v>0</v>
      </c>
      <c r="AC358" s="185">
        <v>0</v>
      </c>
      <c r="AD358" s="185">
        <v>1036.1300000000001</v>
      </c>
      <c r="AE358" s="185">
        <v>0</v>
      </c>
      <c r="AF358" s="185">
        <v>0</v>
      </c>
      <c r="AG358" s="185">
        <v>0</v>
      </c>
      <c r="AH358" s="185">
        <v>0</v>
      </c>
      <c r="AI358" s="185">
        <v>1021.09</v>
      </c>
      <c r="AJ358" s="185">
        <v>45476.44</v>
      </c>
      <c r="AK358" s="185">
        <v>0</v>
      </c>
      <c r="AL358" s="185">
        <v>7879.89</v>
      </c>
      <c r="AM358" s="185">
        <v>0</v>
      </c>
      <c r="AN358" s="185">
        <v>18455.400000000001</v>
      </c>
      <c r="AO358" s="185">
        <v>0</v>
      </c>
      <c r="AP358" s="185">
        <v>6030.13</v>
      </c>
      <c r="AQ358" s="185">
        <v>0</v>
      </c>
      <c r="AR358" s="185">
        <v>2188.52</v>
      </c>
      <c r="AS358" s="185">
        <v>0</v>
      </c>
      <c r="AT358" s="185">
        <v>5663.25</v>
      </c>
      <c r="AU358" s="185">
        <v>56183.99</v>
      </c>
      <c r="AV358" s="185">
        <v>0</v>
      </c>
      <c r="AW358" s="185">
        <v>0</v>
      </c>
      <c r="AX358" s="185">
        <v>0</v>
      </c>
      <c r="AY358" s="185">
        <v>0</v>
      </c>
      <c r="AZ358" s="185">
        <v>0</v>
      </c>
      <c r="BA358" s="185">
        <v>0</v>
      </c>
      <c r="BB358" s="185">
        <v>114347.74</v>
      </c>
      <c r="BC358" s="185">
        <v>0</v>
      </c>
      <c r="BD358" s="185">
        <v>0</v>
      </c>
      <c r="BE358" s="185">
        <v>0</v>
      </c>
      <c r="BF358" s="185">
        <v>0</v>
      </c>
      <c r="BG358" s="185">
        <v>0</v>
      </c>
      <c r="BH358" s="185"/>
      <c r="BI358" s="185">
        <v>0</v>
      </c>
      <c r="BJ358" s="185"/>
      <c r="BK358" s="185">
        <v>9186.4</v>
      </c>
      <c r="BL358" s="185">
        <v>0</v>
      </c>
      <c r="BM358" s="185">
        <v>1990.63</v>
      </c>
      <c r="BN358" s="185">
        <v>0</v>
      </c>
      <c r="BO358" s="185">
        <v>0</v>
      </c>
      <c r="BP358" s="185"/>
      <c r="BQ358" s="185">
        <v>0</v>
      </c>
      <c r="BR358" s="185">
        <v>11240.69</v>
      </c>
      <c r="BS358" s="185">
        <v>0</v>
      </c>
      <c r="BT358" s="185">
        <v>19108.59</v>
      </c>
      <c r="BU358" s="185">
        <v>0</v>
      </c>
      <c r="BV358" s="185">
        <v>0</v>
      </c>
      <c r="BW358" s="185">
        <v>0</v>
      </c>
      <c r="BX358" s="185">
        <v>0</v>
      </c>
      <c r="BY358" s="185">
        <v>63861.07</v>
      </c>
      <c r="BZ358" s="185">
        <v>0</v>
      </c>
      <c r="CA358" s="185">
        <v>0</v>
      </c>
      <c r="CB358" s="185">
        <v>0</v>
      </c>
      <c r="CC358" s="216">
        <f t="shared" si="52"/>
        <v>567119.88</v>
      </c>
    </row>
    <row r="359" spans="1:81" s="116" customFormat="1" ht="25.5" customHeight="1">
      <c r="A359" s="143" t="s">
        <v>1464</v>
      </c>
      <c r="B359" s="310" t="s">
        <v>53</v>
      </c>
      <c r="C359" s="311" t="s">
        <v>54</v>
      </c>
      <c r="D359" s="312">
        <v>53030</v>
      </c>
      <c r="E359" s="117" t="s">
        <v>941</v>
      </c>
      <c r="F359" s="313" t="s">
        <v>948</v>
      </c>
      <c r="G359" s="314" t="s">
        <v>949</v>
      </c>
      <c r="H359" s="207">
        <v>27953.4</v>
      </c>
      <c r="I359" s="185">
        <v>0</v>
      </c>
      <c r="J359" s="185">
        <v>0</v>
      </c>
      <c r="K359" s="185">
        <v>0</v>
      </c>
      <c r="L359" s="185">
        <v>0</v>
      </c>
      <c r="M359" s="185">
        <v>0</v>
      </c>
      <c r="N359" s="185">
        <v>0</v>
      </c>
      <c r="O359" s="185">
        <v>0</v>
      </c>
      <c r="P359" s="185">
        <v>0</v>
      </c>
      <c r="Q359" s="185">
        <v>0</v>
      </c>
      <c r="R359" s="185">
        <v>0</v>
      </c>
      <c r="S359" s="185">
        <v>0</v>
      </c>
      <c r="T359" s="185">
        <v>0</v>
      </c>
      <c r="U359" s="185">
        <v>0</v>
      </c>
      <c r="V359" s="185">
        <v>0</v>
      </c>
      <c r="W359" s="185">
        <v>0</v>
      </c>
      <c r="X359" s="185">
        <v>0</v>
      </c>
      <c r="Y359" s="185">
        <v>0</v>
      </c>
      <c r="Z359" s="185">
        <v>10067.92</v>
      </c>
      <c r="AA359" s="185">
        <v>0</v>
      </c>
      <c r="AB359" s="185">
        <v>0</v>
      </c>
      <c r="AC359" s="185">
        <v>0</v>
      </c>
      <c r="AD359" s="185">
        <v>0</v>
      </c>
      <c r="AE359" s="185">
        <v>0</v>
      </c>
      <c r="AF359" s="185">
        <v>0</v>
      </c>
      <c r="AG359" s="185">
        <v>0</v>
      </c>
      <c r="AH359" s="185">
        <v>0</v>
      </c>
      <c r="AI359" s="185">
        <v>72.19</v>
      </c>
      <c r="AJ359" s="185">
        <v>0</v>
      </c>
      <c r="AK359" s="185">
        <v>0</v>
      </c>
      <c r="AL359" s="185">
        <v>0</v>
      </c>
      <c r="AM359" s="185">
        <v>0</v>
      </c>
      <c r="AN359" s="185">
        <v>0</v>
      </c>
      <c r="AO359" s="185">
        <v>0</v>
      </c>
      <c r="AP359" s="185">
        <v>0</v>
      </c>
      <c r="AQ359" s="185">
        <v>0</v>
      </c>
      <c r="AR359" s="185">
        <v>0</v>
      </c>
      <c r="AS359" s="185">
        <v>0</v>
      </c>
      <c r="AT359" s="185">
        <v>0</v>
      </c>
      <c r="AU359" s="185">
        <v>46825.56</v>
      </c>
      <c r="AV359" s="185">
        <v>0</v>
      </c>
      <c r="AW359" s="185">
        <v>0</v>
      </c>
      <c r="AX359" s="185">
        <v>0</v>
      </c>
      <c r="AY359" s="185">
        <v>0</v>
      </c>
      <c r="AZ359" s="185">
        <v>0</v>
      </c>
      <c r="BA359" s="185">
        <v>0</v>
      </c>
      <c r="BB359" s="185">
        <v>0</v>
      </c>
      <c r="BC359" s="185">
        <v>0</v>
      </c>
      <c r="BD359" s="185">
        <v>0</v>
      </c>
      <c r="BE359" s="185">
        <v>0</v>
      </c>
      <c r="BF359" s="185">
        <v>0</v>
      </c>
      <c r="BG359" s="185">
        <v>0</v>
      </c>
      <c r="BH359" s="185"/>
      <c r="BI359" s="185">
        <v>0</v>
      </c>
      <c r="BJ359" s="185"/>
      <c r="BK359" s="185">
        <v>0</v>
      </c>
      <c r="BL359" s="185">
        <v>0</v>
      </c>
      <c r="BM359" s="185">
        <v>51966.16</v>
      </c>
      <c r="BN359" s="185">
        <v>0</v>
      </c>
      <c r="BO359" s="185">
        <v>0</v>
      </c>
      <c r="BP359" s="185"/>
      <c r="BQ359" s="185">
        <v>0</v>
      </c>
      <c r="BR359" s="185">
        <v>0</v>
      </c>
      <c r="BS359" s="185">
        <v>0</v>
      </c>
      <c r="BT359" s="185">
        <v>0</v>
      </c>
      <c r="BU359" s="185">
        <v>0</v>
      </c>
      <c r="BV359" s="185">
        <v>0</v>
      </c>
      <c r="BW359" s="185">
        <v>0</v>
      </c>
      <c r="BX359" s="185">
        <v>0</v>
      </c>
      <c r="BY359" s="185">
        <v>0</v>
      </c>
      <c r="BZ359" s="185">
        <v>0</v>
      </c>
      <c r="CA359" s="185">
        <v>0</v>
      </c>
      <c r="CB359" s="185">
        <v>0</v>
      </c>
      <c r="CC359" s="216">
        <f t="shared" si="52"/>
        <v>136885.23000000001</v>
      </c>
    </row>
    <row r="360" spans="1:81" s="116" customFormat="1" ht="25.5" customHeight="1">
      <c r="A360" s="143" t="s">
        <v>1464</v>
      </c>
      <c r="B360" s="310" t="s">
        <v>53</v>
      </c>
      <c r="C360" s="311" t="s">
        <v>54</v>
      </c>
      <c r="D360" s="312">
        <v>53030</v>
      </c>
      <c r="E360" s="117" t="s">
        <v>941</v>
      </c>
      <c r="F360" s="313" t="s">
        <v>950</v>
      </c>
      <c r="G360" s="314" t="s">
        <v>951</v>
      </c>
      <c r="H360" s="207">
        <v>0</v>
      </c>
      <c r="I360" s="185">
        <v>0</v>
      </c>
      <c r="J360" s="185">
        <v>0</v>
      </c>
      <c r="K360" s="185">
        <v>0</v>
      </c>
      <c r="L360" s="185">
        <v>0</v>
      </c>
      <c r="M360" s="185">
        <v>0</v>
      </c>
      <c r="N360" s="185">
        <v>0</v>
      </c>
      <c r="O360" s="185">
        <v>36608.33</v>
      </c>
      <c r="P360" s="185">
        <v>0</v>
      </c>
      <c r="Q360" s="185">
        <v>0</v>
      </c>
      <c r="R360" s="185">
        <v>0</v>
      </c>
      <c r="S360" s="185">
        <v>0</v>
      </c>
      <c r="T360" s="185">
        <v>0</v>
      </c>
      <c r="U360" s="185">
        <v>0</v>
      </c>
      <c r="V360" s="185">
        <v>0</v>
      </c>
      <c r="W360" s="185">
        <v>0</v>
      </c>
      <c r="X360" s="185">
        <v>0</v>
      </c>
      <c r="Y360" s="185">
        <v>0</v>
      </c>
      <c r="Z360" s="185">
        <v>0</v>
      </c>
      <c r="AA360" s="185">
        <v>0</v>
      </c>
      <c r="AB360" s="185">
        <v>0</v>
      </c>
      <c r="AC360" s="185">
        <v>0</v>
      </c>
      <c r="AD360" s="185">
        <v>837.16</v>
      </c>
      <c r="AE360" s="185">
        <v>0</v>
      </c>
      <c r="AF360" s="185">
        <v>0</v>
      </c>
      <c r="AG360" s="185">
        <v>0</v>
      </c>
      <c r="AH360" s="185">
        <v>0</v>
      </c>
      <c r="AI360" s="185">
        <v>0</v>
      </c>
      <c r="AJ360" s="185">
        <v>0</v>
      </c>
      <c r="AK360" s="185">
        <v>0</v>
      </c>
      <c r="AL360" s="185">
        <v>0</v>
      </c>
      <c r="AM360" s="185">
        <v>0</v>
      </c>
      <c r="AN360" s="185">
        <v>0</v>
      </c>
      <c r="AO360" s="185">
        <v>0</v>
      </c>
      <c r="AP360" s="185">
        <v>0</v>
      </c>
      <c r="AQ360" s="185">
        <v>0</v>
      </c>
      <c r="AR360" s="185">
        <v>0</v>
      </c>
      <c r="AS360" s="185">
        <v>0</v>
      </c>
      <c r="AT360" s="185">
        <v>0</v>
      </c>
      <c r="AU360" s="185">
        <v>1522.3</v>
      </c>
      <c r="AV360" s="185">
        <v>0</v>
      </c>
      <c r="AW360" s="185">
        <v>0</v>
      </c>
      <c r="AX360" s="185">
        <v>0</v>
      </c>
      <c r="AY360" s="185">
        <v>0</v>
      </c>
      <c r="AZ360" s="185">
        <v>0</v>
      </c>
      <c r="BA360" s="185">
        <v>0</v>
      </c>
      <c r="BB360" s="185">
        <v>0</v>
      </c>
      <c r="BC360" s="185">
        <v>0</v>
      </c>
      <c r="BD360" s="185">
        <v>0</v>
      </c>
      <c r="BE360" s="185">
        <v>0</v>
      </c>
      <c r="BF360" s="185">
        <v>0</v>
      </c>
      <c r="BG360" s="185">
        <v>0</v>
      </c>
      <c r="BH360" s="185"/>
      <c r="BI360" s="185">
        <v>0</v>
      </c>
      <c r="BJ360" s="185"/>
      <c r="BK360" s="185">
        <v>0</v>
      </c>
      <c r="BL360" s="185">
        <v>0</v>
      </c>
      <c r="BM360" s="185">
        <v>810.62</v>
      </c>
      <c r="BN360" s="185">
        <v>0</v>
      </c>
      <c r="BO360" s="185">
        <v>0</v>
      </c>
      <c r="BP360" s="185"/>
      <c r="BQ360" s="185">
        <v>0</v>
      </c>
      <c r="BR360" s="185">
        <v>0</v>
      </c>
      <c r="BS360" s="185">
        <v>0</v>
      </c>
      <c r="BT360" s="185">
        <v>0</v>
      </c>
      <c r="BU360" s="185">
        <v>0</v>
      </c>
      <c r="BV360" s="185">
        <v>0</v>
      </c>
      <c r="BW360" s="185">
        <v>0</v>
      </c>
      <c r="BX360" s="185">
        <v>0</v>
      </c>
      <c r="BY360" s="185">
        <v>0</v>
      </c>
      <c r="BZ360" s="185">
        <v>0</v>
      </c>
      <c r="CA360" s="185">
        <v>0</v>
      </c>
      <c r="CB360" s="185">
        <v>0</v>
      </c>
      <c r="CC360" s="216">
        <f t="shared" si="52"/>
        <v>39778.410000000011</v>
      </c>
    </row>
    <row r="361" spans="1:81" s="116" customFormat="1" ht="25.5" customHeight="1">
      <c r="A361" s="143" t="s">
        <v>1464</v>
      </c>
      <c r="B361" s="310" t="s">
        <v>53</v>
      </c>
      <c r="C361" s="311" t="s">
        <v>54</v>
      </c>
      <c r="D361" s="312">
        <v>53030</v>
      </c>
      <c r="E361" s="117" t="s">
        <v>941</v>
      </c>
      <c r="F361" s="313" t="s">
        <v>952</v>
      </c>
      <c r="G361" s="314" t="s">
        <v>953</v>
      </c>
      <c r="H361" s="207">
        <v>0</v>
      </c>
      <c r="I361" s="207">
        <v>5721.51</v>
      </c>
      <c r="J361" s="207">
        <v>0</v>
      </c>
      <c r="K361" s="207">
        <v>0</v>
      </c>
      <c r="L361" s="207">
        <v>0</v>
      </c>
      <c r="M361" s="207">
        <v>0</v>
      </c>
      <c r="N361" s="207">
        <v>0</v>
      </c>
      <c r="O361" s="207">
        <v>0</v>
      </c>
      <c r="P361" s="207">
        <v>0</v>
      </c>
      <c r="Q361" s="207">
        <v>0</v>
      </c>
      <c r="R361" s="207">
        <v>0</v>
      </c>
      <c r="S361" s="207">
        <v>57549.59</v>
      </c>
      <c r="T361" s="207">
        <v>0</v>
      </c>
      <c r="U361" s="207">
        <v>0</v>
      </c>
      <c r="V361" s="207">
        <v>0</v>
      </c>
      <c r="W361" s="207">
        <v>0</v>
      </c>
      <c r="X361" s="207">
        <v>0</v>
      </c>
      <c r="Y361" s="207">
        <v>0</v>
      </c>
      <c r="Z361" s="207">
        <v>0</v>
      </c>
      <c r="AA361" s="207">
        <v>0</v>
      </c>
      <c r="AB361" s="207">
        <v>0</v>
      </c>
      <c r="AC361" s="207">
        <v>0</v>
      </c>
      <c r="AD361" s="207">
        <v>0</v>
      </c>
      <c r="AE361" s="207">
        <v>0</v>
      </c>
      <c r="AF361" s="207">
        <v>0</v>
      </c>
      <c r="AG361" s="207">
        <v>0</v>
      </c>
      <c r="AH361" s="207">
        <v>0</v>
      </c>
      <c r="AI361" s="207">
        <v>0</v>
      </c>
      <c r="AJ361" s="207">
        <v>0</v>
      </c>
      <c r="AK361" s="207">
        <v>0</v>
      </c>
      <c r="AL361" s="207">
        <v>0</v>
      </c>
      <c r="AM361" s="207">
        <v>0</v>
      </c>
      <c r="AN361" s="207">
        <v>0</v>
      </c>
      <c r="AO361" s="207">
        <v>0</v>
      </c>
      <c r="AP361" s="207">
        <v>0</v>
      </c>
      <c r="AQ361" s="207">
        <v>0</v>
      </c>
      <c r="AR361" s="207">
        <v>0</v>
      </c>
      <c r="AS361" s="207">
        <v>0</v>
      </c>
      <c r="AT361" s="207">
        <v>0</v>
      </c>
      <c r="AU361" s="207">
        <v>0</v>
      </c>
      <c r="AV361" s="207">
        <v>0</v>
      </c>
      <c r="AW361" s="207">
        <v>0</v>
      </c>
      <c r="AX361" s="207">
        <v>0</v>
      </c>
      <c r="AY361" s="207">
        <v>0</v>
      </c>
      <c r="AZ361" s="207">
        <v>0</v>
      </c>
      <c r="BA361" s="207">
        <v>0</v>
      </c>
      <c r="BB361" s="207">
        <v>0</v>
      </c>
      <c r="BC361" s="207">
        <v>0</v>
      </c>
      <c r="BD361" s="207">
        <v>0</v>
      </c>
      <c r="BE361" s="207">
        <v>0</v>
      </c>
      <c r="BF361" s="207">
        <v>0</v>
      </c>
      <c r="BG361" s="207">
        <v>0</v>
      </c>
      <c r="BH361" s="207"/>
      <c r="BI361" s="207">
        <v>0</v>
      </c>
      <c r="BJ361" s="207"/>
      <c r="BK361" s="207">
        <v>0</v>
      </c>
      <c r="BL361" s="207">
        <v>0</v>
      </c>
      <c r="BM361" s="207">
        <v>0</v>
      </c>
      <c r="BN361" s="207">
        <v>0</v>
      </c>
      <c r="BO361" s="207">
        <v>0</v>
      </c>
      <c r="BP361" s="207"/>
      <c r="BQ361" s="207">
        <v>0</v>
      </c>
      <c r="BR361" s="207">
        <v>0</v>
      </c>
      <c r="BS361" s="207">
        <v>0</v>
      </c>
      <c r="BT361" s="207">
        <v>0</v>
      </c>
      <c r="BU361" s="207">
        <v>0</v>
      </c>
      <c r="BV361" s="207">
        <v>0</v>
      </c>
      <c r="BW361" s="207">
        <v>0</v>
      </c>
      <c r="BX361" s="207">
        <v>0</v>
      </c>
      <c r="BY361" s="207">
        <v>0</v>
      </c>
      <c r="BZ361" s="207">
        <v>0</v>
      </c>
      <c r="CA361" s="207">
        <v>0</v>
      </c>
      <c r="CB361" s="207">
        <v>0</v>
      </c>
      <c r="CC361" s="216">
        <f t="shared" si="52"/>
        <v>63271.1</v>
      </c>
    </row>
    <row r="362" spans="1:81" s="116" customFormat="1" ht="25.5" customHeight="1">
      <c r="A362" s="143" t="s">
        <v>1464</v>
      </c>
      <c r="B362" s="310" t="s">
        <v>53</v>
      </c>
      <c r="C362" s="311" t="s">
        <v>54</v>
      </c>
      <c r="D362" s="312">
        <v>53030</v>
      </c>
      <c r="E362" s="117" t="s">
        <v>941</v>
      </c>
      <c r="F362" s="313" t="s">
        <v>954</v>
      </c>
      <c r="G362" s="314" t="s">
        <v>955</v>
      </c>
      <c r="H362" s="207">
        <v>3207719.65</v>
      </c>
      <c r="I362" s="185">
        <v>0</v>
      </c>
      <c r="J362" s="185">
        <v>259179.54</v>
      </c>
      <c r="K362" s="185">
        <v>0</v>
      </c>
      <c r="L362" s="185">
        <v>0</v>
      </c>
      <c r="M362" s="185">
        <v>0</v>
      </c>
      <c r="N362" s="185">
        <v>1101611.77</v>
      </c>
      <c r="O362" s="185">
        <v>301787.33</v>
      </c>
      <c r="P362" s="185">
        <v>1208</v>
      </c>
      <c r="Q362" s="185">
        <v>633599.07999999996</v>
      </c>
      <c r="R362" s="185">
        <v>8690.48</v>
      </c>
      <c r="S362" s="185">
        <v>50495.42</v>
      </c>
      <c r="T362" s="185">
        <v>284325.99</v>
      </c>
      <c r="U362" s="185">
        <v>74871.850000000006</v>
      </c>
      <c r="V362" s="185">
        <v>0</v>
      </c>
      <c r="W362" s="185">
        <v>791052.15</v>
      </c>
      <c r="X362" s="185">
        <v>25930.71</v>
      </c>
      <c r="Y362" s="185">
        <v>8761.1</v>
      </c>
      <c r="Z362" s="185">
        <v>3150954.27</v>
      </c>
      <c r="AA362" s="185">
        <v>1059270.22</v>
      </c>
      <c r="AB362" s="185">
        <v>102108.76</v>
      </c>
      <c r="AC362" s="185">
        <v>0</v>
      </c>
      <c r="AD362" s="185">
        <v>164241.32999999999</v>
      </c>
      <c r="AE362" s="185">
        <v>18333.330000000002</v>
      </c>
      <c r="AF362" s="185">
        <v>0</v>
      </c>
      <c r="AG362" s="185">
        <v>0</v>
      </c>
      <c r="AH362" s="185">
        <v>0</v>
      </c>
      <c r="AI362" s="185">
        <v>1130835.1299999999</v>
      </c>
      <c r="AJ362" s="185">
        <v>95567.79</v>
      </c>
      <c r="AK362" s="185">
        <v>0</v>
      </c>
      <c r="AL362" s="185">
        <v>33928.769999999997</v>
      </c>
      <c r="AM362" s="185">
        <v>13291.78</v>
      </c>
      <c r="AN362" s="185">
        <v>15832.97</v>
      </c>
      <c r="AO362" s="185">
        <v>9246.73</v>
      </c>
      <c r="AP362" s="185">
        <v>36045.519999999997</v>
      </c>
      <c r="AQ362" s="185">
        <v>52028.76</v>
      </c>
      <c r="AR362" s="185">
        <v>1528.77</v>
      </c>
      <c r="AS362" s="185">
        <v>10992.74</v>
      </c>
      <c r="AT362" s="185">
        <v>18733.060000000001</v>
      </c>
      <c r="AU362" s="185">
        <v>2893997.1</v>
      </c>
      <c r="AV362" s="185">
        <v>0</v>
      </c>
      <c r="AW362" s="185">
        <v>0</v>
      </c>
      <c r="AX362" s="185">
        <v>0</v>
      </c>
      <c r="AY362" s="185">
        <v>5188.0600000000004</v>
      </c>
      <c r="AZ362" s="185">
        <v>28254.05</v>
      </c>
      <c r="BA362" s="185">
        <v>10616.42</v>
      </c>
      <c r="BB362" s="185">
        <v>2730023.83</v>
      </c>
      <c r="BC362" s="185">
        <v>21191.67</v>
      </c>
      <c r="BD362" s="185">
        <v>35833.33</v>
      </c>
      <c r="BE362" s="185">
        <v>18869.009999999998</v>
      </c>
      <c r="BF362" s="185">
        <v>0</v>
      </c>
      <c r="BG362" s="185">
        <v>0</v>
      </c>
      <c r="BH362" s="185"/>
      <c r="BI362" s="185">
        <v>49416.67</v>
      </c>
      <c r="BJ362" s="185"/>
      <c r="BK362" s="185">
        <v>28239.83</v>
      </c>
      <c r="BL362" s="185">
        <v>0</v>
      </c>
      <c r="BM362" s="185">
        <v>4007356.7</v>
      </c>
      <c r="BN362" s="185">
        <v>0</v>
      </c>
      <c r="BO362" s="185">
        <v>0</v>
      </c>
      <c r="BP362" s="185"/>
      <c r="BQ362" s="185">
        <v>0</v>
      </c>
      <c r="BR362" s="185">
        <v>92959.71</v>
      </c>
      <c r="BS362" s="185">
        <v>0</v>
      </c>
      <c r="BT362" s="185">
        <v>1458878.16</v>
      </c>
      <c r="BU362" s="185">
        <v>628.48</v>
      </c>
      <c r="BV362" s="185">
        <v>29547.64</v>
      </c>
      <c r="BW362" s="185">
        <v>23067.33</v>
      </c>
      <c r="BX362" s="185">
        <v>0</v>
      </c>
      <c r="BY362" s="185">
        <v>325567.34000000003</v>
      </c>
      <c r="BZ362" s="185">
        <v>11101.75</v>
      </c>
      <c r="CA362" s="185">
        <v>29596.05</v>
      </c>
      <c r="CB362" s="185">
        <v>1936.62</v>
      </c>
      <c r="CC362" s="216">
        <f t="shared" si="52"/>
        <v>24464442.750000004</v>
      </c>
    </row>
    <row r="363" spans="1:81" s="116" customFormat="1" ht="25.5" customHeight="1">
      <c r="A363" s="143" t="s">
        <v>1464</v>
      </c>
      <c r="B363" s="310" t="s">
        <v>53</v>
      </c>
      <c r="C363" s="311" t="s">
        <v>54</v>
      </c>
      <c r="D363" s="312">
        <v>53030</v>
      </c>
      <c r="E363" s="117" t="s">
        <v>941</v>
      </c>
      <c r="F363" s="313" t="s">
        <v>956</v>
      </c>
      <c r="G363" s="314" t="s">
        <v>957</v>
      </c>
      <c r="H363" s="207">
        <v>283035.45</v>
      </c>
      <c r="I363" s="185">
        <v>0</v>
      </c>
      <c r="J363" s="185">
        <v>0</v>
      </c>
      <c r="K363" s="185">
        <v>0</v>
      </c>
      <c r="L363" s="185">
        <v>0</v>
      </c>
      <c r="M363" s="185">
        <v>0</v>
      </c>
      <c r="N363" s="185">
        <v>0</v>
      </c>
      <c r="O363" s="185">
        <v>0</v>
      </c>
      <c r="P363" s="185">
        <v>0</v>
      </c>
      <c r="Q363" s="185">
        <v>0</v>
      </c>
      <c r="R363" s="185">
        <v>0</v>
      </c>
      <c r="S363" s="185">
        <v>0</v>
      </c>
      <c r="T363" s="185">
        <v>0</v>
      </c>
      <c r="U363" s="185">
        <v>0</v>
      </c>
      <c r="V363" s="185">
        <v>0</v>
      </c>
      <c r="W363" s="185">
        <v>0</v>
      </c>
      <c r="X363" s="185">
        <v>0</v>
      </c>
      <c r="Y363" s="185">
        <v>0</v>
      </c>
      <c r="Z363" s="185">
        <v>489817.05</v>
      </c>
      <c r="AA363" s="185">
        <v>0</v>
      </c>
      <c r="AB363" s="185">
        <v>0</v>
      </c>
      <c r="AC363" s="185">
        <v>0</v>
      </c>
      <c r="AD363" s="185">
        <v>0</v>
      </c>
      <c r="AE363" s="185">
        <v>0</v>
      </c>
      <c r="AF363" s="185">
        <v>0</v>
      </c>
      <c r="AG363" s="185">
        <v>0</v>
      </c>
      <c r="AH363" s="185">
        <v>0</v>
      </c>
      <c r="AI363" s="185">
        <v>0</v>
      </c>
      <c r="AJ363" s="185">
        <v>0</v>
      </c>
      <c r="AK363" s="185">
        <v>33.380000000000003</v>
      </c>
      <c r="AL363" s="185">
        <v>0</v>
      </c>
      <c r="AM363" s="185">
        <v>0</v>
      </c>
      <c r="AN363" s="185">
        <v>0</v>
      </c>
      <c r="AO363" s="185">
        <v>0</v>
      </c>
      <c r="AP363" s="185">
        <v>0</v>
      </c>
      <c r="AQ363" s="185">
        <v>755.89</v>
      </c>
      <c r="AR363" s="185">
        <v>0</v>
      </c>
      <c r="AS363" s="185">
        <v>0</v>
      </c>
      <c r="AT363" s="185">
        <v>1132.42</v>
      </c>
      <c r="AU363" s="185">
        <v>84288.41</v>
      </c>
      <c r="AV363" s="185">
        <v>0</v>
      </c>
      <c r="AW363" s="185">
        <v>0</v>
      </c>
      <c r="AX363" s="185">
        <v>0</v>
      </c>
      <c r="AY363" s="185">
        <v>0</v>
      </c>
      <c r="AZ363" s="185">
        <v>0</v>
      </c>
      <c r="BA363" s="185">
        <v>0</v>
      </c>
      <c r="BB363" s="185">
        <v>0</v>
      </c>
      <c r="BC363" s="185">
        <v>0</v>
      </c>
      <c r="BD363" s="185">
        <v>0</v>
      </c>
      <c r="BE363" s="185">
        <v>0</v>
      </c>
      <c r="BF363" s="185">
        <v>0</v>
      </c>
      <c r="BG363" s="185">
        <v>0</v>
      </c>
      <c r="BH363" s="185"/>
      <c r="BI363" s="185">
        <v>0</v>
      </c>
      <c r="BJ363" s="185"/>
      <c r="BK363" s="185">
        <v>0</v>
      </c>
      <c r="BL363" s="185">
        <v>0</v>
      </c>
      <c r="BM363" s="185">
        <v>294527.33</v>
      </c>
      <c r="BN363" s="185">
        <v>0</v>
      </c>
      <c r="BO363" s="185">
        <v>0</v>
      </c>
      <c r="BP363" s="185"/>
      <c r="BQ363" s="185">
        <v>0</v>
      </c>
      <c r="BR363" s="185">
        <v>0</v>
      </c>
      <c r="BS363" s="185">
        <v>0</v>
      </c>
      <c r="BT363" s="185">
        <v>0</v>
      </c>
      <c r="BU363" s="185">
        <v>0</v>
      </c>
      <c r="BV363" s="185">
        <v>0</v>
      </c>
      <c r="BW363" s="185">
        <v>0</v>
      </c>
      <c r="BX363" s="185">
        <v>0</v>
      </c>
      <c r="BY363" s="185">
        <v>3472.22</v>
      </c>
      <c r="BZ363" s="185">
        <v>0</v>
      </c>
      <c r="CA363" s="185">
        <v>0</v>
      </c>
      <c r="CB363" s="185">
        <v>0</v>
      </c>
      <c r="CC363" s="216">
        <f t="shared" si="52"/>
        <v>1157062.1500000001</v>
      </c>
    </row>
    <row r="364" spans="1:81" s="116" customFormat="1" ht="25.5" customHeight="1">
      <c r="A364" s="143" t="s">
        <v>1464</v>
      </c>
      <c r="B364" s="310" t="s">
        <v>53</v>
      </c>
      <c r="C364" s="311" t="s">
        <v>54</v>
      </c>
      <c r="D364" s="312"/>
      <c r="E364" s="117"/>
      <c r="F364" s="313" t="s">
        <v>958</v>
      </c>
      <c r="G364" s="314" t="s">
        <v>959</v>
      </c>
      <c r="H364" s="207">
        <v>0</v>
      </c>
      <c r="I364" s="207">
        <v>0</v>
      </c>
      <c r="J364" s="207">
        <v>0</v>
      </c>
      <c r="K364" s="207">
        <v>0</v>
      </c>
      <c r="L364" s="207">
        <v>0</v>
      </c>
      <c r="M364" s="207">
        <v>0</v>
      </c>
      <c r="N364" s="207">
        <v>25000</v>
      </c>
      <c r="O364" s="207">
        <v>0</v>
      </c>
      <c r="P364" s="207">
        <v>0</v>
      </c>
      <c r="Q364" s="207">
        <v>0</v>
      </c>
      <c r="R364" s="207">
        <v>0</v>
      </c>
      <c r="S364" s="207">
        <v>0</v>
      </c>
      <c r="T364" s="207">
        <v>0</v>
      </c>
      <c r="U364" s="207">
        <v>0</v>
      </c>
      <c r="V364" s="207">
        <v>0</v>
      </c>
      <c r="W364" s="207">
        <v>0</v>
      </c>
      <c r="X364" s="207">
        <v>0</v>
      </c>
      <c r="Y364" s="207">
        <v>0</v>
      </c>
      <c r="Z364" s="207">
        <v>0</v>
      </c>
      <c r="AA364" s="207">
        <v>0</v>
      </c>
      <c r="AB364" s="207">
        <v>0</v>
      </c>
      <c r="AC364" s="207">
        <v>0</v>
      </c>
      <c r="AD364" s="207">
        <v>0</v>
      </c>
      <c r="AE364" s="207">
        <v>0</v>
      </c>
      <c r="AF364" s="207">
        <v>0</v>
      </c>
      <c r="AG364" s="207">
        <v>0</v>
      </c>
      <c r="AH364" s="207">
        <v>0</v>
      </c>
      <c r="AI364" s="207">
        <v>45066.14</v>
      </c>
      <c r="AJ364" s="207">
        <v>0</v>
      </c>
      <c r="AK364" s="207">
        <v>0</v>
      </c>
      <c r="AL364" s="207">
        <v>0</v>
      </c>
      <c r="AM364" s="207">
        <v>0</v>
      </c>
      <c r="AN364" s="207">
        <v>0</v>
      </c>
      <c r="AO364" s="207">
        <v>0</v>
      </c>
      <c r="AP364" s="207">
        <v>0</v>
      </c>
      <c r="AQ364" s="207">
        <v>0</v>
      </c>
      <c r="AR364" s="207">
        <v>0</v>
      </c>
      <c r="AS364" s="207">
        <v>0</v>
      </c>
      <c r="AT364" s="207">
        <v>0</v>
      </c>
      <c r="AU364" s="207">
        <v>135.61000000000001</v>
      </c>
      <c r="AV364" s="207">
        <v>0</v>
      </c>
      <c r="AW364" s="207">
        <v>0</v>
      </c>
      <c r="AX364" s="207">
        <v>0</v>
      </c>
      <c r="AY364" s="207">
        <v>0</v>
      </c>
      <c r="AZ364" s="207">
        <v>0</v>
      </c>
      <c r="BA364" s="207">
        <v>0</v>
      </c>
      <c r="BB364" s="207">
        <v>0</v>
      </c>
      <c r="BC364" s="207">
        <v>0</v>
      </c>
      <c r="BD364" s="207">
        <v>0</v>
      </c>
      <c r="BE364" s="207">
        <v>0</v>
      </c>
      <c r="BF364" s="207">
        <v>0</v>
      </c>
      <c r="BG364" s="207">
        <v>0</v>
      </c>
      <c r="BH364" s="207"/>
      <c r="BI364" s="207">
        <v>0</v>
      </c>
      <c r="BJ364" s="207"/>
      <c r="BK364" s="207">
        <v>0</v>
      </c>
      <c r="BL364" s="207">
        <v>0</v>
      </c>
      <c r="BM364" s="207">
        <v>69493.23</v>
      </c>
      <c r="BN364" s="207">
        <v>0</v>
      </c>
      <c r="BO364" s="207">
        <v>0</v>
      </c>
      <c r="BP364" s="207"/>
      <c r="BQ364" s="207">
        <v>0</v>
      </c>
      <c r="BR364" s="207">
        <v>0</v>
      </c>
      <c r="BS364" s="207">
        <v>0</v>
      </c>
      <c r="BT364" s="207">
        <v>0</v>
      </c>
      <c r="BU364" s="207">
        <v>0</v>
      </c>
      <c r="BV364" s="207">
        <v>0</v>
      </c>
      <c r="BW364" s="207">
        <v>0</v>
      </c>
      <c r="BX364" s="207">
        <v>0</v>
      </c>
      <c r="BY364" s="207">
        <v>0</v>
      </c>
      <c r="BZ364" s="207">
        <v>0</v>
      </c>
      <c r="CA364" s="207">
        <v>0</v>
      </c>
      <c r="CB364" s="207">
        <v>0</v>
      </c>
      <c r="CC364" s="216">
        <f t="shared" si="52"/>
        <v>139694.97999999998</v>
      </c>
    </row>
    <row r="365" spans="1:81" s="116" customFormat="1" ht="25.5" customHeight="1">
      <c r="A365" s="143" t="s">
        <v>1464</v>
      </c>
      <c r="B365" s="310" t="s">
        <v>53</v>
      </c>
      <c r="C365" s="311" t="s">
        <v>54</v>
      </c>
      <c r="D365" s="312">
        <v>53030</v>
      </c>
      <c r="E365" s="117" t="s">
        <v>941</v>
      </c>
      <c r="F365" s="313" t="s">
        <v>960</v>
      </c>
      <c r="G365" s="314" t="s">
        <v>961</v>
      </c>
      <c r="H365" s="207">
        <v>47207.58</v>
      </c>
      <c r="I365" s="185">
        <v>0</v>
      </c>
      <c r="J365" s="185">
        <v>0</v>
      </c>
      <c r="K365" s="185">
        <v>0</v>
      </c>
      <c r="L365" s="185">
        <v>0</v>
      </c>
      <c r="M365" s="185">
        <v>0</v>
      </c>
      <c r="N365" s="185">
        <v>0</v>
      </c>
      <c r="O365" s="185">
        <v>0</v>
      </c>
      <c r="P365" s="185">
        <v>0</v>
      </c>
      <c r="Q365" s="185">
        <v>0</v>
      </c>
      <c r="R365" s="185">
        <v>0</v>
      </c>
      <c r="S365" s="185">
        <v>0</v>
      </c>
      <c r="T365" s="185">
        <v>0</v>
      </c>
      <c r="U365" s="185">
        <v>0</v>
      </c>
      <c r="V365" s="185">
        <v>0</v>
      </c>
      <c r="W365" s="185">
        <v>0</v>
      </c>
      <c r="X365" s="185">
        <v>0</v>
      </c>
      <c r="Y365" s="185">
        <v>0</v>
      </c>
      <c r="Z365" s="185">
        <v>16060.41</v>
      </c>
      <c r="AA365" s="185">
        <v>359.26</v>
      </c>
      <c r="AB365" s="185">
        <v>0</v>
      </c>
      <c r="AC365" s="185">
        <v>0</v>
      </c>
      <c r="AD365" s="185">
        <v>0</v>
      </c>
      <c r="AE365" s="185">
        <v>0</v>
      </c>
      <c r="AF365" s="185">
        <v>0</v>
      </c>
      <c r="AG365" s="185">
        <v>0</v>
      </c>
      <c r="AH365" s="185">
        <v>0</v>
      </c>
      <c r="AI365" s="185">
        <v>0</v>
      </c>
      <c r="AJ365" s="185">
        <v>0</v>
      </c>
      <c r="AK365" s="185">
        <v>0</v>
      </c>
      <c r="AL365" s="185">
        <v>0</v>
      </c>
      <c r="AM365" s="185">
        <v>0</v>
      </c>
      <c r="AN365" s="185">
        <v>0</v>
      </c>
      <c r="AO365" s="185">
        <v>0</v>
      </c>
      <c r="AP365" s="185">
        <v>0</v>
      </c>
      <c r="AQ365" s="185">
        <v>0</v>
      </c>
      <c r="AR365" s="185">
        <v>0</v>
      </c>
      <c r="AS365" s="185">
        <v>7077.63</v>
      </c>
      <c r="AT365" s="185">
        <v>0</v>
      </c>
      <c r="AU365" s="185">
        <v>266652.24</v>
      </c>
      <c r="AV365" s="185">
        <v>0</v>
      </c>
      <c r="AW365" s="185">
        <v>0</v>
      </c>
      <c r="AX365" s="185">
        <v>0</v>
      </c>
      <c r="AY365" s="185">
        <v>0</v>
      </c>
      <c r="AZ365" s="185">
        <v>0</v>
      </c>
      <c r="BA365" s="185">
        <v>0</v>
      </c>
      <c r="BB365" s="185">
        <v>0</v>
      </c>
      <c r="BC365" s="185">
        <v>0</v>
      </c>
      <c r="BD365" s="185">
        <v>0</v>
      </c>
      <c r="BE365" s="185">
        <v>0</v>
      </c>
      <c r="BF365" s="185">
        <v>0</v>
      </c>
      <c r="BG365" s="185">
        <v>0</v>
      </c>
      <c r="BH365" s="185"/>
      <c r="BI365" s="185">
        <v>0</v>
      </c>
      <c r="BJ365" s="185"/>
      <c r="BK365" s="185">
        <v>0</v>
      </c>
      <c r="BL365" s="185">
        <v>0</v>
      </c>
      <c r="BM365" s="185">
        <v>54577.89</v>
      </c>
      <c r="BN365" s="185">
        <v>0</v>
      </c>
      <c r="BO365" s="185">
        <v>0</v>
      </c>
      <c r="BP365" s="185"/>
      <c r="BQ365" s="185">
        <v>0</v>
      </c>
      <c r="BR365" s="185">
        <v>0</v>
      </c>
      <c r="BS365" s="185">
        <v>0</v>
      </c>
      <c r="BT365" s="185">
        <v>12173.52</v>
      </c>
      <c r="BU365" s="185">
        <v>0</v>
      </c>
      <c r="BV365" s="185">
        <v>0</v>
      </c>
      <c r="BW365" s="185">
        <v>0</v>
      </c>
      <c r="BX365" s="185">
        <v>0</v>
      </c>
      <c r="BY365" s="185">
        <v>0</v>
      </c>
      <c r="BZ365" s="185">
        <v>0</v>
      </c>
      <c r="CA365" s="185">
        <v>0</v>
      </c>
      <c r="CB365" s="185">
        <v>0</v>
      </c>
      <c r="CC365" s="216">
        <f t="shared" si="52"/>
        <v>404108.53</v>
      </c>
    </row>
    <row r="366" spans="1:81" s="116" customFormat="1" ht="25.5" customHeight="1">
      <c r="A366" s="143" t="s">
        <v>1464</v>
      </c>
      <c r="B366" s="310" t="s">
        <v>53</v>
      </c>
      <c r="C366" s="311" t="s">
        <v>54</v>
      </c>
      <c r="D366" s="312"/>
      <c r="E366" s="117"/>
      <c r="F366" s="313" t="s">
        <v>962</v>
      </c>
      <c r="G366" s="314" t="s">
        <v>963</v>
      </c>
      <c r="H366" s="207">
        <v>0</v>
      </c>
      <c r="I366" s="207">
        <v>0</v>
      </c>
      <c r="J366" s="207">
        <v>0</v>
      </c>
      <c r="K366" s="207">
        <v>0</v>
      </c>
      <c r="L366" s="207">
        <v>0</v>
      </c>
      <c r="M366" s="207">
        <v>0</v>
      </c>
      <c r="N366" s="207">
        <v>0</v>
      </c>
      <c r="O366" s="207">
        <v>0</v>
      </c>
      <c r="P366" s="207">
        <v>0</v>
      </c>
      <c r="Q366" s="207">
        <v>0</v>
      </c>
      <c r="R366" s="207">
        <v>0</v>
      </c>
      <c r="S366" s="207">
        <v>0</v>
      </c>
      <c r="T366" s="207">
        <v>0</v>
      </c>
      <c r="U366" s="207">
        <v>0</v>
      </c>
      <c r="V366" s="207">
        <v>0</v>
      </c>
      <c r="W366" s="207">
        <v>0</v>
      </c>
      <c r="X366" s="207">
        <v>0</v>
      </c>
      <c r="Y366" s="207">
        <v>0</v>
      </c>
      <c r="Z366" s="207">
        <v>0</v>
      </c>
      <c r="AA366" s="207">
        <v>0</v>
      </c>
      <c r="AB366" s="207">
        <v>0</v>
      </c>
      <c r="AC366" s="207">
        <v>0</v>
      </c>
      <c r="AD366" s="207">
        <v>0</v>
      </c>
      <c r="AE366" s="207">
        <v>0</v>
      </c>
      <c r="AF366" s="207">
        <v>0</v>
      </c>
      <c r="AG366" s="207">
        <v>0</v>
      </c>
      <c r="AH366" s="207">
        <v>0</v>
      </c>
      <c r="AI366" s="207">
        <v>0</v>
      </c>
      <c r="AJ366" s="207">
        <v>0</v>
      </c>
      <c r="AK366" s="207">
        <v>0</v>
      </c>
      <c r="AL366" s="207">
        <v>0</v>
      </c>
      <c r="AM366" s="207">
        <v>0</v>
      </c>
      <c r="AN366" s="207">
        <v>0</v>
      </c>
      <c r="AO366" s="207">
        <v>0</v>
      </c>
      <c r="AP366" s="207">
        <v>0</v>
      </c>
      <c r="AQ366" s="207">
        <v>0</v>
      </c>
      <c r="AR366" s="207">
        <v>0</v>
      </c>
      <c r="AS366" s="207">
        <v>0</v>
      </c>
      <c r="AT366" s="207">
        <v>0</v>
      </c>
      <c r="AU366" s="207">
        <v>5323.09</v>
      </c>
      <c r="AV366" s="207">
        <v>0</v>
      </c>
      <c r="AW366" s="207">
        <v>0</v>
      </c>
      <c r="AX366" s="207">
        <v>0</v>
      </c>
      <c r="AY366" s="207">
        <v>0</v>
      </c>
      <c r="AZ366" s="207">
        <v>0</v>
      </c>
      <c r="BA366" s="207">
        <v>0</v>
      </c>
      <c r="BB366" s="207">
        <v>0</v>
      </c>
      <c r="BC366" s="207">
        <v>0</v>
      </c>
      <c r="BD366" s="207">
        <v>0</v>
      </c>
      <c r="BE366" s="207">
        <v>0</v>
      </c>
      <c r="BF366" s="207">
        <v>0</v>
      </c>
      <c r="BG366" s="207">
        <v>0</v>
      </c>
      <c r="BH366" s="207"/>
      <c r="BI366" s="207">
        <v>0</v>
      </c>
      <c r="BJ366" s="207"/>
      <c r="BK366" s="207">
        <v>0</v>
      </c>
      <c r="BL366" s="207">
        <v>0</v>
      </c>
      <c r="BM366" s="207">
        <v>0</v>
      </c>
      <c r="BN366" s="207">
        <v>0</v>
      </c>
      <c r="BO366" s="207">
        <v>0</v>
      </c>
      <c r="BP366" s="207"/>
      <c r="BQ366" s="207">
        <v>0</v>
      </c>
      <c r="BR366" s="207">
        <v>0</v>
      </c>
      <c r="BS366" s="207">
        <v>0</v>
      </c>
      <c r="BT366" s="207">
        <v>0</v>
      </c>
      <c r="BU366" s="207">
        <v>0</v>
      </c>
      <c r="BV366" s="207">
        <v>0</v>
      </c>
      <c r="BW366" s="207">
        <v>0</v>
      </c>
      <c r="BX366" s="207">
        <v>0</v>
      </c>
      <c r="BY366" s="207">
        <v>0</v>
      </c>
      <c r="BZ366" s="207">
        <v>0</v>
      </c>
      <c r="CA366" s="207">
        <v>0</v>
      </c>
      <c r="CB366" s="207">
        <v>0</v>
      </c>
      <c r="CC366" s="216">
        <f t="shared" si="52"/>
        <v>5323.09</v>
      </c>
    </row>
    <row r="367" spans="1:81" s="116" customFormat="1" ht="25.5" customHeight="1">
      <c r="A367" s="143" t="s">
        <v>1464</v>
      </c>
      <c r="B367" s="310" t="s">
        <v>53</v>
      </c>
      <c r="C367" s="311" t="s">
        <v>54</v>
      </c>
      <c r="D367" s="312"/>
      <c r="E367" s="117"/>
      <c r="F367" s="313" t="s">
        <v>964</v>
      </c>
      <c r="G367" s="314" t="s">
        <v>965</v>
      </c>
      <c r="H367" s="207">
        <v>0</v>
      </c>
      <c r="I367" s="207">
        <v>0</v>
      </c>
      <c r="J367" s="207">
        <v>0</v>
      </c>
      <c r="K367" s="207">
        <v>0</v>
      </c>
      <c r="L367" s="207">
        <v>0</v>
      </c>
      <c r="M367" s="207">
        <v>0</v>
      </c>
      <c r="N367" s="207">
        <v>0</v>
      </c>
      <c r="O367" s="207">
        <v>0</v>
      </c>
      <c r="P367" s="207">
        <v>0</v>
      </c>
      <c r="Q367" s="207">
        <v>0</v>
      </c>
      <c r="R367" s="207">
        <v>0</v>
      </c>
      <c r="S367" s="207">
        <v>0</v>
      </c>
      <c r="T367" s="207">
        <v>0</v>
      </c>
      <c r="U367" s="207">
        <v>0</v>
      </c>
      <c r="V367" s="207">
        <v>0</v>
      </c>
      <c r="W367" s="207">
        <v>0</v>
      </c>
      <c r="X367" s="207">
        <v>0</v>
      </c>
      <c r="Y367" s="207">
        <v>0</v>
      </c>
      <c r="Z367" s="207">
        <v>0</v>
      </c>
      <c r="AA367" s="207">
        <v>0</v>
      </c>
      <c r="AB367" s="207">
        <v>0</v>
      </c>
      <c r="AC367" s="207">
        <v>0</v>
      </c>
      <c r="AD367" s="207">
        <v>0</v>
      </c>
      <c r="AE367" s="207">
        <v>0</v>
      </c>
      <c r="AF367" s="207">
        <v>0</v>
      </c>
      <c r="AG367" s="207">
        <v>0</v>
      </c>
      <c r="AH367" s="207">
        <v>0</v>
      </c>
      <c r="AI367" s="207">
        <v>0</v>
      </c>
      <c r="AJ367" s="207">
        <v>0</v>
      </c>
      <c r="AK367" s="207">
        <v>0</v>
      </c>
      <c r="AL367" s="207">
        <v>0</v>
      </c>
      <c r="AM367" s="207">
        <v>0</v>
      </c>
      <c r="AN367" s="207">
        <v>0</v>
      </c>
      <c r="AO367" s="207">
        <v>0</v>
      </c>
      <c r="AP367" s="207">
        <v>0</v>
      </c>
      <c r="AQ367" s="207">
        <v>0</v>
      </c>
      <c r="AR367" s="207">
        <v>0</v>
      </c>
      <c r="AS367" s="207">
        <v>0</v>
      </c>
      <c r="AT367" s="207">
        <v>0</v>
      </c>
      <c r="AU367" s="207">
        <v>0</v>
      </c>
      <c r="AV367" s="207">
        <v>0</v>
      </c>
      <c r="AW367" s="207">
        <v>0</v>
      </c>
      <c r="AX367" s="207">
        <v>0</v>
      </c>
      <c r="AY367" s="207">
        <v>0</v>
      </c>
      <c r="AZ367" s="207">
        <v>0</v>
      </c>
      <c r="BA367" s="207">
        <v>0</v>
      </c>
      <c r="BB367" s="207">
        <v>0</v>
      </c>
      <c r="BC367" s="207">
        <v>0</v>
      </c>
      <c r="BD367" s="207">
        <v>0</v>
      </c>
      <c r="BE367" s="207">
        <v>0</v>
      </c>
      <c r="BF367" s="207">
        <v>0</v>
      </c>
      <c r="BG367" s="207">
        <v>0</v>
      </c>
      <c r="BH367" s="207">
        <v>0</v>
      </c>
      <c r="BI367" s="207">
        <v>0</v>
      </c>
      <c r="BJ367" s="207">
        <v>0</v>
      </c>
      <c r="BK367" s="207">
        <v>0</v>
      </c>
      <c r="BL367" s="207">
        <v>0</v>
      </c>
      <c r="BM367" s="207">
        <v>0</v>
      </c>
      <c r="BN367" s="207">
        <v>0</v>
      </c>
      <c r="BO367" s="207">
        <v>0</v>
      </c>
      <c r="BP367" s="207">
        <v>0</v>
      </c>
      <c r="BQ367" s="207">
        <v>0</v>
      </c>
      <c r="BR367" s="207">
        <v>0</v>
      </c>
      <c r="BS367" s="207">
        <v>0</v>
      </c>
      <c r="BT367" s="207">
        <v>0</v>
      </c>
      <c r="BU367" s="207">
        <v>0</v>
      </c>
      <c r="BV367" s="207">
        <v>0</v>
      </c>
      <c r="BW367" s="207">
        <v>0</v>
      </c>
      <c r="BX367" s="207">
        <v>0</v>
      </c>
      <c r="BY367" s="207">
        <v>0</v>
      </c>
      <c r="BZ367" s="207">
        <v>0</v>
      </c>
      <c r="CA367" s="207">
        <v>0</v>
      </c>
      <c r="CB367" s="207">
        <v>0</v>
      </c>
      <c r="CC367" s="216">
        <f t="shared" si="52"/>
        <v>0</v>
      </c>
    </row>
    <row r="368" spans="1:81" s="116" customFormat="1" ht="25.5" customHeight="1">
      <c r="A368" s="143" t="s">
        <v>1464</v>
      </c>
      <c r="B368" s="310" t="s">
        <v>53</v>
      </c>
      <c r="C368" s="311" t="s">
        <v>54</v>
      </c>
      <c r="D368" s="312"/>
      <c r="E368" s="117"/>
      <c r="F368" s="313" t="s">
        <v>966</v>
      </c>
      <c r="G368" s="314" t="s">
        <v>967</v>
      </c>
      <c r="H368" s="207">
        <v>0</v>
      </c>
      <c r="I368" s="207">
        <v>0</v>
      </c>
      <c r="J368" s="207">
        <v>0</v>
      </c>
      <c r="K368" s="207">
        <v>0</v>
      </c>
      <c r="L368" s="207">
        <v>0</v>
      </c>
      <c r="M368" s="207">
        <v>0</v>
      </c>
      <c r="N368" s="207">
        <v>0</v>
      </c>
      <c r="O368" s="207">
        <v>0</v>
      </c>
      <c r="P368" s="207">
        <v>0</v>
      </c>
      <c r="Q368" s="207">
        <v>0</v>
      </c>
      <c r="R368" s="207">
        <v>0</v>
      </c>
      <c r="S368" s="207">
        <v>0</v>
      </c>
      <c r="T368" s="207">
        <v>0</v>
      </c>
      <c r="U368" s="207">
        <v>0</v>
      </c>
      <c r="V368" s="207">
        <v>0</v>
      </c>
      <c r="W368" s="207">
        <v>0</v>
      </c>
      <c r="X368" s="207">
        <v>0</v>
      </c>
      <c r="Y368" s="207">
        <v>0</v>
      </c>
      <c r="Z368" s="207">
        <v>0</v>
      </c>
      <c r="AA368" s="207">
        <v>0</v>
      </c>
      <c r="AB368" s="207">
        <v>0</v>
      </c>
      <c r="AC368" s="207">
        <v>0</v>
      </c>
      <c r="AD368" s="207">
        <v>0</v>
      </c>
      <c r="AE368" s="207">
        <v>0</v>
      </c>
      <c r="AF368" s="207">
        <v>0</v>
      </c>
      <c r="AG368" s="207">
        <v>0</v>
      </c>
      <c r="AH368" s="207">
        <v>0</v>
      </c>
      <c r="AI368" s="207">
        <v>0</v>
      </c>
      <c r="AJ368" s="207">
        <v>0</v>
      </c>
      <c r="AK368" s="207">
        <v>0</v>
      </c>
      <c r="AL368" s="207">
        <v>0</v>
      </c>
      <c r="AM368" s="207">
        <v>0</v>
      </c>
      <c r="AN368" s="207">
        <v>0</v>
      </c>
      <c r="AO368" s="207">
        <v>0</v>
      </c>
      <c r="AP368" s="207">
        <v>0</v>
      </c>
      <c r="AQ368" s="207">
        <v>0</v>
      </c>
      <c r="AR368" s="207">
        <v>0</v>
      </c>
      <c r="AS368" s="207">
        <v>0</v>
      </c>
      <c r="AT368" s="207">
        <v>0</v>
      </c>
      <c r="AU368" s="207">
        <v>0</v>
      </c>
      <c r="AV368" s="207">
        <v>0</v>
      </c>
      <c r="AW368" s="207">
        <v>0</v>
      </c>
      <c r="AX368" s="207">
        <v>0</v>
      </c>
      <c r="AY368" s="207">
        <v>0</v>
      </c>
      <c r="AZ368" s="207">
        <v>0</v>
      </c>
      <c r="BA368" s="207">
        <v>0</v>
      </c>
      <c r="BB368" s="207">
        <v>0</v>
      </c>
      <c r="BC368" s="207">
        <v>0</v>
      </c>
      <c r="BD368" s="207">
        <v>0</v>
      </c>
      <c r="BE368" s="207">
        <v>0</v>
      </c>
      <c r="BF368" s="207">
        <v>0</v>
      </c>
      <c r="BG368" s="207">
        <v>0</v>
      </c>
      <c r="BH368" s="207">
        <v>0</v>
      </c>
      <c r="BI368" s="207">
        <v>0</v>
      </c>
      <c r="BJ368" s="207">
        <v>0</v>
      </c>
      <c r="BK368" s="207">
        <v>0</v>
      </c>
      <c r="BL368" s="207">
        <v>0</v>
      </c>
      <c r="BM368" s="207">
        <v>0</v>
      </c>
      <c r="BN368" s="207">
        <v>0</v>
      </c>
      <c r="BO368" s="207">
        <v>0</v>
      </c>
      <c r="BP368" s="207">
        <v>0</v>
      </c>
      <c r="BQ368" s="207">
        <v>0</v>
      </c>
      <c r="BR368" s="207">
        <v>0</v>
      </c>
      <c r="BS368" s="207">
        <v>0</v>
      </c>
      <c r="BT368" s="207">
        <v>0</v>
      </c>
      <c r="BU368" s="207">
        <v>0</v>
      </c>
      <c r="BV368" s="207">
        <v>0</v>
      </c>
      <c r="BW368" s="207">
        <v>0</v>
      </c>
      <c r="BX368" s="207">
        <v>0</v>
      </c>
      <c r="BY368" s="207">
        <v>0</v>
      </c>
      <c r="BZ368" s="207">
        <v>0</v>
      </c>
      <c r="CA368" s="207">
        <v>0</v>
      </c>
      <c r="CB368" s="207">
        <v>0</v>
      </c>
      <c r="CC368" s="216">
        <f t="shared" si="52"/>
        <v>0</v>
      </c>
    </row>
    <row r="369" spans="1:81" s="116" customFormat="1" ht="25.5" customHeight="1">
      <c r="A369" s="143" t="s">
        <v>1464</v>
      </c>
      <c r="B369" s="310" t="s">
        <v>53</v>
      </c>
      <c r="C369" s="311" t="s">
        <v>54</v>
      </c>
      <c r="D369" s="312">
        <v>53030</v>
      </c>
      <c r="E369" s="117" t="s">
        <v>941</v>
      </c>
      <c r="F369" s="313" t="s">
        <v>968</v>
      </c>
      <c r="G369" s="314" t="s">
        <v>969</v>
      </c>
      <c r="H369" s="207">
        <v>35890.39</v>
      </c>
      <c r="I369" s="185">
        <v>0</v>
      </c>
      <c r="J369" s="185">
        <v>0</v>
      </c>
      <c r="K369" s="185">
        <v>0</v>
      </c>
      <c r="L369" s="185">
        <v>0</v>
      </c>
      <c r="M369" s="185">
        <v>0</v>
      </c>
      <c r="N369" s="185">
        <v>0</v>
      </c>
      <c r="O369" s="185">
        <v>0</v>
      </c>
      <c r="P369" s="185">
        <v>0</v>
      </c>
      <c r="Q369" s="185">
        <v>0</v>
      </c>
      <c r="R369" s="185">
        <v>0</v>
      </c>
      <c r="S369" s="185">
        <v>0</v>
      </c>
      <c r="T369" s="185">
        <v>0</v>
      </c>
      <c r="U369" s="185">
        <v>0</v>
      </c>
      <c r="V369" s="185">
        <v>0</v>
      </c>
      <c r="W369" s="185">
        <v>0</v>
      </c>
      <c r="X369" s="185">
        <v>0</v>
      </c>
      <c r="Y369" s="185">
        <v>0</v>
      </c>
      <c r="Z369" s="185">
        <v>0</v>
      </c>
      <c r="AA369" s="185">
        <v>0</v>
      </c>
      <c r="AB369" s="185">
        <v>0</v>
      </c>
      <c r="AC369" s="185">
        <v>0</v>
      </c>
      <c r="AD369" s="185">
        <v>0</v>
      </c>
      <c r="AE369" s="185">
        <v>0</v>
      </c>
      <c r="AF369" s="185">
        <v>0</v>
      </c>
      <c r="AG369" s="185">
        <v>0</v>
      </c>
      <c r="AH369" s="185">
        <v>0</v>
      </c>
      <c r="AI369" s="185">
        <v>0</v>
      </c>
      <c r="AJ369" s="185">
        <v>0</v>
      </c>
      <c r="AK369" s="185">
        <v>0</v>
      </c>
      <c r="AL369" s="185">
        <v>0</v>
      </c>
      <c r="AM369" s="185">
        <v>0</v>
      </c>
      <c r="AN369" s="185">
        <v>0</v>
      </c>
      <c r="AO369" s="185">
        <v>0</v>
      </c>
      <c r="AP369" s="185">
        <v>0</v>
      </c>
      <c r="AQ369" s="185">
        <v>0</v>
      </c>
      <c r="AR369" s="185">
        <v>0</v>
      </c>
      <c r="AS369" s="185">
        <v>0</v>
      </c>
      <c r="AT369" s="185">
        <v>237.81</v>
      </c>
      <c r="AU369" s="185">
        <v>449.31</v>
      </c>
      <c r="AV369" s="185">
        <v>0</v>
      </c>
      <c r="AW369" s="185">
        <v>0</v>
      </c>
      <c r="AX369" s="185">
        <v>0</v>
      </c>
      <c r="AY369" s="185">
        <v>0</v>
      </c>
      <c r="AZ369" s="185">
        <v>0</v>
      </c>
      <c r="BA369" s="185">
        <v>0</v>
      </c>
      <c r="BB369" s="185">
        <v>0</v>
      </c>
      <c r="BC369" s="185">
        <v>0</v>
      </c>
      <c r="BD369" s="185">
        <v>0</v>
      </c>
      <c r="BE369" s="185">
        <v>0</v>
      </c>
      <c r="BF369" s="185">
        <v>0</v>
      </c>
      <c r="BG369" s="185">
        <v>0</v>
      </c>
      <c r="BH369" s="185"/>
      <c r="BI369" s="185">
        <v>0</v>
      </c>
      <c r="BJ369" s="185"/>
      <c r="BK369" s="185">
        <v>0</v>
      </c>
      <c r="BL369" s="185">
        <v>0</v>
      </c>
      <c r="BM369" s="185">
        <v>239.52</v>
      </c>
      <c r="BN369" s="185">
        <v>0</v>
      </c>
      <c r="BO369" s="185">
        <v>0</v>
      </c>
      <c r="BP369" s="185"/>
      <c r="BQ369" s="185">
        <v>0</v>
      </c>
      <c r="BR369" s="185">
        <v>0</v>
      </c>
      <c r="BS369" s="185">
        <v>0</v>
      </c>
      <c r="BT369" s="185">
        <v>0</v>
      </c>
      <c r="BU369" s="185">
        <v>0</v>
      </c>
      <c r="BV369" s="185">
        <v>0</v>
      </c>
      <c r="BW369" s="185">
        <v>0</v>
      </c>
      <c r="BX369" s="185">
        <v>0</v>
      </c>
      <c r="BY369" s="185">
        <v>0</v>
      </c>
      <c r="BZ369" s="185">
        <v>0</v>
      </c>
      <c r="CA369" s="185">
        <v>0</v>
      </c>
      <c r="CB369" s="185">
        <v>0</v>
      </c>
      <c r="CC369" s="216">
        <f t="shared" si="52"/>
        <v>36817.029999999992</v>
      </c>
    </row>
    <row r="370" spans="1:81" s="116" customFormat="1" ht="25.5" customHeight="1">
      <c r="A370" s="143" t="s">
        <v>1464</v>
      </c>
      <c r="B370" s="310" t="s">
        <v>53</v>
      </c>
      <c r="C370" s="311" t="s">
        <v>54</v>
      </c>
      <c r="D370" s="312">
        <v>53060</v>
      </c>
      <c r="E370" s="117" t="s">
        <v>970</v>
      </c>
      <c r="F370" s="313" t="s">
        <v>971</v>
      </c>
      <c r="G370" s="314" t="s">
        <v>972</v>
      </c>
      <c r="H370" s="207">
        <v>83976.39</v>
      </c>
      <c r="I370" s="207">
        <v>0</v>
      </c>
      <c r="J370" s="207">
        <v>0</v>
      </c>
      <c r="K370" s="207">
        <v>0</v>
      </c>
      <c r="L370" s="207">
        <v>0</v>
      </c>
      <c r="M370" s="207">
        <v>0</v>
      </c>
      <c r="N370" s="207">
        <v>0</v>
      </c>
      <c r="O370" s="207">
        <v>0</v>
      </c>
      <c r="P370" s="207">
        <v>0</v>
      </c>
      <c r="Q370" s="207">
        <v>0</v>
      </c>
      <c r="R370" s="207">
        <v>0</v>
      </c>
      <c r="S370" s="207">
        <v>0</v>
      </c>
      <c r="T370" s="207">
        <v>0</v>
      </c>
      <c r="U370" s="207">
        <v>0</v>
      </c>
      <c r="V370" s="207">
        <v>0</v>
      </c>
      <c r="W370" s="207">
        <v>0</v>
      </c>
      <c r="X370" s="207">
        <v>0</v>
      </c>
      <c r="Y370" s="207">
        <v>0</v>
      </c>
      <c r="Z370" s="207">
        <v>0</v>
      </c>
      <c r="AA370" s="207">
        <v>0</v>
      </c>
      <c r="AB370" s="207">
        <v>0</v>
      </c>
      <c r="AC370" s="207">
        <v>0</v>
      </c>
      <c r="AD370" s="207">
        <v>0</v>
      </c>
      <c r="AE370" s="207">
        <v>0</v>
      </c>
      <c r="AF370" s="207">
        <v>0</v>
      </c>
      <c r="AG370" s="207">
        <v>0</v>
      </c>
      <c r="AH370" s="207">
        <v>0</v>
      </c>
      <c r="AI370" s="207">
        <v>0</v>
      </c>
      <c r="AJ370" s="207">
        <v>0</v>
      </c>
      <c r="AK370" s="207">
        <v>0</v>
      </c>
      <c r="AL370" s="207">
        <v>0</v>
      </c>
      <c r="AM370" s="207">
        <v>0</v>
      </c>
      <c r="AN370" s="207">
        <v>0</v>
      </c>
      <c r="AO370" s="207">
        <v>0</v>
      </c>
      <c r="AP370" s="207">
        <v>0</v>
      </c>
      <c r="AQ370" s="207">
        <v>0</v>
      </c>
      <c r="AR370" s="207">
        <v>0</v>
      </c>
      <c r="AS370" s="207">
        <v>0</v>
      </c>
      <c r="AT370" s="207">
        <v>0</v>
      </c>
      <c r="AU370" s="207">
        <v>0</v>
      </c>
      <c r="AV370" s="207">
        <v>0</v>
      </c>
      <c r="AW370" s="207">
        <v>0</v>
      </c>
      <c r="AX370" s="207">
        <v>0</v>
      </c>
      <c r="AY370" s="207">
        <v>0</v>
      </c>
      <c r="AZ370" s="207">
        <v>0</v>
      </c>
      <c r="BA370" s="207">
        <v>0</v>
      </c>
      <c r="BB370" s="207">
        <v>0</v>
      </c>
      <c r="BC370" s="207">
        <v>0</v>
      </c>
      <c r="BD370" s="207">
        <v>0</v>
      </c>
      <c r="BE370" s="207">
        <v>0</v>
      </c>
      <c r="BF370" s="207">
        <v>0</v>
      </c>
      <c r="BG370" s="207">
        <v>0</v>
      </c>
      <c r="BH370" s="207"/>
      <c r="BI370" s="207">
        <v>0</v>
      </c>
      <c r="BJ370" s="207"/>
      <c r="BK370" s="207">
        <v>0</v>
      </c>
      <c r="BL370" s="207">
        <v>0</v>
      </c>
      <c r="BM370" s="207">
        <v>0</v>
      </c>
      <c r="BN370" s="207">
        <v>0</v>
      </c>
      <c r="BO370" s="207">
        <v>0</v>
      </c>
      <c r="BP370" s="207"/>
      <c r="BQ370" s="207">
        <v>0</v>
      </c>
      <c r="BR370" s="207">
        <v>0</v>
      </c>
      <c r="BS370" s="207">
        <v>0</v>
      </c>
      <c r="BT370" s="207">
        <v>0</v>
      </c>
      <c r="BU370" s="207">
        <v>0</v>
      </c>
      <c r="BV370" s="207">
        <v>0</v>
      </c>
      <c r="BW370" s="207">
        <v>0</v>
      </c>
      <c r="BX370" s="207">
        <v>0</v>
      </c>
      <c r="BY370" s="207">
        <v>0</v>
      </c>
      <c r="BZ370" s="207">
        <v>0</v>
      </c>
      <c r="CA370" s="207">
        <v>420.41</v>
      </c>
      <c r="CB370" s="207">
        <v>0</v>
      </c>
      <c r="CC370" s="216">
        <f t="shared" si="52"/>
        <v>84396.800000000003</v>
      </c>
    </row>
    <row r="371" spans="1:81" s="116" customFormat="1" ht="25.5" customHeight="1">
      <c r="A371" s="143" t="s">
        <v>1464</v>
      </c>
      <c r="B371" s="310" t="s">
        <v>53</v>
      </c>
      <c r="C371" s="311" t="s">
        <v>54</v>
      </c>
      <c r="D371" s="312">
        <v>53060</v>
      </c>
      <c r="E371" s="117" t="s">
        <v>970</v>
      </c>
      <c r="F371" s="313" t="s">
        <v>973</v>
      </c>
      <c r="G371" s="314" t="s">
        <v>974</v>
      </c>
      <c r="H371" s="207">
        <v>0</v>
      </c>
      <c r="I371" s="207">
        <v>0</v>
      </c>
      <c r="J371" s="207">
        <v>0</v>
      </c>
      <c r="K371" s="207">
        <v>0</v>
      </c>
      <c r="L371" s="207">
        <v>0</v>
      </c>
      <c r="M371" s="207">
        <v>0</v>
      </c>
      <c r="N371" s="207">
        <v>0</v>
      </c>
      <c r="O371" s="207">
        <v>0</v>
      </c>
      <c r="P371" s="207">
        <v>0</v>
      </c>
      <c r="Q371" s="207">
        <v>0</v>
      </c>
      <c r="R371" s="207">
        <v>0</v>
      </c>
      <c r="S371" s="207">
        <v>0</v>
      </c>
      <c r="T371" s="207">
        <v>0</v>
      </c>
      <c r="U371" s="207">
        <v>0</v>
      </c>
      <c r="V371" s="207">
        <v>0</v>
      </c>
      <c r="W371" s="207">
        <v>0</v>
      </c>
      <c r="X371" s="207">
        <v>0</v>
      </c>
      <c r="Y371" s="207">
        <v>0</v>
      </c>
      <c r="Z371" s="207">
        <v>0</v>
      </c>
      <c r="AA371" s="207">
        <v>0</v>
      </c>
      <c r="AB371" s="207">
        <v>0</v>
      </c>
      <c r="AC371" s="207">
        <v>0</v>
      </c>
      <c r="AD371" s="207">
        <v>0</v>
      </c>
      <c r="AE371" s="207">
        <v>0</v>
      </c>
      <c r="AF371" s="207">
        <v>0</v>
      </c>
      <c r="AG371" s="207">
        <v>0</v>
      </c>
      <c r="AH371" s="207">
        <v>0</v>
      </c>
      <c r="AI371" s="207">
        <v>0</v>
      </c>
      <c r="AJ371" s="207">
        <v>0</v>
      </c>
      <c r="AK371" s="207">
        <v>0</v>
      </c>
      <c r="AL371" s="207">
        <v>0</v>
      </c>
      <c r="AM371" s="207">
        <v>0</v>
      </c>
      <c r="AN371" s="207">
        <v>0</v>
      </c>
      <c r="AO371" s="207">
        <v>0</v>
      </c>
      <c r="AP371" s="207">
        <v>0</v>
      </c>
      <c r="AQ371" s="207">
        <v>0</v>
      </c>
      <c r="AR371" s="207">
        <v>0</v>
      </c>
      <c r="AS371" s="207">
        <v>0</v>
      </c>
      <c r="AT371" s="207">
        <v>0</v>
      </c>
      <c r="AU371" s="207">
        <v>0</v>
      </c>
      <c r="AV371" s="207">
        <v>0</v>
      </c>
      <c r="AW371" s="207">
        <v>0</v>
      </c>
      <c r="AX371" s="207">
        <v>0</v>
      </c>
      <c r="AY371" s="207">
        <v>0</v>
      </c>
      <c r="AZ371" s="207">
        <v>0</v>
      </c>
      <c r="BA371" s="207">
        <v>0</v>
      </c>
      <c r="BB371" s="207">
        <v>0</v>
      </c>
      <c r="BC371" s="207">
        <v>0</v>
      </c>
      <c r="BD371" s="207">
        <v>0</v>
      </c>
      <c r="BE371" s="207">
        <v>0</v>
      </c>
      <c r="BF371" s="207">
        <v>0</v>
      </c>
      <c r="BG371" s="207">
        <v>0</v>
      </c>
      <c r="BH371" s="207">
        <v>0</v>
      </c>
      <c r="BI371" s="207">
        <v>0</v>
      </c>
      <c r="BJ371" s="207">
        <v>0</v>
      </c>
      <c r="BK371" s="207">
        <v>0</v>
      </c>
      <c r="BL371" s="207">
        <v>0</v>
      </c>
      <c r="BM371" s="207">
        <v>0</v>
      </c>
      <c r="BN371" s="207">
        <v>0</v>
      </c>
      <c r="BO371" s="207">
        <v>0</v>
      </c>
      <c r="BP371" s="207">
        <v>0</v>
      </c>
      <c r="BQ371" s="207">
        <v>0</v>
      </c>
      <c r="BR371" s="207">
        <v>0</v>
      </c>
      <c r="BS371" s="207">
        <v>0</v>
      </c>
      <c r="BT371" s="207">
        <v>0</v>
      </c>
      <c r="BU371" s="207">
        <v>0</v>
      </c>
      <c r="BV371" s="207">
        <v>0</v>
      </c>
      <c r="BW371" s="207">
        <v>0</v>
      </c>
      <c r="BX371" s="207">
        <v>0</v>
      </c>
      <c r="BY371" s="207">
        <v>0</v>
      </c>
      <c r="BZ371" s="207">
        <v>0</v>
      </c>
      <c r="CA371" s="207">
        <v>0</v>
      </c>
      <c r="CB371" s="207">
        <v>0</v>
      </c>
      <c r="CC371" s="216">
        <f t="shared" si="52"/>
        <v>0</v>
      </c>
    </row>
    <row r="372" spans="1:81" s="116" customFormat="1" ht="25.5" customHeight="1">
      <c r="A372" s="143" t="s">
        <v>1464</v>
      </c>
      <c r="B372" s="310" t="s">
        <v>53</v>
      </c>
      <c r="C372" s="311" t="s">
        <v>54</v>
      </c>
      <c r="D372" s="312">
        <v>53020</v>
      </c>
      <c r="E372" s="117" t="s">
        <v>927</v>
      </c>
      <c r="F372" s="313" t="s">
        <v>975</v>
      </c>
      <c r="G372" s="314" t="s">
        <v>1626</v>
      </c>
      <c r="H372" s="207">
        <v>0</v>
      </c>
      <c r="I372" s="207">
        <v>0</v>
      </c>
      <c r="J372" s="207">
        <v>0</v>
      </c>
      <c r="K372" s="207">
        <v>0</v>
      </c>
      <c r="L372" s="207">
        <v>0</v>
      </c>
      <c r="M372" s="207">
        <v>0</v>
      </c>
      <c r="N372" s="207">
        <v>3047.34</v>
      </c>
      <c r="O372" s="207">
        <v>0</v>
      </c>
      <c r="P372" s="207">
        <v>0</v>
      </c>
      <c r="Q372" s="207">
        <v>0</v>
      </c>
      <c r="R372" s="207">
        <v>0</v>
      </c>
      <c r="S372" s="207">
        <v>0</v>
      </c>
      <c r="T372" s="207">
        <v>0</v>
      </c>
      <c r="U372" s="207">
        <v>0</v>
      </c>
      <c r="V372" s="207">
        <v>0</v>
      </c>
      <c r="W372" s="207">
        <v>0</v>
      </c>
      <c r="X372" s="207">
        <v>0</v>
      </c>
      <c r="Y372" s="207">
        <v>0</v>
      </c>
      <c r="Z372" s="207">
        <v>0</v>
      </c>
      <c r="AA372" s="207">
        <v>0</v>
      </c>
      <c r="AB372" s="207">
        <v>0</v>
      </c>
      <c r="AC372" s="207">
        <v>0</v>
      </c>
      <c r="AD372" s="207">
        <v>0</v>
      </c>
      <c r="AE372" s="207">
        <v>0</v>
      </c>
      <c r="AF372" s="207">
        <v>0</v>
      </c>
      <c r="AG372" s="207">
        <v>0</v>
      </c>
      <c r="AH372" s="207">
        <v>0</v>
      </c>
      <c r="AI372" s="207">
        <v>0</v>
      </c>
      <c r="AJ372" s="207">
        <v>0</v>
      </c>
      <c r="AK372" s="207">
        <v>0</v>
      </c>
      <c r="AL372" s="207">
        <v>0</v>
      </c>
      <c r="AM372" s="207">
        <v>0</v>
      </c>
      <c r="AN372" s="207">
        <v>0</v>
      </c>
      <c r="AO372" s="207">
        <v>0</v>
      </c>
      <c r="AP372" s="207">
        <v>0</v>
      </c>
      <c r="AQ372" s="207">
        <v>0</v>
      </c>
      <c r="AR372" s="207">
        <v>0</v>
      </c>
      <c r="AS372" s="207">
        <v>0</v>
      </c>
      <c r="AT372" s="207">
        <v>0</v>
      </c>
      <c r="AU372" s="207">
        <v>0</v>
      </c>
      <c r="AV372" s="207">
        <v>0</v>
      </c>
      <c r="AW372" s="207">
        <v>0</v>
      </c>
      <c r="AX372" s="207">
        <v>0</v>
      </c>
      <c r="AY372" s="207">
        <v>0</v>
      </c>
      <c r="AZ372" s="207">
        <v>0</v>
      </c>
      <c r="BA372" s="207">
        <v>0</v>
      </c>
      <c r="BB372" s="207">
        <v>0</v>
      </c>
      <c r="BC372" s="207">
        <v>0</v>
      </c>
      <c r="BD372" s="207">
        <v>0</v>
      </c>
      <c r="BE372" s="207">
        <v>0</v>
      </c>
      <c r="BF372" s="207">
        <v>0</v>
      </c>
      <c r="BG372" s="207">
        <v>0</v>
      </c>
      <c r="BH372" s="207"/>
      <c r="BI372" s="207">
        <v>0</v>
      </c>
      <c r="BJ372" s="207"/>
      <c r="BK372" s="207">
        <v>0</v>
      </c>
      <c r="BL372" s="207">
        <v>0</v>
      </c>
      <c r="BM372" s="207">
        <v>0</v>
      </c>
      <c r="BN372" s="207">
        <v>0</v>
      </c>
      <c r="BO372" s="207">
        <v>0</v>
      </c>
      <c r="BP372" s="207"/>
      <c r="BQ372" s="207">
        <v>0</v>
      </c>
      <c r="BR372" s="207">
        <v>0</v>
      </c>
      <c r="BS372" s="207">
        <v>0</v>
      </c>
      <c r="BT372" s="207">
        <v>0</v>
      </c>
      <c r="BU372" s="207">
        <v>0</v>
      </c>
      <c r="BV372" s="207">
        <v>0</v>
      </c>
      <c r="BW372" s="207">
        <v>0</v>
      </c>
      <c r="BX372" s="207">
        <v>0</v>
      </c>
      <c r="BY372" s="207">
        <v>0</v>
      </c>
      <c r="BZ372" s="207">
        <v>0</v>
      </c>
      <c r="CA372" s="207">
        <v>0</v>
      </c>
      <c r="CB372" s="207">
        <v>0</v>
      </c>
      <c r="CC372" s="216">
        <f t="shared" si="52"/>
        <v>3047.34</v>
      </c>
    </row>
    <row r="373" spans="1:81" s="116" customFormat="1" ht="25.5" customHeight="1">
      <c r="A373" s="143" t="s">
        <v>1464</v>
      </c>
      <c r="B373" s="310" t="s">
        <v>53</v>
      </c>
      <c r="C373" s="311" t="s">
        <v>54</v>
      </c>
      <c r="D373" s="312">
        <v>53020</v>
      </c>
      <c r="E373" s="117" t="s">
        <v>927</v>
      </c>
      <c r="F373" s="313" t="s">
        <v>976</v>
      </c>
      <c r="G373" s="314" t="s">
        <v>977</v>
      </c>
      <c r="H373" s="207">
        <v>0</v>
      </c>
      <c r="I373" s="185">
        <v>880.22</v>
      </c>
      <c r="J373" s="185">
        <v>204699.53</v>
      </c>
      <c r="K373" s="185">
        <v>29875</v>
      </c>
      <c r="L373" s="185">
        <v>0</v>
      </c>
      <c r="M373" s="185">
        <v>0</v>
      </c>
      <c r="N373" s="185">
        <v>285939.33</v>
      </c>
      <c r="O373" s="185">
        <v>95078</v>
      </c>
      <c r="P373" s="185">
        <v>0</v>
      </c>
      <c r="Q373" s="185">
        <v>0</v>
      </c>
      <c r="R373" s="185">
        <v>4893.33</v>
      </c>
      <c r="S373" s="185">
        <v>0</v>
      </c>
      <c r="T373" s="185">
        <v>190875.09</v>
      </c>
      <c r="U373" s="185">
        <v>73504.27</v>
      </c>
      <c r="V373" s="185">
        <v>0</v>
      </c>
      <c r="W373" s="185">
        <v>118020.26</v>
      </c>
      <c r="X373" s="185">
        <v>62386.39</v>
      </c>
      <c r="Y373" s="185">
        <v>0</v>
      </c>
      <c r="Z373" s="185">
        <v>0</v>
      </c>
      <c r="AA373" s="185">
        <v>0</v>
      </c>
      <c r="AB373" s="185">
        <v>0</v>
      </c>
      <c r="AC373" s="185">
        <v>0</v>
      </c>
      <c r="AD373" s="185">
        <v>0</v>
      </c>
      <c r="AE373" s="185">
        <v>0</v>
      </c>
      <c r="AF373" s="185">
        <v>0</v>
      </c>
      <c r="AG373" s="185">
        <v>0</v>
      </c>
      <c r="AH373" s="185">
        <v>0</v>
      </c>
      <c r="AI373" s="185">
        <v>92001.86</v>
      </c>
      <c r="AJ373" s="185">
        <v>19078.34</v>
      </c>
      <c r="AK373" s="185">
        <v>4030</v>
      </c>
      <c r="AL373" s="185">
        <v>16785.2</v>
      </c>
      <c r="AM373" s="185">
        <v>5701.33</v>
      </c>
      <c r="AN373" s="185">
        <v>31611.73</v>
      </c>
      <c r="AO373" s="185">
        <v>3296.72</v>
      </c>
      <c r="AP373" s="185">
        <v>48513.760000000002</v>
      </c>
      <c r="AQ373" s="185">
        <v>50448.87</v>
      </c>
      <c r="AR373" s="185">
        <v>52905.04</v>
      </c>
      <c r="AS373" s="185">
        <v>34576.589999999997</v>
      </c>
      <c r="AT373" s="185">
        <v>32135.17</v>
      </c>
      <c r="AU373" s="185">
        <v>0</v>
      </c>
      <c r="AV373" s="185">
        <v>0</v>
      </c>
      <c r="AW373" s="185">
        <v>833.34</v>
      </c>
      <c r="AX373" s="185">
        <v>22830.98</v>
      </c>
      <c r="AY373" s="185">
        <v>0</v>
      </c>
      <c r="AZ373" s="185">
        <v>1284.1500000000001</v>
      </c>
      <c r="BA373" s="185">
        <v>690.49</v>
      </c>
      <c r="BB373" s="185">
        <v>0</v>
      </c>
      <c r="BC373" s="185">
        <v>24083.33</v>
      </c>
      <c r="BD373" s="185">
        <v>2802.07</v>
      </c>
      <c r="BE373" s="185">
        <v>0</v>
      </c>
      <c r="BF373" s="185">
        <v>77181.33</v>
      </c>
      <c r="BG373" s="185">
        <v>0</v>
      </c>
      <c r="BH373" s="185"/>
      <c r="BI373" s="185">
        <v>107381.79</v>
      </c>
      <c r="BJ373" s="185"/>
      <c r="BK373" s="185">
        <v>0</v>
      </c>
      <c r="BL373" s="185">
        <v>0</v>
      </c>
      <c r="BM373" s="185">
        <v>0</v>
      </c>
      <c r="BN373" s="185">
        <v>235208</v>
      </c>
      <c r="BO373" s="185">
        <v>25297.95</v>
      </c>
      <c r="BP373" s="185"/>
      <c r="BQ373" s="185">
        <v>0</v>
      </c>
      <c r="BR373" s="185">
        <v>0</v>
      </c>
      <c r="BS373" s="185">
        <v>21684.04</v>
      </c>
      <c r="BT373" s="185">
        <v>0</v>
      </c>
      <c r="BU373" s="185">
        <v>7826.2</v>
      </c>
      <c r="BV373" s="185">
        <v>0</v>
      </c>
      <c r="BW373" s="185">
        <v>16476.990000000002</v>
      </c>
      <c r="BX373" s="185">
        <v>0</v>
      </c>
      <c r="BY373" s="185">
        <v>59690.6</v>
      </c>
      <c r="BZ373" s="185">
        <v>44224.160000000003</v>
      </c>
      <c r="CA373" s="185">
        <v>0</v>
      </c>
      <c r="CB373" s="185">
        <v>0</v>
      </c>
      <c r="CC373" s="216">
        <f t="shared" si="52"/>
        <v>2104731.4500000007</v>
      </c>
    </row>
    <row r="374" spans="1:81" s="116" customFormat="1" ht="25.5" customHeight="1">
      <c r="A374" s="143" t="s">
        <v>1464</v>
      </c>
      <c r="B374" s="310" t="s">
        <v>53</v>
      </c>
      <c r="C374" s="311" t="s">
        <v>54</v>
      </c>
      <c r="D374" s="312">
        <v>53020</v>
      </c>
      <c r="E374" s="117" t="s">
        <v>927</v>
      </c>
      <c r="F374" s="313" t="s">
        <v>978</v>
      </c>
      <c r="G374" s="314" t="s">
        <v>979</v>
      </c>
      <c r="H374" s="207">
        <v>0</v>
      </c>
      <c r="I374" s="185">
        <v>1393.27</v>
      </c>
      <c r="J374" s="185">
        <v>2050.19</v>
      </c>
      <c r="K374" s="185">
        <v>257478</v>
      </c>
      <c r="L374" s="185">
        <v>0</v>
      </c>
      <c r="M374" s="185">
        <v>58029.96</v>
      </c>
      <c r="N374" s="185">
        <v>919943.34</v>
      </c>
      <c r="O374" s="185">
        <v>321509.96999999997</v>
      </c>
      <c r="P374" s="185">
        <v>0</v>
      </c>
      <c r="Q374" s="185">
        <v>0</v>
      </c>
      <c r="R374" s="185">
        <v>48228</v>
      </c>
      <c r="S374" s="185">
        <v>0</v>
      </c>
      <c r="T374" s="185">
        <v>365546.69</v>
      </c>
      <c r="U374" s="185">
        <v>10274.209999999999</v>
      </c>
      <c r="V374" s="185">
        <v>0</v>
      </c>
      <c r="W374" s="185">
        <v>0</v>
      </c>
      <c r="X374" s="185">
        <v>37333.230000000003</v>
      </c>
      <c r="Y374" s="185">
        <v>0</v>
      </c>
      <c r="Z374" s="185">
        <v>0</v>
      </c>
      <c r="AA374" s="185">
        <v>5001.68</v>
      </c>
      <c r="AB374" s="185">
        <v>58951.99</v>
      </c>
      <c r="AC374" s="185">
        <v>0</v>
      </c>
      <c r="AD374" s="185">
        <v>1353.23</v>
      </c>
      <c r="AE374" s="185">
        <v>0</v>
      </c>
      <c r="AF374" s="185">
        <v>230518.06</v>
      </c>
      <c r="AG374" s="185">
        <v>0</v>
      </c>
      <c r="AH374" s="185">
        <v>0</v>
      </c>
      <c r="AI374" s="185">
        <v>0</v>
      </c>
      <c r="AJ374" s="185">
        <v>23481.84</v>
      </c>
      <c r="AK374" s="185">
        <v>9356.5</v>
      </c>
      <c r="AL374" s="185">
        <v>36245.97</v>
      </c>
      <c r="AM374" s="185">
        <v>15880.24</v>
      </c>
      <c r="AN374" s="185">
        <v>3451.61</v>
      </c>
      <c r="AO374" s="185">
        <v>12071.64</v>
      </c>
      <c r="AP374" s="185">
        <v>73961.259999999995</v>
      </c>
      <c r="AQ374" s="185">
        <v>3239.17</v>
      </c>
      <c r="AR374" s="185">
        <v>75532.759999999995</v>
      </c>
      <c r="AS374" s="185">
        <v>21543.71</v>
      </c>
      <c r="AT374" s="185">
        <v>68075.14</v>
      </c>
      <c r="AU374" s="185">
        <v>0</v>
      </c>
      <c r="AV374" s="185">
        <v>0</v>
      </c>
      <c r="AW374" s="185">
        <v>3893.27</v>
      </c>
      <c r="AX374" s="185">
        <v>12740.52</v>
      </c>
      <c r="AY374" s="185">
        <v>6655.22</v>
      </c>
      <c r="AZ374" s="185">
        <v>12717.64</v>
      </c>
      <c r="BA374" s="185">
        <v>2014.22</v>
      </c>
      <c r="BB374" s="185">
        <v>0</v>
      </c>
      <c r="BC374" s="185">
        <v>29005.21</v>
      </c>
      <c r="BD374" s="185">
        <v>0</v>
      </c>
      <c r="BE374" s="185">
        <v>0</v>
      </c>
      <c r="BF374" s="185">
        <v>0</v>
      </c>
      <c r="BG374" s="185">
        <v>0</v>
      </c>
      <c r="BH374" s="185"/>
      <c r="BI374" s="185">
        <v>0</v>
      </c>
      <c r="BJ374" s="185"/>
      <c r="BK374" s="185">
        <v>0</v>
      </c>
      <c r="BL374" s="185">
        <v>0</v>
      </c>
      <c r="BM374" s="185">
        <v>220144.14</v>
      </c>
      <c r="BN374" s="185">
        <v>36253.96</v>
      </c>
      <c r="BO374" s="185">
        <v>0</v>
      </c>
      <c r="BP374" s="185"/>
      <c r="BQ374" s="185">
        <v>0</v>
      </c>
      <c r="BR374" s="185">
        <v>0</v>
      </c>
      <c r="BS374" s="185">
        <v>0</v>
      </c>
      <c r="BT374" s="185">
        <v>0</v>
      </c>
      <c r="BU374" s="185">
        <v>0</v>
      </c>
      <c r="BV374" s="185">
        <v>48234.98</v>
      </c>
      <c r="BW374" s="185">
        <v>62226.19</v>
      </c>
      <c r="BX374" s="185">
        <v>0</v>
      </c>
      <c r="BY374" s="185">
        <v>168540.69</v>
      </c>
      <c r="BZ374" s="185">
        <v>14480.13</v>
      </c>
      <c r="CA374" s="185">
        <v>0</v>
      </c>
      <c r="CB374" s="185">
        <v>0</v>
      </c>
      <c r="CC374" s="216">
        <f t="shared" si="52"/>
        <v>3277357.83</v>
      </c>
    </row>
    <row r="375" spans="1:81" s="116" customFormat="1" ht="25.5" customHeight="1">
      <c r="A375" s="143" t="s">
        <v>1464</v>
      </c>
      <c r="B375" s="310" t="s">
        <v>53</v>
      </c>
      <c r="C375" s="311" t="s">
        <v>54</v>
      </c>
      <c r="D375" s="312">
        <v>53020</v>
      </c>
      <c r="E375" s="117" t="s">
        <v>927</v>
      </c>
      <c r="F375" s="313" t="s">
        <v>980</v>
      </c>
      <c r="G375" s="314" t="s">
        <v>981</v>
      </c>
      <c r="H375" s="207">
        <v>1213320.71</v>
      </c>
      <c r="I375" s="185">
        <v>14069.23</v>
      </c>
      <c r="J375" s="185">
        <v>4085.19</v>
      </c>
      <c r="K375" s="185">
        <v>5367</v>
      </c>
      <c r="L375" s="185">
        <v>1664.66</v>
      </c>
      <c r="M375" s="185">
        <v>134958.99</v>
      </c>
      <c r="N375" s="185">
        <v>402998.27</v>
      </c>
      <c r="O375" s="185">
        <v>1433.33</v>
      </c>
      <c r="P375" s="185">
        <v>0</v>
      </c>
      <c r="Q375" s="185">
        <v>1026132.42</v>
      </c>
      <c r="R375" s="185">
        <v>9023.1</v>
      </c>
      <c r="S375" s="185">
        <v>272665.86</v>
      </c>
      <c r="T375" s="185">
        <v>0</v>
      </c>
      <c r="U375" s="185">
        <v>277373.5</v>
      </c>
      <c r="V375" s="185">
        <v>0</v>
      </c>
      <c r="W375" s="185">
        <v>68627.509999999995</v>
      </c>
      <c r="X375" s="185">
        <v>0</v>
      </c>
      <c r="Y375" s="185">
        <v>20406.810000000001</v>
      </c>
      <c r="Z375" s="185">
        <v>0</v>
      </c>
      <c r="AA375" s="185">
        <v>0</v>
      </c>
      <c r="AB375" s="185">
        <v>77020.73</v>
      </c>
      <c r="AC375" s="185">
        <v>4330.08</v>
      </c>
      <c r="AD375" s="185">
        <v>2789.47</v>
      </c>
      <c r="AE375" s="185">
        <v>0</v>
      </c>
      <c r="AF375" s="185">
        <v>8638.66</v>
      </c>
      <c r="AG375" s="185">
        <v>61590.79</v>
      </c>
      <c r="AH375" s="185">
        <v>0</v>
      </c>
      <c r="AI375" s="185">
        <v>0</v>
      </c>
      <c r="AJ375" s="185">
        <v>7740.96</v>
      </c>
      <c r="AK375" s="185">
        <v>15377.39</v>
      </c>
      <c r="AL375" s="185">
        <v>16955.169999999998</v>
      </c>
      <c r="AM375" s="185">
        <v>29365.09</v>
      </c>
      <c r="AN375" s="185">
        <v>3783.72</v>
      </c>
      <c r="AO375" s="185">
        <v>61932.67</v>
      </c>
      <c r="AP375" s="185">
        <v>17465.87</v>
      </c>
      <c r="AQ375" s="185">
        <v>7562.66</v>
      </c>
      <c r="AR375" s="185">
        <v>0</v>
      </c>
      <c r="AS375" s="185">
        <v>8269.26</v>
      </c>
      <c r="AT375" s="185">
        <v>16951.8</v>
      </c>
      <c r="AU375" s="185">
        <v>730.41</v>
      </c>
      <c r="AV375" s="185">
        <v>0</v>
      </c>
      <c r="AW375" s="185">
        <v>0</v>
      </c>
      <c r="AX375" s="185">
        <v>0</v>
      </c>
      <c r="AY375" s="185">
        <v>10222.35</v>
      </c>
      <c r="AZ375" s="185">
        <v>0</v>
      </c>
      <c r="BA375" s="185">
        <v>5826.7</v>
      </c>
      <c r="BB375" s="185">
        <v>0</v>
      </c>
      <c r="BC375" s="185">
        <v>0</v>
      </c>
      <c r="BD375" s="185">
        <v>59684.9</v>
      </c>
      <c r="BE375" s="185">
        <v>0</v>
      </c>
      <c r="BF375" s="185">
        <v>401843.03</v>
      </c>
      <c r="BG375" s="185">
        <v>0</v>
      </c>
      <c r="BH375" s="185"/>
      <c r="BI375" s="185">
        <v>37585.68</v>
      </c>
      <c r="BJ375" s="185"/>
      <c r="BK375" s="185">
        <v>8553.75</v>
      </c>
      <c r="BL375" s="185">
        <v>8520.41</v>
      </c>
      <c r="BM375" s="185">
        <v>125166.75</v>
      </c>
      <c r="BN375" s="185">
        <v>338548.29</v>
      </c>
      <c r="BO375" s="185">
        <v>41191.760000000002</v>
      </c>
      <c r="BP375" s="185"/>
      <c r="BQ375" s="185">
        <v>25015.58</v>
      </c>
      <c r="BR375" s="185">
        <v>87634.32</v>
      </c>
      <c r="BS375" s="185">
        <v>47988.5</v>
      </c>
      <c r="BT375" s="185">
        <v>528527.85</v>
      </c>
      <c r="BU375" s="185">
        <v>16022.11</v>
      </c>
      <c r="BV375" s="185">
        <v>1200.24</v>
      </c>
      <c r="BW375" s="185">
        <v>15990.42</v>
      </c>
      <c r="BX375" s="185">
        <v>6137.44</v>
      </c>
      <c r="BY375" s="185">
        <v>6611.67</v>
      </c>
      <c r="BZ375" s="185">
        <v>82267.95</v>
      </c>
      <c r="CA375" s="185">
        <v>3702.83</v>
      </c>
      <c r="CB375" s="185">
        <v>6566.49</v>
      </c>
      <c r="CC375" s="216">
        <f t="shared" si="52"/>
        <v>5657440.330000001</v>
      </c>
    </row>
    <row r="376" spans="1:81" s="116" customFormat="1" ht="25.5" customHeight="1">
      <c r="A376" s="143" t="s">
        <v>1464</v>
      </c>
      <c r="B376" s="310" t="s">
        <v>53</v>
      </c>
      <c r="C376" s="311" t="s">
        <v>54</v>
      </c>
      <c r="D376" s="312">
        <v>53020</v>
      </c>
      <c r="E376" s="117" t="s">
        <v>927</v>
      </c>
      <c r="F376" s="313" t="s">
        <v>982</v>
      </c>
      <c r="G376" s="314" t="s">
        <v>983</v>
      </c>
      <c r="H376" s="207">
        <v>2402.25</v>
      </c>
      <c r="I376" s="185">
        <v>47770.12</v>
      </c>
      <c r="J376" s="185">
        <v>36972.089999999997</v>
      </c>
      <c r="K376" s="185">
        <v>19284</v>
      </c>
      <c r="L376" s="185">
        <v>0</v>
      </c>
      <c r="M376" s="185">
        <v>5789.5</v>
      </c>
      <c r="N376" s="185">
        <v>0</v>
      </c>
      <c r="O376" s="185">
        <v>0</v>
      </c>
      <c r="P376" s="185">
        <v>0</v>
      </c>
      <c r="Q376" s="185">
        <v>215336.89</v>
      </c>
      <c r="R376" s="185">
        <v>894.44</v>
      </c>
      <c r="S376" s="185">
        <v>0</v>
      </c>
      <c r="T376" s="185">
        <v>0</v>
      </c>
      <c r="U376" s="185">
        <v>12344.52</v>
      </c>
      <c r="V376" s="185">
        <v>0</v>
      </c>
      <c r="W376" s="185">
        <v>28370.09</v>
      </c>
      <c r="X376" s="185">
        <v>0</v>
      </c>
      <c r="Y376" s="185">
        <v>0</v>
      </c>
      <c r="Z376" s="185">
        <v>0</v>
      </c>
      <c r="AA376" s="185">
        <v>0</v>
      </c>
      <c r="AB376" s="185">
        <v>94966.67</v>
      </c>
      <c r="AC376" s="185">
        <v>11935.62</v>
      </c>
      <c r="AD376" s="185">
        <v>3658.33</v>
      </c>
      <c r="AE376" s="185">
        <v>0</v>
      </c>
      <c r="AF376" s="185">
        <v>11671.2</v>
      </c>
      <c r="AG376" s="185">
        <v>29352.41</v>
      </c>
      <c r="AH376" s="185">
        <v>0</v>
      </c>
      <c r="AI376" s="185">
        <v>0</v>
      </c>
      <c r="AJ376" s="185">
        <v>2765.36</v>
      </c>
      <c r="AK376" s="185">
        <v>36651.65</v>
      </c>
      <c r="AL376" s="185">
        <v>4107.93</v>
      </c>
      <c r="AM376" s="185">
        <v>10859.19</v>
      </c>
      <c r="AN376" s="185">
        <v>16496.669999999998</v>
      </c>
      <c r="AO376" s="185">
        <v>53245.760000000002</v>
      </c>
      <c r="AP376" s="185">
        <v>4549.42</v>
      </c>
      <c r="AQ376" s="185">
        <v>18939.849999999999</v>
      </c>
      <c r="AR376" s="185">
        <v>34910.050000000003</v>
      </c>
      <c r="AS376" s="185">
        <v>6010.3</v>
      </c>
      <c r="AT376" s="185">
        <v>1286.8699999999999</v>
      </c>
      <c r="AU376" s="185">
        <v>0</v>
      </c>
      <c r="AV376" s="185">
        <v>0</v>
      </c>
      <c r="AW376" s="185">
        <v>18951.53</v>
      </c>
      <c r="AX376" s="185">
        <v>0</v>
      </c>
      <c r="AY376" s="185">
        <v>3147.42</v>
      </c>
      <c r="AZ376" s="185">
        <v>1457.4</v>
      </c>
      <c r="BA376" s="185">
        <v>0</v>
      </c>
      <c r="BB376" s="185">
        <v>0</v>
      </c>
      <c r="BC376" s="185">
        <v>7566.67</v>
      </c>
      <c r="BD376" s="185">
        <v>27663.75</v>
      </c>
      <c r="BE376" s="185">
        <v>0</v>
      </c>
      <c r="BF376" s="185">
        <v>0</v>
      </c>
      <c r="BG376" s="185">
        <v>0</v>
      </c>
      <c r="BH376" s="185"/>
      <c r="BI376" s="185">
        <v>25442.22</v>
      </c>
      <c r="BJ376" s="185"/>
      <c r="BK376" s="185">
        <v>1487.4</v>
      </c>
      <c r="BL376" s="185">
        <v>0</v>
      </c>
      <c r="BM376" s="185">
        <v>29563.83</v>
      </c>
      <c r="BN376" s="185">
        <v>28805.49</v>
      </c>
      <c r="BO376" s="185">
        <v>16403.68</v>
      </c>
      <c r="BP376" s="185"/>
      <c r="BQ376" s="185">
        <v>649.42999999999995</v>
      </c>
      <c r="BR376" s="185">
        <v>39051.94</v>
      </c>
      <c r="BS376" s="185">
        <v>0</v>
      </c>
      <c r="BT376" s="185">
        <v>41259.730000000003</v>
      </c>
      <c r="BU376" s="185">
        <v>33677.760000000002</v>
      </c>
      <c r="BV376" s="185">
        <v>1421.41</v>
      </c>
      <c r="BW376" s="185">
        <v>13198.75</v>
      </c>
      <c r="BX376" s="185">
        <v>6132.04</v>
      </c>
      <c r="BY376" s="185">
        <v>4746.96</v>
      </c>
      <c r="BZ376" s="185">
        <v>13506.33</v>
      </c>
      <c r="CA376" s="185">
        <v>15921.48</v>
      </c>
      <c r="CB376" s="185">
        <v>7009.03</v>
      </c>
      <c r="CC376" s="216">
        <f t="shared" si="52"/>
        <v>1047635.4300000004</v>
      </c>
    </row>
    <row r="377" spans="1:81" s="116" customFormat="1" ht="25.5" customHeight="1">
      <c r="A377" s="143" t="s">
        <v>1464</v>
      </c>
      <c r="B377" s="310" t="s">
        <v>53</v>
      </c>
      <c r="C377" s="311" t="s">
        <v>54</v>
      </c>
      <c r="D377" s="312">
        <v>53020</v>
      </c>
      <c r="E377" s="117" t="s">
        <v>927</v>
      </c>
      <c r="F377" s="313" t="s">
        <v>984</v>
      </c>
      <c r="G377" s="314" t="s">
        <v>985</v>
      </c>
      <c r="H377" s="207">
        <v>0</v>
      </c>
      <c r="I377" s="185">
        <v>0</v>
      </c>
      <c r="J377" s="185">
        <v>0</v>
      </c>
      <c r="K377" s="185">
        <v>0</v>
      </c>
      <c r="L377" s="185">
        <v>0</v>
      </c>
      <c r="M377" s="185">
        <v>75.73</v>
      </c>
      <c r="N377" s="185">
        <v>0</v>
      </c>
      <c r="O377" s="185">
        <v>0</v>
      </c>
      <c r="P377" s="185">
        <v>0</v>
      </c>
      <c r="Q377" s="185">
        <v>0</v>
      </c>
      <c r="R377" s="185">
        <v>0</v>
      </c>
      <c r="S377" s="185">
        <v>0</v>
      </c>
      <c r="T377" s="185">
        <v>0</v>
      </c>
      <c r="U377" s="185">
        <v>0</v>
      </c>
      <c r="V377" s="185">
        <v>0</v>
      </c>
      <c r="W377" s="185">
        <v>0</v>
      </c>
      <c r="X377" s="185">
        <v>0</v>
      </c>
      <c r="Y377" s="185">
        <v>0</v>
      </c>
      <c r="Z377" s="185">
        <v>0</v>
      </c>
      <c r="AA377" s="185">
        <v>0</v>
      </c>
      <c r="AB377" s="185">
        <v>19897.64</v>
      </c>
      <c r="AC377" s="185">
        <v>0</v>
      </c>
      <c r="AD377" s="185">
        <v>0</v>
      </c>
      <c r="AE377" s="185">
        <v>0</v>
      </c>
      <c r="AF377" s="185">
        <v>0</v>
      </c>
      <c r="AG377" s="185">
        <v>0</v>
      </c>
      <c r="AH377" s="185">
        <v>0</v>
      </c>
      <c r="AI377" s="185">
        <v>0</v>
      </c>
      <c r="AJ377" s="185">
        <v>0</v>
      </c>
      <c r="AK377" s="185">
        <v>0</v>
      </c>
      <c r="AL377" s="185">
        <v>7205</v>
      </c>
      <c r="AM377" s="185">
        <v>0</v>
      </c>
      <c r="AN377" s="185">
        <v>0</v>
      </c>
      <c r="AO377" s="185">
        <v>0</v>
      </c>
      <c r="AP377" s="185">
        <v>0</v>
      </c>
      <c r="AQ377" s="185">
        <v>0</v>
      </c>
      <c r="AR377" s="185">
        <v>0</v>
      </c>
      <c r="AS377" s="185">
        <v>0</v>
      </c>
      <c r="AT377" s="185">
        <v>5899.9</v>
      </c>
      <c r="AU377" s="185">
        <v>0</v>
      </c>
      <c r="AV377" s="185">
        <v>0</v>
      </c>
      <c r="AW377" s="185">
        <v>373.7</v>
      </c>
      <c r="AX377" s="185">
        <v>0</v>
      </c>
      <c r="AY377" s="185">
        <v>0</v>
      </c>
      <c r="AZ377" s="185">
        <v>0</v>
      </c>
      <c r="BA377" s="185">
        <v>0</v>
      </c>
      <c r="BB377" s="185">
        <v>0</v>
      </c>
      <c r="BC377" s="185">
        <v>0</v>
      </c>
      <c r="BD377" s="185">
        <v>0</v>
      </c>
      <c r="BE377" s="185">
        <v>0</v>
      </c>
      <c r="BF377" s="185">
        <v>0</v>
      </c>
      <c r="BG377" s="185">
        <v>0</v>
      </c>
      <c r="BH377" s="185"/>
      <c r="BI377" s="185">
        <v>19034.939999999999</v>
      </c>
      <c r="BJ377" s="185"/>
      <c r="BK377" s="185">
        <v>0</v>
      </c>
      <c r="BL377" s="185">
        <v>0</v>
      </c>
      <c r="BM377" s="185">
        <v>0</v>
      </c>
      <c r="BN377" s="185">
        <v>6913.06</v>
      </c>
      <c r="BO377" s="185">
        <v>5616.64</v>
      </c>
      <c r="BP377" s="185"/>
      <c r="BQ377" s="185">
        <v>9200.14</v>
      </c>
      <c r="BR377" s="185">
        <v>836.05</v>
      </c>
      <c r="BS377" s="185">
        <v>0</v>
      </c>
      <c r="BT377" s="185">
        <v>0</v>
      </c>
      <c r="BU377" s="185">
        <v>0</v>
      </c>
      <c r="BV377" s="185">
        <v>0</v>
      </c>
      <c r="BW377" s="185">
        <v>0</v>
      </c>
      <c r="BX377" s="185">
        <v>0</v>
      </c>
      <c r="BY377" s="185">
        <v>0</v>
      </c>
      <c r="BZ377" s="185">
        <v>0</v>
      </c>
      <c r="CA377" s="185">
        <v>0</v>
      </c>
      <c r="CB377" s="185">
        <v>0</v>
      </c>
      <c r="CC377" s="216">
        <f t="shared" si="52"/>
        <v>75052.799999999988</v>
      </c>
    </row>
    <row r="378" spans="1:81" s="116" customFormat="1" ht="25.5" customHeight="1">
      <c r="A378" s="143" t="s">
        <v>1464</v>
      </c>
      <c r="B378" s="310" t="s">
        <v>53</v>
      </c>
      <c r="C378" s="311" t="s">
        <v>54</v>
      </c>
      <c r="D378" s="312">
        <v>53020</v>
      </c>
      <c r="E378" s="117" t="s">
        <v>927</v>
      </c>
      <c r="F378" s="313" t="s">
        <v>986</v>
      </c>
      <c r="G378" s="314" t="s">
        <v>987</v>
      </c>
      <c r="H378" s="207">
        <v>0</v>
      </c>
      <c r="I378" s="185">
        <v>0</v>
      </c>
      <c r="J378" s="185">
        <v>16731.5</v>
      </c>
      <c r="K378" s="185">
        <v>0</v>
      </c>
      <c r="L378" s="185">
        <v>0</v>
      </c>
      <c r="M378" s="185">
        <v>0</v>
      </c>
      <c r="N378" s="185">
        <v>0</v>
      </c>
      <c r="O378" s="185">
        <v>0</v>
      </c>
      <c r="P378" s="185">
        <v>0</v>
      </c>
      <c r="Q378" s="185">
        <v>0</v>
      </c>
      <c r="R378" s="185">
        <v>3519.85</v>
      </c>
      <c r="S378" s="185">
        <v>0</v>
      </c>
      <c r="T378" s="185">
        <v>0</v>
      </c>
      <c r="U378" s="185">
        <v>17295.52</v>
      </c>
      <c r="V378" s="185">
        <v>0</v>
      </c>
      <c r="W378" s="185">
        <v>0</v>
      </c>
      <c r="X378" s="185">
        <v>0</v>
      </c>
      <c r="Y378" s="185">
        <v>0</v>
      </c>
      <c r="Z378" s="185">
        <v>0</v>
      </c>
      <c r="AA378" s="185">
        <v>0</v>
      </c>
      <c r="AB378" s="185">
        <v>0</v>
      </c>
      <c r="AC378" s="185">
        <v>0</v>
      </c>
      <c r="AD378" s="185">
        <v>0</v>
      </c>
      <c r="AE378" s="185">
        <v>0</v>
      </c>
      <c r="AF378" s="185">
        <v>0</v>
      </c>
      <c r="AG378" s="185">
        <v>0</v>
      </c>
      <c r="AH378" s="185">
        <v>0</v>
      </c>
      <c r="AI378" s="185">
        <v>0</v>
      </c>
      <c r="AJ378" s="185">
        <v>0</v>
      </c>
      <c r="AK378" s="185">
        <v>3070.03</v>
      </c>
      <c r="AL378" s="185">
        <v>0</v>
      </c>
      <c r="AM378" s="185">
        <v>15843.09</v>
      </c>
      <c r="AN378" s="185">
        <v>473.28</v>
      </c>
      <c r="AO378" s="185">
        <v>0</v>
      </c>
      <c r="AP378" s="185">
        <v>0</v>
      </c>
      <c r="AQ378" s="185">
        <v>0</v>
      </c>
      <c r="AR378" s="185">
        <v>0</v>
      </c>
      <c r="AS378" s="185">
        <v>0</v>
      </c>
      <c r="AT378" s="185">
        <v>0</v>
      </c>
      <c r="AU378" s="185">
        <v>0</v>
      </c>
      <c r="AV378" s="185">
        <v>0</v>
      </c>
      <c r="AW378" s="185">
        <v>1286.3699999999999</v>
      </c>
      <c r="AX378" s="185">
        <v>17043.79</v>
      </c>
      <c r="AY378" s="185">
        <v>0</v>
      </c>
      <c r="AZ378" s="185">
        <v>0</v>
      </c>
      <c r="BA378" s="185">
        <v>0</v>
      </c>
      <c r="BB378" s="185">
        <v>0</v>
      </c>
      <c r="BC378" s="185">
        <v>0</v>
      </c>
      <c r="BD378" s="185">
        <v>0</v>
      </c>
      <c r="BE378" s="185">
        <v>0</v>
      </c>
      <c r="BF378" s="185">
        <v>0</v>
      </c>
      <c r="BG378" s="185">
        <v>0</v>
      </c>
      <c r="BH378" s="185"/>
      <c r="BI378" s="185">
        <v>2568</v>
      </c>
      <c r="BJ378" s="185"/>
      <c r="BK378" s="185">
        <v>0</v>
      </c>
      <c r="BL378" s="185">
        <v>0</v>
      </c>
      <c r="BM378" s="185">
        <v>0</v>
      </c>
      <c r="BN378" s="185">
        <v>1380.34</v>
      </c>
      <c r="BO378" s="185">
        <v>1400.48</v>
      </c>
      <c r="BP378" s="185"/>
      <c r="BQ378" s="185">
        <v>0</v>
      </c>
      <c r="BR378" s="185">
        <v>1840.16</v>
      </c>
      <c r="BS378" s="185">
        <v>0</v>
      </c>
      <c r="BT378" s="185">
        <v>0</v>
      </c>
      <c r="BU378" s="185">
        <v>0</v>
      </c>
      <c r="BV378" s="185">
        <v>0</v>
      </c>
      <c r="BW378" s="185">
        <v>0</v>
      </c>
      <c r="BX378" s="185">
        <v>1817.5</v>
      </c>
      <c r="BY378" s="185">
        <v>4958.33</v>
      </c>
      <c r="BZ378" s="185">
        <v>45608.21</v>
      </c>
      <c r="CA378" s="185">
        <v>0</v>
      </c>
      <c r="CB378" s="185">
        <v>0</v>
      </c>
      <c r="CC378" s="216">
        <f t="shared" si="52"/>
        <v>134836.44999999998</v>
      </c>
    </row>
    <row r="379" spans="1:81" s="116" customFormat="1" ht="25.5" customHeight="1">
      <c r="A379" s="143" t="s">
        <v>1464</v>
      </c>
      <c r="B379" s="310" t="s">
        <v>53</v>
      </c>
      <c r="C379" s="311" t="s">
        <v>54</v>
      </c>
      <c r="D379" s="312">
        <v>53020</v>
      </c>
      <c r="E379" s="117" t="s">
        <v>927</v>
      </c>
      <c r="F379" s="313" t="s">
        <v>988</v>
      </c>
      <c r="G379" s="314" t="s">
        <v>989</v>
      </c>
      <c r="H379" s="207">
        <v>0</v>
      </c>
      <c r="I379" s="185">
        <v>7245.33</v>
      </c>
      <c r="J379" s="185">
        <v>0</v>
      </c>
      <c r="K379" s="185">
        <v>0</v>
      </c>
      <c r="L379" s="185">
        <v>0</v>
      </c>
      <c r="M379" s="185">
        <v>22648.400000000001</v>
      </c>
      <c r="N379" s="185">
        <v>9786.93</v>
      </c>
      <c r="O379" s="185">
        <v>0</v>
      </c>
      <c r="P379" s="185">
        <v>0</v>
      </c>
      <c r="Q379" s="185">
        <v>0</v>
      </c>
      <c r="R379" s="185">
        <v>0</v>
      </c>
      <c r="S379" s="185">
        <v>0</v>
      </c>
      <c r="T379" s="185">
        <v>0</v>
      </c>
      <c r="U379" s="185">
        <v>20529.48</v>
      </c>
      <c r="V379" s="185">
        <v>0</v>
      </c>
      <c r="W379" s="185">
        <v>0</v>
      </c>
      <c r="X379" s="185">
        <v>0</v>
      </c>
      <c r="Y379" s="185">
        <v>0</v>
      </c>
      <c r="Z379" s="185">
        <v>0</v>
      </c>
      <c r="AA379" s="185">
        <v>0</v>
      </c>
      <c r="AB379" s="185">
        <v>939.05</v>
      </c>
      <c r="AC379" s="185">
        <v>0</v>
      </c>
      <c r="AD379" s="185">
        <v>0</v>
      </c>
      <c r="AE379" s="185">
        <v>0</v>
      </c>
      <c r="AF379" s="185">
        <v>0</v>
      </c>
      <c r="AG379" s="185">
        <v>0</v>
      </c>
      <c r="AH379" s="185">
        <v>0</v>
      </c>
      <c r="AI379" s="185">
        <v>0</v>
      </c>
      <c r="AJ379" s="185">
        <v>0</v>
      </c>
      <c r="AK379" s="185">
        <v>0</v>
      </c>
      <c r="AL379" s="185">
        <v>730</v>
      </c>
      <c r="AM379" s="185">
        <v>0</v>
      </c>
      <c r="AN379" s="185">
        <v>4431.2</v>
      </c>
      <c r="AO379" s="185">
        <v>1607.16</v>
      </c>
      <c r="AP379" s="185">
        <v>0</v>
      </c>
      <c r="AQ379" s="185">
        <v>0</v>
      </c>
      <c r="AR379" s="185">
        <v>0</v>
      </c>
      <c r="AS379" s="185">
        <v>6711.68</v>
      </c>
      <c r="AT379" s="185">
        <v>0</v>
      </c>
      <c r="AU379" s="185">
        <v>0</v>
      </c>
      <c r="AV379" s="185">
        <v>10350.31</v>
      </c>
      <c r="AW379" s="185">
        <v>2976.06</v>
      </c>
      <c r="AX379" s="185">
        <v>0</v>
      </c>
      <c r="AY379" s="185">
        <v>0</v>
      </c>
      <c r="AZ379" s="185">
        <v>0</v>
      </c>
      <c r="BA379" s="185">
        <v>3612.41</v>
      </c>
      <c r="BB379" s="185">
        <v>0</v>
      </c>
      <c r="BC379" s="185">
        <v>9565.93</v>
      </c>
      <c r="BD379" s="185">
        <v>0</v>
      </c>
      <c r="BE379" s="185">
        <v>0</v>
      </c>
      <c r="BF379" s="185">
        <v>0</v>
      </c>
      <c r="BG379" s="185">
        <v>0</v>
      </c>
      <c r="BH379" s="185"/>
      <c r="BI379" s="185">
        <v>21730.58</v>
      </c>
      <c r="BJ379" s="185"/>
      <c r="BK379" s="185">
        <v>0</v>
      </c>
      <c r="BL379" s="185">
        <v>0</v>
      </c>
      <c r="BM379" s="185">
        <v>37211</v>
      </c>
      <c r="BN379" s="185">
        <v>12187.94</v>
      </c>
      <c r="BO379" s="185">
        <v>1135.94</v>
      </c>
      <c r="BP379" s="185"/>
      <c r="BQ379" s="185">
        <v>0</v>
      </c>
      <c r="BR379" s="185">
        <v>0</v>
      </c>
      <c r="BS379" s="185">
        <v>0</v>
      </c>
      <c r="BT379" s="185">
        <v>0</v>
      </c>
      <c r="BU379" s="185">
        <v>0</v>
      </c>
      <c r="BV379" s="185">
        <v>0</v>
      </c>
      <c r="BW379" s="185">
        <v>8812.9</v>
      </c>
      <c r="BX379" s="185">
        <v>7997.13</v>
      </c>
      <c r="BY379" s="185">
        <v>2784.99</v>
      </c>
      <c r="BZ379" s="185">
        <v>0</v>
      </c>
      <c r="CA379" s="185">
        <v>0</v>
      </c>
      <c r="CB379" s="185">
        <v>1302.28</v>
      </c>
      <c r="CC379" s="216">
        <f t="shared" si="52"/>
        <v>194296.7</v>
      </c>
    </row>
    <row r="380" spans="1:81" s="116" customFormat="1" ht="25.5" customHeight="1">
      <c r="A380" s="143" t="s">
        <v>1464</v>
      </c>
      <c r="B380" s="310" t="s">
        <v>53</v>
      </c>
      <c r="C380" s="311" t="s">
        <v>54</v>
      </c>
      <c r="D380" s="312">
        <v>53020</v>
      </c>
      <c r="E380" s="117" t="s">
        <v>927</v>
      </c>
      <c r="F380" s="313" t="s">
        <v>990</v>
      </c>
      <c r="G380" s="314" t="s">
        <v>991</v>
      </c>
      <c r="H380" s="207">
        <v>0</v>
      </c>
      <c r="I380" s="207">
        <v>0</v>
      </c>
      <c r="J380" s="207">
        <v>0</v>
      </c>
      <c r="K380" s="207">
        <v>0</v>
      </c>
      <c r="L380" s="207">
        <v>0</v>
      </c>
      <c r="M380" s="207">
        <v>0</v>
      </c>
      <c r="N380" s="207">
        <v>0</v>
      </c>
      <c r="O380" s="207">
        <v>0</v>
      </c>
      <c r="P380" s="207">
        <v>0</v>
      </c>
      <c r="Q380" s="207">
        <v>0</v>
      </c>
      <c r="R380" s="207">
        <v>0</v>
      </c>
      <c r="S380" s="207">
        <v>0</v>
      </c>
      <c r="T380" s="207">
        <v>0</v>
      </c>
      <c r="U380" s="207">
        <v>0</v>
      </c>
      <c r="V380" s="207">
        <v>0</v>
      </c>
      <c r="W380" s="207">
        <v>0</v>
      </c>
      <c r="X380" s="207">
        <v>0</v>
      </c>
      <c r="Y380" s="207">
        <v>0</v>
      </c>
      <c r="Z380" s="207">
        <v>0</v>
      </c>
      <c r="AA380" s="207">
        <v>0</v>
      </c>
      <c r="AB380" s="207">
        <v>623.95000000000005</v>
      </c>
      <c r="AC380" s="207">
        <v>0</v>
      </c>
      <c r="AD380" s="207">
        <v>0</v>
      </c>
      <c r="AE380" s="207">
        <v>0</v>
      </c>
      <c r="AF380" s="207">
        <v>0</v>
      </c>
      <c r="AG380" s="207">
        <v>0</v>
      </c>
      <c r="AH380" s="207">
        <v>0</v>
      </c>
      <c r="AI380" s="207">
        <v>0</v>
      </c>
      <c r="AJ380" s="207">
        <v>0</v>
      </c>
      <c r="AK380" s="207">
        <v>0</v>
      </c>
      <c r="AL380" s="207">
        <v>0</v>
      </c>
      <c r="AM380" s="207">
        <v>0</v>
      </c>
      <c r="AN380" s="207">
        <v>0</v>
      </c>
      <c r="AO380" s="207">
        <v>0</v>
      </c>
      <c r="AP380" s="207">
        <v>0</v>
      </c>
      <c r="AQ380" s="207">
        <v>0</v>
      </c>
      <c r="AR380" s="207">
        <v>0</v>
      </c>
      <c r="AS380" s="207">
        <v>0</v>
      </c>
      <c r="AT380" s="207">
        <v>0</v>
      </c>
      <c r="AU380" s="207">
        <v>0</v>
      </c>
      <c r="AV380" s="207">
        <v>0</v>
      </c>
      <c r="AW380" s="207">
        <v>0</v>
      </c>
      <c r="AX380" s="207">
        <v>0</v>
      </c>
      <c r="AY380" s="207">
        <v>0</v>
      </c>
      <c r="AZ380" s="207">
        <v>0</v>
      </c>
      <c r="BA380" s="207">
        <v>0</v>
      </c>
      <c r="BB380" s="207">
        <v>0</v>
      </c>
      <c r="BC380" s="207">
        <v>0</v>
      </c>
      <c r="BD380" s="207">
        <v>0</v>
      </c>
      <c r="BE380" s="207">
        <v>529.04999999999995</v>
      </c>
      <c r="BF380" s="207">
        <v>0</v>
      </c>
      <c r="BG380" s="207">
        <v>0</v>
      </c>
      <c r="BH380" s="207"/>
      <c r="BI380" s="207">
        <v>0</v>
      </c>
      <c r="BJ380" s="207"/>
      <c r="BK380" s="207">
        <v>0</v>
      </c>
      <c r="BL380" s="207">
        <v>0</v>
      </c>
      <c r="BM380" s="207">
        <v>0</v>
      </c>
      <c r="BN380" s="207">
        <v>752.46</v>
      </c>
      <c r="BO380" s="207">
        <v>0</v>
      </c>
      <c r="BP380" s="207"/>
      <c r="BQ380" s="207">
        <v>0</v>
      </c>
      <c r="BR380" s="207">
        <v>0</v>
      </c>
      <c r="BS380" s="207">
        <v>0</v>
      </c>
      <c r="BT380" s="207">
        <v>0</v>
      </c>
      <c r="BU380" s="207">
        <v>0</v>
      </c>
      <c r="BV380" s="207">
        <v>0</v>
      </c>
      <c r="BW380" s="207">
        <v>0</v>
      </c>
      <c r="BX380" s="207">
        <v>5715.22</v>
      </c>
      <c r="BY380" s="207">
        <v>0</v>
      </c>
      <c r="BZ380" s="207">
        <v>0</v>
      </c>
      <c r="CA380" s="207">
        <v>0</v>
      </c>
      <c r="CB380" s="207">
        <v>0</v>
      </c>
      <c r="CC380" s="216">
        <f t="shared" si="52"/>
        <v>7620.68</v>
      </c>
    </row>
    <row r="381" spans="1:81" s="116" customFormat="1" ht="25.5" customHeight="1">
      <c r="A381" s="143" t="s">
        <v>1464</v>
      </c>
      <c r="B381" s="310" t="s">
        <v>53</v>
      </c>
      <c r="C381" s="311" t="s">
        <v>54</v>
      </c>
      <c r="D381" s="312">
        <v>53020</v>
      </c>
      <c r="E381" s="117" t="s">
        <v>927</v>
      </c>
      <c r="F381" s="313" t="s">
        <v>992</v>
      </c>
      <c r="G381" s="314" t="s">
        <v>993</v>
      </c>
      <c r="H381" s="207">
        <v>0</v>
      </c>
      <c r="I381" s="185">
        <v>2479.34</v>
      </c>
      <c r="J381" s="185">
        <v>9044.56</v>
      </c>
      <c r="K381" s="185">
        <v>30792</v>
      </c>
      <c r="L381" s="185">
        <v>0</v>
      </c>
      <c r="M381" s="185">
        <v>6437.81</v>
      </c>
      <c r="N381" s="185">
        <v>0</v>
      </c>
      <c r="O381" s="185">
        <v>0</v>
      </c>
      <c r="P381" s="185">
        <v>0</v>
      </c>
      <c r="Q381" s="185">
        <v>0</v>
      </c>
      <c r="R381" s="185">
        <v>9914.09</v>
      </c>
      <c r="S381" s="185">
        <v>0</v>
      </c>
      <c r="T381" s="185">
        <v>9333.33</v>
      </c>
      <c r="U381" s="185">
        <v>0</v>
      </c>
      <c r="V381" s="185">
        <v>0</v>
      </c>
      <c r="W381" s="185">
        <v>0</v>
      </c>
      <c r="X381" s="185">
        <v>22636.11</v>
      </c>
      <c r="Y381" s="185">
        <v>0</v>
      </c>
      <c r="Z381" s="185">
        <v>0</v>
      </c>
      <c r="AA381" s="185">
        <v>0</v>
      </c>
      <c r="AB381" s="185">
        <v>19214.330000000002</v>
      </c>
      <c r="AC381" s="185">
        <v>2008.8</v>
      </c>
      <c r="AD381" s="185">
        <v>0</v>
      </c>
      <c r="AE381" s="185">
        <v>0</v>
      </c>
      <c r="AF381" s="185">
        <v>0</v>
      </c>
      <c r="AG381" s="185">
        <v>0</v>
      </c>
      <c r="AH381" s="185">
        <v>0</v>
      </c>
      <c r="AI381" s="185">
        <v>0</v>
      </c>
      <c r="AJ381" s="185">
        <v>0</v>
      </c>
      <c r="AK381" s="185">
        <v>0</v>
      </c>
      <c r="AL381" s="185">
        <v>18694.78</v>
      </c>
      <c r="AM381" s="185">
        <v>8319.18</v>
      </c>
      <c r="AN381" s="185">
        <v>0</v>
      </c>
      <c r="AO381" s="185">
        <v>11140.17</v>
      </c>
      <c r="AP381" s="185">
        <v>0</v>
      </c>
      <c r="AQ381" s="185">
        <v>7914.13</v>
      </c>
      <c r="AR381" s="185">
        <v>12320</v>
      </c>
      <c r="AS381" s="185">
        <v>10009.290000000001</v>
      </c>
      <c r="AT381" s="185">
        <v>3807.89</v>
      </c>
      <c r="AU381" s="185">
        <v>0</v>
      </c>
      <c r="AV381" s="185">
        <v>0</v>
      </c>
      <c r="AW381" s="185">
        <v>394.52</v>
      </c>
      <c r="AX381" s="185">
        <v>11988.91</v>
      </c>
      <c r="AY381" s="185">
        <v>0</v>
      </c>
      <c r="AZ381" s="185">
        <v>0</v>
      </c>
      <c r="BA381" s="185">
        <v>0</v>
      </c>
      <c r="BB381" s="185">
        <v>0</v>
      </c>
      <c r="BC381" s="185">
        <v>47250</v>
      </c>
      <c r="BD381" s="185">
        <v>0</v>
      </c>
      <c r="BE381" s="185">
        <v>6716.53</v>
      </c>
      <c r="BF381" s="185">
        <v>0</v>
      </c>
      <c r="BG381" s="185">
        <v>0</v>
      </c>
      <c r="BH381" s="185"/>
      <c r="BI381" s="185">
        <v>3061.67</v>
      </c>
      <c r="BJ381" s="185"/>
      <c r="BK381" s="185">
        <v>0</v>
      </c>
      <c r="BL381" s="185">
        <v>0</v>
      </c>
      <c r="BM381" s="185">
        <v>0</v>
      </c>
      <c r="BN381" s="185">
        <v>6790.73</v>
      </c>
      <c r="BO381" s="185">
        <v>0</v>
      </c>
      <c r="BP381" s="185"/>
      <c r="BQ381" s="185">
        <v>0</v>
      </c>
      <c r="BR381" s="185">
        <v>998.5</v>
      </c>
      <c r="BS381" s="185">
        <v>0</v>
      </c>
      <c r="BT381" s="185">
        <v>0</v>
      </c>
      <c r="BU381" s="185">
        <v>0</v>
      </c>
      <c r="BV381" s="185">
        <v>4129.0200000000004</v>
      </c>
      <c r="BW381" s="185">
        <v>0</v>
      </c>
      <c r="BX381" s="185">
        <v>35766.06</v>
      </c>
      <c r="BY381" s="185">
        <v>0</v>
      </c>
      <c r="BZ381" s="185">
        <v>0</v>
      </c>
      <c r="CA381" s="185">
        <v>0</v>
      </c>
      <c r="CB381" s="185">
        <v>0</v>
      </c>
      <c r="CC381" s="216">
        <f t="shared" si="52"/>
        <v>301161.75000000006</v>
      </c>
    </row>
    <row r="382" spans="1:81" s="116" customFormat="1" ht="25.5" customHeight="1">
      <c r="A382" s="143" t="s">
        <v>1464</v>
      </c>
      <c r="B382" s="310" t="s">
        <v>53</v>
      </c>
      <c r="C382" s="311" t="s">
        <v>54</v>
      </c>
      <c r="D382" s="312">
        <v>53030</v>
      </c>
      <c r="E382" s="117" t="s">
        <v>941</v>
      </c>
      <c r="F382" s="313" t="s">
        <v>994</v>
      </c>
      <c r="G382" s="314" t="s">
        <v>995</v>
      </c>
      <c r="H382" s="207">
        <v>184065.34</v>
      </c>
      <c r="I382" s="185">
        <v>0</v>
      </c>
      <c r="J382" s="185">
        <v>118253.47</v>
      </c>
      <c r="K382" s="185">
        <v>33205</v>
      </c>
      <c r="L382" s="185">
        <v>68606.990000000005</v>
      </c>
      <c r="M382" s="185">
        <v>12576.74</v>
      </c>
      <c r="N382" s="185">
        <v>730439.87</v>
      </c>
      <c r="O382" s="185">
        <v>151877.93</v>
      </c>
      <c r="P382" s="185">
        <v>38284</v>
      </c>
      <c r="Q382" s="185">
        <v>58649.69</v>
      </c>
      <c r="R382" s="185">
        <v>25468.6</v>
      </c>
      <c r="S382" s="185">
        <v>78793.570000000007</v>
      </c>
      <c r="T382" s="185">
        <v>160791.15</v>
      </c>
      <c r="U382" s="185">
        <v>457617.25</v>
      </c>
      <c r="V382" s="185">
        <v>7259.16</v>
      </c>
      <c r="W382" s="185">
        <v>184125.87</v>
      </c>
      <c r="X382" s="185">
        <v>19080.310000000001</v>
      </c>
      <c r="Y382" s="185">
        <v>55386.97</v>
      </c>
      <c r="Z382" s="185">
        <v>0</v>
      </c>
      <c r="AA382" s="185">
        <v>98625.63</v>
      </c>
      <c r="AB382" s="185">
        <v>16906.89</v>
      </c>
      <c r="AC382" s="185">
        <v>429149.88</v>
      </c>
      <c r="AD382" s="185">
        <v>13233.28</v>
      </c>
      <c r="AE382" s="185">
        <v>0</v>
      </c>
      <c r="AF382" s="185">
        <v>10364.4</v>
      </c>
      <c r="AG382" s="185">
        <v>1603.69</v>
      </c>
      <c r="AH382" s="185">
        <v>10024.370000000001</v>
      </c>
      <c r="AI382" s="185">
        <v>580823.67000000004</v>
      </c>
      <c r="AJ382" s="185">
        <v>46822.04</v>
      </c>
      <c r="AK382" s="185">
        <v>6583.34</v>
      </c>
      <c r="AL382" s="185">
        <v>10697.67</v>
      </c>
      <c r="AM382" s="185">
        <v>24155.06</v>
      </c>
      <c r="AN382" s="185">
        <v>14719.63</v>
      </c>
      <c r="AO382" s="185">
        <v>0</v>
      </c>
      <c r="AP382" s="185">
        <v>35034.300000000003</v>
      </c>
      <c r="AQ382" s="185">
        <v>27340.7</v>
      </c>
      <c r="AR382" s="185">
        <v>14488</v>
      </c>
      <c r="AS382" s="185">
        <v>17297.05</v>
      </c>
      <c r="AT382" s="185">
        <v>0</v>
      </c>
      <c r="AU382" s="185">
        <v>600.15</v>
      </c>
      <c r="AV382" s="185">
        <v>31411.62</v>
      </c>
      <c r="AW382" s="185">
        <v>50304.66</v>
      </c>
      <c r="AX382" s="185">
        <v>28094.5</v>
      </c>
      <c r="AY382" s="185">
        <v>10793.42</v>
      </c>
      <c r="AZ382" s="185">
        <v>3490.54</v>
      </c>
      <c r="BA382" s="185">
        <v>13535.13</v>
      </c>
      <c r="BB382" s="185">
        <v>0</v>
      </c>
      <c r="BC382" s="185">
        <v>46169.22</v>
      </c>
      <c r="BD382" s="185">
        <v>45797.16</v>
      </c>
      <c r="BE382" s="185">
        <v>39215.24</v>
      </c>
      <c r="BF382" s="185">
        <v>6234.15</v>
      </c>
      <c r="BG382" s="185">
        <v>8233.59</v>
      </c>
      <c r="BH382" s="185"/>
      <c r="BI382" s="185">
        <v>34257.39</v>
      </c>
      <c r="BJ382" s="185"/>
      <c r="BK382" s="185">
        <v>15913.05</v>
      </c>
      <c r="BL382" s="185">
        <v>15162.33</v>
      </c>
      <c r="BM382" s="185">
        <v>104043.57</v>
      </c>
      <c r="BN382" s="185">
        <v>50849.74</v>
      </c>
      <c r="BO382" s="185">
        <v>24544.02</v>
      </c>
      <c r="BP382" s="185"/>
      <c r="BQ382" s="185">
        <v>34782.54</v>
      </c>
      <c r="BR382" s="185">
        <v>32939</v>
      </c>
      <c r="BS382" s="185">
        <v>21707.26</v>
      </c>
      <c r="BT382" s="185">
        <v>214286.35</v>
      </c>
      <c r="BU382" s="185">
        <v>18381.75</v>
      </c>
      <c r="BV382" s="185">
        <v>43622.3</v>
      </c>
      <c r="BW382" s="185">
        <v>30592.49</v>
      </c>
      <c r="BX382" s="185">
        <v>109584.15</v>
      </c>
      <c r="BY382" s="185">
        <v>107092.92</v>
      </c>
      <c r="BZ382" s="185">
        <v>28151.9</v>
      </c>
      <c r="CA382" s="185">
        <v>26541.4</v>
      </c>
      <c r="CB382" s="185">
        <v>52286.81</v>
      </c>
      <c r="CC382" s="216">
        <f t="shared" si="52"/>
        <v>4990969.8599999994</v>
      </c>
    </row>
    <row r="383" spans="1:81" s="116" customFormat="1" ht="25.5" customHeight="1">
      <c r="A383" s="143" t="s">
        <v>1464</v>
      </c>
      <c r="B383" s="310" t="s">
        <v>53</v>
      </c>
      <c r="C383" s="311" t="s">
        <v>54</v>
      </c>
      <c r="D383" s="312">
        <v>53030</v>
      </c>
      <c r="E383" s="117" t="s">
        <v>941</v>
      </c>
      <c r="F383" s="313" t="s">
        <v>996</v>
      </c>
      <c r="G383" s="314" t="s">
        <v>997</v>
      </c>
      <c r="H383" s="207">
        <v>0</v>
      </c>
      <c r="I383" s="185">
        <v>69242.740000000005</v>
      </c>
      <c r="J383" s="185">
        <v>115087.12</v>
      </c>
      <c r="K383" s="185">
        <v>43389</v>
      </c>
      <c r="L383" s="185">
        <v>20133.189999999999</v>
      </c>
      <c r="M383" s="185">
        <v>67189.31</v>
      </c>
      <c r="N383" s="185">
        <v>277525</v>
      </c>
      <c r="O383" s="185">
        <v>95003.88</v>
      </c>
      <c r="P383" s="185">
        <v>22949.96</v>
      </c>
      <c r="Q383" s="185">
        <v>85574.97</v>
      </c>
      <c r="R383" s="185">
        <v>46000</v>
      </c>
      <c r="S383" s="185">
        <v>120416.06</v>
      </c>
      <c r="T383" s="185">
        <v>99171.67</v>
      </c>
      <c r="U383" s="185">
        <v>147028.12</v>
      </c>
      <c r="V383" s="185">
        <v>1347.95</v>
      </c>
      <c r="W383" s="185">
        <v>1565296.77</v>
      </c>
      <c r="X383" s="185">
        <v>67950</v>
      </c>
      <c r="Y383" s="185">
        <v>42271.199999999997</v>
      </c>
      <c r="Z383" s="185">
        <v>0</v>
      </c>
      <c r="AA383" s="185">
        <v>90328.75</v>
      </c>
      <c r="AB383" s="185">
        <v>67671.289999999994</v>
      </c>
      <c r="AC383" s="185">
        <v>35344.660000000003</v>
      </c>
      <c r="AD383" s="185">
        <v>21827.38</v>
      </c>
      <c r="AE383" s="185">
        <v>114147.86</v>
      </c>
      <c r="AF383" s="185">
        <v>55882.14</v>
      </c>
      <c r="AG383" s="185">
        <v>23661.9</v>
      </c>
      <c r="AH383" s="185">
        <v>128313.53</v>
      </c>
      <c r="AI383" s="185">
        <v>466623.97</v>
      </c>
      <c r="AJ383" s="185">
        <v>25182.32</v>
      </c>
      <c r="AK383" s="185">
        <v>44483.33</v>
      </c>
      <c r="AL383" s="185">
        <v>600</v>
      </c>
      <c r="AM383" s="185">
        <v>0</v>
      </c>
      <c r="AN383" s="185">
        <v>69422.960000000006</v>
      </c>
      <c r="AO383" s="185">
        <v>0</v>
      </c>
      <c r="AP383" s="185">
        <v>49447.09</v>
      </c>
      <c r="AQ383" s="185">
        <v>25195.83</v>
      </c>
      <c r="AR383" s="185">
        <v>51550</v>
      </c>
      <c r="AS383" s="185">
        <v>14370.37</v>
      </c>
      <c r="AT383" s="185">
        <v>11301.18</v>
      </c>
      <c r="AU383" s="185">
        <v>0</v>
      </c>
      <c r="AV383" s="185">
        <v>21878.33</v>
      </c>
      <c r="AW383" s="185">
        <v>21172.59</v>
      </c>
      <c r="AX383" s="185">
        <v>12043.27</v>
      </c>
      <c r="AY383" s="185">
        <v>33870.67</v>
      </c>
      <c r="AZ383" s="185">
        <v>0</v>
      </c>
      <c r="BA383" s="185">
        <v>16111.49</v>
      </c>
      <c r="BB383" s="185">
        <v>0</v>
      </c>
      <c r="BC383" s="185">
        <v>47404.71</v>
      </c>
      <c r="BD383" s="185">
        <v>66908.67</v>
      </c>
      <c r="BE383" s="185">
        <v>40891.54</v>
      </c>
      <c r="BF383" s="185">
        <v>21404.76</v>
      </c>
      <c r="BG383" s="185">
        <v>16438.34</v>
      </c>
      <c r="BH383" s="185"/>
      <c r="BI383" s="185">
        <v>56867.1</v>
      </c>
      <c r="BJ383" s="185"/>
      <c r="BK383" s="185">
        <v>214</v>
      </c>
      <c r="BL383" s="185">
        <v>8934.5300000000007</v>
      </c>
      <c r="BM383" s="185">
        <v>0</v>
      </c>
      <c r="BN383" s="185">
        <v>84210.08</v>
      </c>
      <c r="BO383" s="185">
        <v>0</v>
      </c>
      <c r="BP383" s="185"/>
      <c r="BQ383" s="185">
        <v>42312.84</v>
      </c>
      <c r="BR383" s="185">
        <v>55621.599999999999</v>
      </c>
      <c r="BS383" s="185">
        <v>0</v>
      </c>
      <c r="BT383" s="185">
        <v>21878.36</v>
      </c>
      <c r="BU383" s="185">
        <v>13147.38</v>
      </c>
      <c r="BV383" s="185">
        <v>26651.47</v>
      </c>
      <c r="BW383" s="185">
        <v>52644.57</v>
      </c>
      <c r="BX383" s="185">
        <v>93822.92</v>
      </c>
      <c r="BY383" s="185">
        <v>66871.98</v>
      </c>
      <c r="BZ383" s="185">
        <v>77474.45</v>
      </c>
      <c r="CA383" s="185">
        <v>34092.32</v>
      </c>
      <c r="CB383" s="185">
        <v>22438.87</v>
      </c>
      <c r="CC383" s="216">
        <f t="shared" si="52"/>
        <v>5136238.34</v>
      </c>
    </row>
    <row r="384" spans="1:81" s="116" customFormat="1" ht="25.5" customHeight="1">
      <c r="A384" s="143" t="s">
        <v>1464</v>
      </c>
      <c r="B384" s="310" t="s">
        <v>53</v>
      </c>
      <c r="C384" s="311" t="s">
        <v>54</v>
      </c>
      <c r="D384" s="312">
        <v>53030</v>
      </c>
      <c r="E384" s="117" t="s">
        <v>941</v>
      </c>
      <c r="F384" s="313" t="s">
        <v>998</v>
      </c>
      <c r="G384" s="314" t="s">
        <v>999</v>
      </c>
      <c r="H384" s="207">
        <v>18577.939999999999</v>
      </c>
      <c r="I384" s="185">
        <v>39129.94</v>
      </c>
      <c r="J384" s="185">
        <v>68811.37</v>
      </c>
      <c r="K384" s="185">
        <v>21586</v>
      </c>
      <c r="L384" s="185">
        <v>842.26</v>
      </c>
      <c r="M384" s="185">
        <v>13116.58</v>
      </c>
      <c r="N384" s="185">
        <v>231487.87</v>
      </c>
      <c r="O384" s="185">
        <v>4348.6400000000003</v>
      </c>
      <c r="P384" s="185">
        <v>9633.7800000000007</v>
      </c>
      <c r="Q384" s="185">
        <v>69753.23</v>
      </c>
      <c r="R384" s="185">
        <v>100</v>
      </c>
      <c r="S384" s="185">
        <v>7075.62</v>
      </c>
      <c r="T384" s="185">
        <v>108150.39999999999</v>
      </c>
      <c r="U384" s="185">
        <v>70280.44</v>
      </c>
      <c r="V384" s="185">
        <v>32674.36</v>
      </c>
      <c r="W384" s="185">
        <v>6530.64</v>
      </c>
      <c r="X384" s="185">
        <v>25767.59</v>
      </c>
      <c r="Y384" s="185">
        <v>6631</v>
      </c>
      <c r="Z384" s="185">
        <v>0</v>
      </c>
      <c r="AA384" s="185">
        <v>34540.97</v>
      </c>
      <c r="AB384" s="185">
        <v>3647.84</v>
      </c>
      <c r="AC384" s="185">
        <v>101574.32</v>
      </c>
      <c r="AD384" s="185">
        <v>2640.39</v>
      </c>
      <c r="AE384" s="185">
        <v>0</v>
      </c>
      <c r="AF384" s="185">
        <v>12279.61</v>
      </c>
      <c r="AG384" s="185">
        <v>107.35</v>
      </c>
      <c r="AH384" s="185">
        <v>0</v>
      </c>
      <c r="AI384" s="185">
        <v>220520.66</v>
      </c>
      <c r="AJ384" s="185">
        <v>12972.32</v>
      </c>
      <c r="AK384" s="185">
        <v>12474.39</v>
      </c>
      <c r="AL384" s="185">
        <v>946.39</v>
      </c>
      <c r="AM384" s="185">
        <v>9073.4</v>
      </c>
      <c r="AN384" s="185">
        <v>4521.3</v>
      </c>
      <c r="AO384" s="185">
        <v>38921.339999999997</v>
      </c>
      <c r="AP384" s="185">
        <v>29156.44</v>
      </c>
      <c r="AQ384" s="185">
        <v>62124.86</v>
      </c>
      <c r="AR384" s="185">
        <v>3213</v>
      </c>
      <c r="AS384" s="185">
        <v>218.09</v>
      </c>
      <c r="AT384" s="185">
        <v>3129.35</v>
      </c>
      <c r="AU384" s="185">
        <v>0</v>
      </c>
      <c r="AV384" s="185">
        <v>1674.75</v>
      </c>
      <c r="AW384" s="185">
        <v>5441.05</v>
      </c>
      <c r="AX384" s="185">
        <v>8607.4</v>
      </c>
      <c r="AY384" s="185">
        <v>685.94</v>
      </c>
      <c r="AZ384" s="185">
        <v>942.65</v>
      </c>
      <c r="BA384" s="185">
        <v>1114.18</v>
      </c>
      <c r="BB384" s="185">
        <v>0</v>
      </c>
      <c r="BC384" s="185">
        <v>55745.760000000002</v>
      </c>
      <c r="BD384" s="185">
        <v>28584.55</v>
      </c>
      <c r="BE384" s="185">
        <v>13808.99</v>
      </c>
      <c r="BF384" s="185">
        <v>0</v>
      </c>
      <c r="BG384" s="185">
        <v>351.75</v>
      </c>
      <c r="BH384" s="185"/>
      <c r="BI384" s="185">
        <v>4768.92</v>
      </c>
      <c r="BJ384" s="185"/>
      <c r="BK384" s="185">
        <v>535.72</v>
      </c>
      <c r="BL384" s="185">
        <v>7967.43</v>
      </c>
      <c r="BM384" s="185">
        <v>0</v>
      </c>
      <c r="BN384" s="185">
        <v>3229.81</v>
      </c>
      <c r="BO384" s="185">
        <v>6035.29</v>
      </c>
      <c r="BP384" s="185"/>
      <c r="BQ384" s="185">
        <v>3285.76</v>
      </c>
      <c r="BR384" s="185">
        <v>45840.47</v>
      </c>
      <c r="BS384" s="185">
        <v>473.49</v>
      </c>
      <c r="BT384" s="185">
        <v>161635.22</v>
      </c>
      <c r="BU384" s="185">
        <v>7547.97</v>
      </c>
      <c r="BV384" s="185">
        <v>1158.33</v>
      </c>
      <c r="BW384" s="185">
        <v>37046.1</v>
      </c>
      <c r="BX384" s="185">
        <v>3563.45</v>
      </c>
      <c r="BY384" s="185">
        <v>5624.17</v>
      </c>
      <c r="BZ384" s="185">
        <v>4871.59</v>
      </c>
      <c r="CA384" s="185">
        <v>7132.24</v>
      </c>
      <c r="CB384" s="185">
        <v>2858.02</v>
      </c>
      <c r="CC384" s="216">
        <f t="shared" si="52"/>
        <v>1707090.68</v>
      </c>
    </row>
    <row r="385" spans="1:81" s="116" customFormat="1" ht="25.5" customHeight="1">
      <c r="A385" s="143" t="s">
        <v>1464</v>
      </c>
      <c r="B385" s="310" t="s">
        <v>53</v>
      </c>
      <c r="C385" s="311" t="s">
        <v>54</v>
      </c>
      <c r="D385" s="312">
        <v>53030</v>
      </c>
      <c r="E385" s="117" t="s">
        <v>941</v>
      </c>
      <c r="F385" s="313" t="s">
        <v>1000</v>
      </c>
      <c r="G385" s="314" t="s">
        <v>1001</v>
      </c>
      <c r="H385" s="207">
        <v>42585</v>
      </c>
      <c r="I385" s="185">
        <v>44304.09</v>
      </c>
      <c r="J385" s="185">
        <v>17018.73</v>
      </c>
      <c r="K385" s="185">
        <v>3902</v>
      </c>
      <c r="L385" s="185">
        <v>5914.04</v>
      </c>
      <c r="M385" s="185">
        <v>4944.67</v>
      </c>
      <c r="N385" s="185">
        <v>215505.3</v>
      </c>
      <c r="O385" s="185">
        <v>25325.93</v>
      </c>
      <c r="P385" s="185">
        <v>5260</v>
      </c>
      <c r="Q385" s="185">
        <v>83839.56</v>
      </c>
      <c r="R385" s="185">
        <v>6098.41</v>
      </c>
      <c r="S385" s="185">
        <v>13841.69</v>
      </c>
      <c r="T385" s="185">
        <v>22910.01</v>
      </c>
      <c r="U385" s="185">
        <v>30797.86</v>
      </c>
      <c r="V385" s="185">
        <v>131.34</v>
      </c>
      <c r="W385" s="185">
        <v>49364.46</v>
      </c>
      <c r="X385" s="185">
        <v>6056.67</v>
      </c>
      <c r="Y385" s="185">
        <v>10461.17</v>
      </c>
      <c r="Z385" s="185">
        <v>0</v>
      </c>
      <c r="AA385" s="185">
        <v>20907.18</v>
      </c>
      <c r="AB385" s="185">
        <v>11695.15</v>
      </c>
      <c r="AC385" s="185">
        <v>42264.59</v>
      </c>
      <c r="AD385" s="185">
        <v>13396.44</v>
      </c>
      <c r="AE385" s="185">
        <v>5471.63</v>
      </c>
      <c r="AF385" s="185">
        <v>7686.62</v>
      </c>
      <c r="AG385" s="185">
        <v>533.24</v>
      </c>
      <c r="AH385" s="185">
        <v>0</v>
      </c>
      <c r="AI385" s="185">
        <v>169946.12</v>
      </c>
      <c r="AJ385" s="185">
        <v>4066.24</v>
      </c>
      <c r="AK385" s="185">
        <v>498.84</v>
      </c>
      <c r="AL385" s="185">
        <v>0</v>
      </c>
      <c r="AM385" s="185">
        <v>1889.17</v>
      </c>
      <c r="AN385" s="185">
        <v>609.6</v>
      </c>
      <c r="AO385" s="185">
        <v>0</v>
      </c>
      <c r="AP385" s="185">
        <v>2738.09</v>
      </c>
      <c r="AQ385" s="185">
        <v>2297.33</v>
      </c>
      <c r="AR385" s="185">
        <v>8805.49</v>
      </c>
      <c r="AS385" s="185">
        <v>2540.81</v>
      </c>
      <c r="AT385" s="185">
        <v>1720.31</v>
      </c>
      <c r="AU385" s="185">
        <v>0</v>
      </c>
      <c r="AV385" s="185">
        <v>5597.29</v>
      </c>
      <c r="AW385" s="185">
        <v>3879.85</v>
      </c>
      <c r="AX385" s="185">
        <v>4907.97</v>
      </c>
      <c r="AY385" s="185">
        <v>3342.09</v>
      </c>
      <c r="AZ385" s="185">
        <v>2732.69</v>
      </c>
      <c r="BA385" s="185">
        <v>2914.07</v>
      </c>
      <c r="BB385" s="185">
        <v>65971.8</v>
      </c>
      <c r="BC385" s="185">
        <v>5410.61</v>
      </c>
      <c r="BD385" s="185">
        <v>8443.81</v>
      </c>
      <c r="BE385" s="185">
        <v>4500.1899999999996</v>
      </c>
      <c r="BF385" s="185">
        <v>0</v>
      </c>
      <c r="BG385" s="185">
        <v>756.04</v>
      </c>
      <c r="BH385" s="185"/>
      <c r="BI385" s="185">
        <v>12835.36</v>
      </c>
      <c r="BJ385" s="185"/>
      <c r="BK385" s="185">
        <v>2834.43</v>
      </c>
      <c r="BL385" s="185">
        <v>2905.98</v>
      </c>
      <c r="BM385" s="185">
        <v>35696.370000000003</v>
      </c>
      <c r="BN385" s="185">
        <v>7558.26</v>
      </c>
      <c r="BO385" s="185">
        <v>2094.9</v>
      </c>
      <c r="BP385" s="185"/>
      <c r="BQ385" s="185">
        <v>261.20999999999998</v>
      </c>
      <c r="BR385" s="185">
        <v>7105.72</v>
      </c>
      <c r="BS385" s="185">
        <v>172.7</v>
      </c>
      <c r="BT385" s="185">
        <v>29602.11</v>
      </c>
      <c r="BU385" s="185">
        <v>4661.1499999999996</v>
      </c>
      <c r="BV385" s="185">
        <v>17390.79</v>
      </c>
      <c r="BW385" s="185">
        <v>300</v>
      </c>
      <c r="BX385" s="185">
        <v>3327.67</v>
      </c>
      <c r="BY385" s="185">
        <v>4187.3599999999997</v>
      </c>
      <c r="BZ385" s="185">
        <v>9358.01</v>
      </c>
      <c r="CA385" s="185">
        <v>6676.52</v>
      </c>
      <c r="CB385" s="185">
        <v>15381.73</v>
      </c>
      <c r="CC385" s="216">
        <f t="shared" si="52"/>
        <v>1156134.4599999997</v>
      </c>
    </row>
    <row r="386" spans="1:81" s="116" customFormat="1" ht="25.5" customHeight="1">
      <c r="A386" s="143" t="s">
        <v>1464</v>
      </c>
      <c r="B386" s="310" t="s">
        <v>53</v>
      </c>
      <c r="C386" s="311" t="s">
        <v>54</v>
      </c>
      <c r="D386" s="312">
        <v>53030</v>
      </c>
      <c r="E386" s="117" t="s">
        <v>941</v>
      </c>
      <c r="F386" s="313" t="s">
        <v>1002</v>
      </c>
      <c r="G386" s="314" t="s">
        <v>1003</v>
      </c>
      <c r="H386" s="207">
        <v>0</v>
      </c>
      <c r="I386" s="185">
        <v>5981.77</v>
      </c>
      <c r="J386" s="185">
        <v>0</v>
      </c>
      <c r="K386" s="185">
        <v>659</v>
      </c>
      <c r="L386" s="185">
        <v>1286.19</v>
      </c>
      <c r="M386" s="185">
        <v>0</v>
      </c>
      <c r="N386" s="185">
        <v>63436.43</v>
      </c>
      <c r="O386" s="185">
        <v>3424.1</v>
      </c>
      <c r="P386" s="185">
        <v>0</v>
      </c>
      <c r="Q386" s="185">
        <v>11352.93</v>
      </c>
      <c r="R386" s="185">
        <v>0</v>
      </c>
      <c r="S386" s="185">
        <v>14234.35</v>
      </c>
      <c r="T386" s="185">
        <v>0</v>
      </c>
      <c r="U386" s="185">
        <v>10802.18</v>
      </c>
      <c r="V386" s="185">
        <v>1025.48</v>
      </c>
      <c r="W386" s="185">
        <v>0</v>
      </c>
      <c r="X386" s="185">
        <v>0</v>
      </c>
      <c r="Y386" s="185">
        <v>0</v>
      </c>
      <c r="Z386" s="185">
        <v>0</v>
      </c>
      <c r="AA386" s="185">
        <v>875.59</v>
      </c>
      <c r="AB386" s="185">
        <v>4066.91</v>
      </c>
      <c r="AC386" s="185">
        <v>3432.32</v>
      </c>
      <c r="AD386" s="185">
        <v>311.55</v>
      </c>
      <c r="AE386" s="185">
        <v>0</v>
      </c>
      <c r="AF386" s="185">
        <v>637.73</v>
      </c>
      <c r="AG386" s="185">
        <v>394.32</v>
      </c>
      <c r="AH386" s="185">
        <v>0</v>
      </c>
      <c r="AI386" s="185">
        <v>2357.46</v>
      </c>
      <c r="AJ386" s="185">
        <v>5553.37</v>
      </c>
      <c r="AK386" s="185">
        <v>757.1</v>
      </c>
      <c r="AL386" s="185">
        <v>0</v>
      </c>
      <c r="AM386" s="185">
        <v>0</v>
      </c>
      <c r="AN386" s="185">
        <v>1325.4</v>
      </c>
      <c r="AO386" s="185">
        <v>0</v>
      </c>
      <c r="AP386" s="185">
        <v>646.48</v>
      </c>
      <c r="AQ386" s="185">
        <v>285.83999999999997</v>
      </c>
      <c r="AR386" s="185">
        <v>2352.6</v>
      </c>
      <c r="AS386" s="185">
        <v>0</v>
      </c>
      <c r="AT386" s="185">
        <v>350.58</v>
      </c>
      <c r="AU386" s="185">
        <v>0</v>
      </c>
      <c r="AV386" s="185">
        <v>0</v>
      </c>
      <c r="AW386" s="185">
        <v>725.26</v>
      </c>
      <c r="AX386" s="185">
        <v>1125.6099999999999</v>
      </c>
      <c r="AY386" s="185">
        <v>0</v>
      </c>
      <c r="AZ386" s="185">
        <v>0</v>
      </c>
      <c r="BA386" s="185">
        <v>0</v>
      </c>
      <c r="BB386" s="185">
        <v>2856.85</v>
      </c>
      <c r="BC386" s="185">
        <v>6172.72</v>
      </c>
      <c r="BD386" s="185">
        <v>0</v>
      </c>
      <c r="BE386" s="185">
        <v>24382.97</v>
      </c>
      <c r="BF386" s="185">
        <v>0</v>
      </c>
      <c r="BG386" s="185">
        <v>685.49</v>
      </c>
      <c r="BH386" s="185"/>
      <c r="BI386" s="185">
        <v>1298.27</v>
      </c>
      <c r="BJ386" s="185"/>
      <c r="BK386" s="185">
        <v>7464</v>
      </c>
      <c r="BL386" s="185">
        <v>139.88999999999999</v>
      </c>
      <c r="BM386" s="185">
        <v>2644.66</v>
      </c>
      <c r="BN386" s="185">
        <v>2050.2600000000002</v>
      </c>
      <c r="BO386" s="185">
        <v>283.88</v>
      </c>
      <c r="BP386" s="185"/>
      <c r="BQ386" s="185">
        <v>183.19</v>
      </c>
      <c r="BR386" s="185">
        <v>0</v>
      </c>
      <c r="BS386" s="185">
        <v>359.99</v>
      </c>
      <c r="BT386" s="185">
        <v>6347.36</v>
      </c>
      <c r="BU386" s="185">
        <v>0</v>
      </c>
      <c r="BV386" s="185">
        <v>1281.0999999999999</v>
      </c>
      <c r="BW386" s="185">
        <v>2021.2</v>
      </c>
      <c r="BX386" s="185">
        <v>237.78</v>
      </c>
      <c r="BY386" s="185">
        <v>6067.62</v>
      </c>
      <c r="BZ386" s="185">
        <v>1511.39</v>
      </c>
      <c r="CA386" s="185">
        <v>69.739999999999995</v>
      </c>
      <c r="CB386" s="185">
        <v>250.08</v>
      </c>
      <c r="CC386" s="216">
        <f t="shared" si="52"/>
        <v>203708.99000000002</v>
      </c>
    </row>
    <row r="387" spans="1:81" s="116" customFormat="1" ht="25.5" customHeight="1">
      <c r="A387" s="143" t="s">
        <v>1464</v>
      </c>
      <c r="B387" s="310" t="s">
        <v>53</v>
      </c>
      <c r="C387" s="311" t="s">
        <v>54</v>
      </c>
      <c r="D387" s="312">
        <v>53030</v>
      </c>
      <c r="E387" s="117" t="s">
        <v>941</v>
      </c>
      <c r="F387" s="313" t="s">
        <v>1004</v>
      </c>
      <c r="G387" s="314" t="s">
        <v>1005</v>
      </c>
      <c r="H387" s="207">
        <v>0</v>
      </c>
      <c r="I387" s="185">
        <v>22800.35</v>
      </c>
      <c r="J387" s="185">
        <v>9035.5300000000007</v>
      </c>
      <c r="K387" s="185">
        <v>2680</v>
      </c>
      <c r="L387" s="185">
        <v>2632.31</v>
      </c>
      <c r="M387" s="185">
        <v>1387.21</v>
      </c>
      <c r="N387" s="185">
        <v>0</v>
      </c>
      <c r="O387" s="185">
        <v>285.33</v>
      </c>
      <c r="P387" s="185">
        <v>0</v>
      </c>
      <c r="Q387" s="185">
        <v>962.58</v>
      </c>
      <c r="R387" s="185">
        <v>208.33</v>
      </c>
      <c r="S387" s="185">
        <v>0</v>
      </c>
      <c r="T387" s="185">
        <v>0</v>
      </c>
      <c r="U387" s="185">
        <v>4246.49</v>
      </c>
      <c r="V387" s="185">
        <v>279.45</v>
      </c>
      <c r="W387" s="185">
        <v>0</v>
      </c>
      <c r="X387" s="185">
        <v>0</v>
      </c>
      <c r="Y387" s="185">
        <v>0</v>
      </c>
      <c r="Z387" s="185">
        <v>0</v>
      </c>
      <c r="AA387" s="185">
        <v>0</v>
      </c>
      <c r="AB387" s="185">
        <v>0</v>
      </c>
      <c r="AC387" s="185">
        <v>277.77</v>
      </c>
      <c r="AD387" s="185">
        <v>0</v>
      </c>
      <c r="AE387" s="185">
        <v>0</v>
      </c>
      <c r="AF387" s="185">
        <v>0</v>
      </c>
      <c r="AG387" s="185">
        <v>159.03</v>
      </c>
      <c r="AH387" s="185">
        <v>0</v>
      </c>
      <c r="AI387" s="185">
        <v>0</v>
      </c>
      <c r="AJ387" s="185">
        <v>0</v>
      </c>
      <c r="AK387" s="185">
        <v>0</v>
      </c>
      <c r="AL387" s="185">
        <v>0</v>
      </c>
      <c r="AM387" s="185">
        <v>33.869999999999997</v>
      </c>
      <c r="AN387" s="185">
        <v>212.29</v>
      </c>
      <c r="AO387" s="185">
        <v>0</v>
      </c>
      <c r="AP387" s="185">
        <v>0</v>
      </c>
      <c r="AQ387" s="185">
        <v>226.93</v>
      </c>
      <c r="AR387" s="185">
        <v>0</v>
      </c>
      <c r="AS387" s="185">
        <v>0</v>
      </c>
      <c r="AT387" s="185">
        <v>0</v>
      </c>
      <c r="AU387" s="185">
        <v>0</v>
      </c>
      <c r="AV387" s="185">
        <v>2026.43</v>
      </c>
      <c r="AW387" s="185">
        <v>0</v>
      </c>
      <c r="AX387" s="185">
        <v>0</v>
      </c>
      <c r="AY387" s="185">
        <v>0</v>
      </c>
      <c r="AZ387" s="185">
        <v>0</v>
      </c>
      <c r="BA387" s="185">
        <v>0</v>
      </c>
      <c r="BB387" s="185">
        <v>0</v>
      </c>
      <c r="BC387" s="185">
        <v>251.03</v>
      </c>
      <c r="BD387" s="185">
        <v>4006.23</v>
      </c>
      <c r="BE387" s="185">
        <v>749.99</v>
      </c>
      <c r="BF387" s="185">
        <v>0</v>
      </c>
      <c r="BG387" s="185">
        <v>0</v>
      </c>
      <c r="BH387" s="185"/>
      <c r="BI387" s="185">
        <v>10293.120000000001</v>
      </c>
      <c r="BJ387" s="185"/>
      <c r="BK387" s="185">
        <v>0</v>
      </c>
      <c r="BL387" s="185">
        <v>0</v>
      </c>
      <c r="BM387" s="185">
        <v>1116.8599999999999</v>
      </c>
      <c r="BN387" s="185">
        <v>7328.19</v>
      </c>
      <c r="BO387" s="185">
        <v>0</v>
      </c>
      <c r="BP387" s="185"/>
      <c r="BQ387" s="185">
        <v>3725.91</v>
      </c>
      <c r="BR387" s="185">
        <v>0</v>
      </c>
      <c r="BS387" s="185">
        <v>1287.0999999999999</v>
      </c>
      <c r="BT387" s="185">
        <v>0</v>
      </c>
      <c r="BU387" s="185">
        <v>0</v>
      </c>
      <c r="BV387" s="185">
        <v>0</v>
      </c>
      <c r="BW387" s="185">
        <v>10242.67</v>
      </c>
      <c r="BX387" s="185">
        <v>232.12</v>
      </c>
      <c r="BY387" s="185">
        <v>1860</v>
      </c>
      <c r="BZ387" s="185">
        <v>0</v>
      </c>
      <c r="CA387" s="185">
        <v>172.36</v>
      </c>
      <c r="CB387" s="185">
        <v>640.72</v>
      </c>
      <c r="CC387" s="216">
        <f t="shared" si="52"/>
        <v>89360.2</v>
      </c>
    </row>
    <row r="388" spans="1:81" s="116" customFormat="1" ht="25.5" customHeight="1">
      <c r="A388" s="143" t="s">
        <v>1464</v>
      </c>
      <c r="B388" s="310" t="s">
        <v>53</v>
      </c>
      <c r="C388" s="311" t="s">
        <v>54</v>
      </c>
      <c r="D388" s="312">
        <v>53030</v>
      </c>
      <c r="E388" s="117" t="s">
        <v>941</v>
      </c>
      <c r="F388" s="313" t="s">
        <v>1006</v>
      </c>
      <c r="G388" s="314" t="s">
        <v>1007</v>
      </c>
      <c r="H388" s="207">
        <v>2272854.86</v>
      </c>
      <c r="I388" s="185">
        <v>665133.98</v>
      </c>
      <c r="J388" s="185">
        <v>2199212.27</v>
      </c>
      <c r="K388" s="185">
        <v>245306</v>
      </c>
      <c r="L388" s="185">
        <v>383834.29</v>
      </c>
      <c r="M388" s="185">
        <v>158242.79999999999</v>
      </c>
      <c r="N388" s="185">
        <v>10564352.16</v>
      </c>
      <c r="O388" s="185">
        <v>1602965.72</v>
      </c>
      <c r="P388" s="185">
        <v>161083.32</v>
      </c>
      <c r="Q388" s="185">
        <v>3925097.46</v>
      </c>
      <c r="R388" s="185">
        <v>123381.09</v>
      </c>
      <c r="S388" s="185">
        <v>530290.31999999995</v>
      </c>
      <c r="T388" s="185">
        <v>2010605.18</v>
      </c>
      <c r="U388" s="185">
        <v>1576546.49</v>
      </c>
      <c r="V388" s="185">
        <v>100046.92</v>
      </c>
      <c r="W388" s="185">
        <v>3653019.5</v>
      </c>
      <c r="X388" s="185">
        <v>372486.85</v>
      </c>
      <c r="Y388" s="185">
        <v>186615.09</v>
      </c>
      <c r="Z388" s="185">
        <v>0</v>
      </c>
      <c r="AA388" s="185">
        <v>1708454.29</v>
      </c>
      <c r="AB388" s="185">
        <v>517782.84</v>
      </c>
      <c r="AC388" s="185">
        <v>1833787.26</v>
      </c>
      <c r="AD388" s="185">
        <v>144456.49</v>
      </c>
      <c r="AE388" s="185">
        <v>207460.01</v>
      </c>
      <c r="AF388" s="185">
        <v>281588.87</v>
      </c>
      <c r="AG388" s="185">
        <v>26627.91</v>
      </c>
      <c r="AH388" s="185">
        <v>24511.29</v>
      </c>
      <c r="AI388" s="185">
        <v>9882111.8000000007</v>
      </c>
      <c r="AJ388" s="185">
        <v>180467.88</v>
      </c>
      <c r="AK388" s="185">
        <v>114614.84</v>
      </c>
      <c r="AL388" s="185">
        <v>99235.31</v>
      </c>
      <c r="AM388" s="185">
        <v>156029</v>
      </c>
      <c r="AN388" s="185">
        <v>279913.40999999997</v>
      </c>
      <c r="AO388" s="185">
        <v>0</v>
      </c>
      <c r="AP388" s="185">
        <v>153382.46</v>
      </c>
      <c r="AQ388" s="185">
        <v>483541.84</v>
      </c>
      <c r="AR388" s="185">
        <v>249973.81</v>
      </c>
      <c r="AS388" s="185">
        <v>161902.95000000001</v>
      </c>
      <c r="AT388" s="185">
        <v>29838.82</v>
      </c>
      <c r="AU388" s="185">
        <v>137376.88</v>
      </c>
      <c r="AV388" s="185">
        <v>176426.54</v>
      </c>
      <c r="AW388" s="185">
        <v>191611.68</v>
      </c>
      <c r="AX388" s="185">
        <v>219929.63</v>
      </c>
      <c r="AY388" s="185">
        <v>77379.649999999994</v>
      </c>
      <c r="AZ388" s="185">
        <v>17807.57</v>
      </c>
      <c r="BA388" s="185">
        <v>120881.93</v>
      </c>
      <c r="BB388" s="185">
        <v>0</v>
      </c>
      <c r="BC388" s="185">
        <v>184718.25</v>
      </c>
      <c r="BD388" s="185">
        <v>347934.6</v>
      </c>
      <c r="BE388" s="185">
        <v>354757.16</v>
      </c>
      <c r="BF388" s="185">
        <v>32467.22</v>
      </c>
      <c r="BG388" s="185">
        <v>101407.5</v>
      </c>
      <c r="BH388" s="185"/>
      <c r="BI388" s="185">
        <v>655816.67000000004</v>
      </c>
      <c r="BJ388" s="185"/>
      <c r="BK388" s="185">
        <v>93511.21</v>
      </c>
      <c r="BL388" s="185">
        <v>24507.89</v>
      </c>
      <c r="BM388" s="185">
        <v>3146282.55</v>
      </c>
      <c r="BN388" s="185">
        <v>1785116.2</v>
      </c>
      <c r="BO388" s="185">
        <v>159011.79</v>
      </c>
      <c r="BP388" s="185"/>
      <c r="BQ388" s="185">
        <v>164149.04</v>
      </c>
      <c r="BR388" s="185">
        <v>217429.2</v>
      </c>
      <c r="BS388" s="185">
        <v>107282.05</v>
      </c>
      <c r="BT388" s="185">
        <v>1960404.35</v>
      </c>
      <c r="BU388" s="185">
        <v>178279.93</v>
      </c>
      <c r="BV388" s="185">
        <v>322163.96999999997</v>
      </c>
      <c r="BW388" s="185">
        <v>314075.68</v>
      </c>
      <c r="BX388" s="185">
        <v>163830.69</v>
      </c>
      <c r="BY388" s="185">
        <v>326262.53000000003</v>
      </c>
      <c r="BZ388" s="185">
        <v>204633.54</v>
      </c>
      <c r="CA388" s="185">
        <v>120890.18</v>
      </c>
      <c r="CB388" s="185">
        <v>132976.29</v>
      </c>
      <c r="CC388" s="216">
        <f t="shared" si="52"/>
        <v>59306077.75</v>
      </c>
    </row>
    <row r="389" spans="1:81" s="116" customFormat="1" ht="25.5" customHeight="1">
      <c r="A389" s="143" t="s">
        <v>1464</v>
      </c>
      <c r="B389" s="310" t="s">
        <v>53</v>
      </c>
      <c r="C389" s="311" t="s">
        <v>54</v>
      </c>
      <c r="D389" s="312">
        <v>53030</v>
      </c>
      <c r="E389" s="117" t="s">
        <v>941</v>
      </c>
      <c r="F389" s="313" t="s">
        <v>1008</v>
      </c>
      <c r="G389" s="314" t="s">
        <v>1009</v>
      </c>
      <c r="H389" s="207">
        <v>126383.18</v>
      </c>
      <c r="I389" s="185">
        <v>0</v>
      </c>
      <c r="J389" s="185">
        <v>70089.36</v>
      </c>
      <c r="K389" s="185">
        <v>12871</v>
      </c>
      <c r="L389" s="185">
        <v>61636.2</v>
      </c>
      <c r="M389" s="185">
        <v>4663.58</v>
      </c>
      <c r="N389" s="185">
        <v>424999.8</v>
      </c>
      <c r="O389" s="185">
        <v>89355.88</v>
      </c>
      <c r="P389" s="185">
        <v>20056.349999999999</v>
      </c>
      <c r="Q389" s="185">
        <v>223742.39</v>
      </c>
      <c r="R389" s="185">
        <v>16803.47</v>
      </c>
      <c r="S389" s="185">
        <v>59477.11</v>
      </c>
      <c r="T389" s="185">
        <v>91896.21</v>
      </c>
      <c r="U389" s="185">
        <v>244572.21</v>
      </c>
      <c r="V389" s="185">
        <v>0</v>
      </c>
      <c r="W389" s="185">
        <v>243266.94</v>
      </c>
      <c r="X389" s="185">
        <v>35884.019999999997</v>
      </c>
      <c r="Y389" s="185">
        <v>26787.72</v>
      </c>
      <c r="Z389" s="185">
        <v>0</v>
      </c>
      <c r="AA389" s="185">
        <v>78413.64</v>
      </c>
      <c r="AB389" s="185">
        <v>80263.89</v>
      </c>
      <c r="AC389" s="185">
        <v>124431.03999999999</v>
      </c>
      <c r="AD389" s="185">
        <v>31449.77</v>
      </c>
      <c r="AE389" s="185">
        <v>24114.97</v>
      </c>
      <c r="AF389" s="185">
        <v>24162.82</v>
      </c>
      <c r="AG389" s="185">
        <v>2128.8200000000002</v>
      </c>
      <c r="AH389" s="185">
        <v>0</v>
      </c>
      <c r="AI389" s="185">
        <v>231725.05</v>
      </c>
      <c r="AJ389" s="185">
        <v>32021.73</v>
      </c>
      <c r="AK389" s="185">
        <v>15707.93</v>
      </c>
      <c r="AL389" s="185">
        <v>24715.279999999999</v>
      </c>
      <c r="AM389" s="185">
        <v>22954.07</v>
      </c>
      <c r="AN389" s="185">
        <v>15520.77</v>
      </c>
      <c r="AO389" s="185">
        <v>34159.85</v>
      </c>
      <c r="AP389" s="185">
        <v>19890.2</v>
      </c>
      <c r="AQ389" s="185">
        <v>57970.2</v>
      </c>
      <c r="AR389" s="185">
        <v>25570.7</v>
      </c>
      <c r="AS389" s="185">
        <v>40814.43</v>
      </c>
      <c r="AT389" s="185">
        <v>23596.77</v>
      </c>
      <c r="AU389" s="185">
        <v>0</v>
      </c>
      <c r="AV389" s="185">
        <v>8842.39</v>
      </c>
      <c r="AW389" s="185">
        <v>28670.46</v>
      </c>
      <c r="AX389" s="185">
        <v>26451.919999999998</v>
      </c>
      <c r="AY389" s="185">
        <v>20966.990000000002</v>
      </c>
      <c r="AZ389" s="185">
        <v>6177.83</v>
      </c>
      <c r="BA389" s="185">
        <v>12820.98</v>
      </c>
      <c r="BB389" s="185">
        <v>146626.66</v>
      </c>
      <c r="BC389" s="185">
        <v>34644.129999999997</v>
      </c>
      <c r="BD389" s="185">
        <v>82098.75</v>
      </c>
      <c r="BE389" s="185">
        <v>12918.57</v>
      </c>
      <c r="BF389" s="185">
        <v>1150.25</v>
      </c>
      <c r="BG389" s="185">
        <v>3166.99</v>
      </c>
      <c r="BH389" s="185"/>
      <c r="BI389" s="185">
        <v>14091.06</v>
      </c>
      <c r="BJ389" s="185"/>
      <c r="BK389" s="185">
        <v>10936.96</v>
      </c>
      <c r="BL389" s="185">
        <v>18262.14</v>
      </c>
      <c r="BM389" s="185">
        <v>6581.17</v>
      </c>
      <c r="BN389" s="185">
        <v>35563.96</v>
      </c>
      <c r="BO389" s="185">
        <v>26238.17</v>
      </c>
      <c r="BP389" s="185"/>
      <c r="BQ389" s="185">
        <v>24945.02</v>
      </c>
      <c r="BR389" s="185">
        <v>54601.59</v>
      </c>
      <c r="BS389" s="185">
        <v>14485.17</v>
      </c>
      <c r="BT389" s="185">
        <v>100620.3</v>
      </c>
      <c r="BU389" s="185">
        <v>31545.01</v>
      </c>
      <c r="BV389" s="185">
        <v>40850.230000000003</v>
      </c>
      <c r="BW389" s="185">
        <v>44316.83</v>
      </c>
      <c r="BX389" s="185">
        <v>56087.49</v>
      </c>
      <c r="BY389" s="185">
        <v>42954.86</v>
      </c>
      <c r="BZ389" s="185">
        <v>38075.75</v>
      </c>
      <c r="CA389" s="185">
        <v>33092.28</v>
      </c>
      <c r="CB389" s="185">
        <v>59454.62</v>
      </c>
      <c r="CC389" s="216">
        <f t="shared" si="52"/>
        <v>3699335.88</v>
      </c>
    </row>
    <row r="390" spans="1:81" s="116" customFormat="1" ht="25.5" customHeight="1">
      <c r="A390" s="143" t="s">
        <v>1464</v>
      </c>
      <c r="B390" s="310" t="s">
        <v>53</v>
      </c>
      <c r="C390" s="311" t="s">
        <v>54</v>
      </c>
      <c r="D390" s="312">
        <v>53030</v>
      </c>
      <c r="E390" s="117" t="s">
        <v>941</v>
      </c>
      <c r="F390" s="313" t="s">
        <v>1010</v>
      </c>
      <c r="G390" s="314" t="s">
        <v>1011</v>
      </c>
      <c r="H390" s="207">
        <v>14760.61</v>
      </c>
      <c r="I390" s="185">
        <v>0</v>
      </c>
      <c r="J390" s="185">
        <v>55942.71</v>
      </c>
      <c r="K390" s="185">
        <v>3533</v>
      </c>
      <c r="L390" s="185">
        <v>25386.080000000002</v>
      </c>
      <c r="M390" s="185">
        <v>6064.79</v>
      </c>
      <c r="N390" s="185">
        <v>281338.73</v>
      </c>
      <c r="O390" s="185">
        <v>46571.67</v>
      </c>
      <c r="P390" s="185">
        <v>15416.36</v>
      </c>
      <c r="Q390" s="185">
        <v>90779.38</v>
      </c>
      <c r="R390" s="185">
        <v>7727.22</v>
      </c>
      <c r="S390" s="185">
        <v>24927.27</v>
      </c>
      <c r="T390" s="185">
        <v>21681.05</v>
      </c>
      <c r="U390" s="185">
        <v>74966.350000000006</v>
      </c>
      <c r="V390" s="185">
        <v>0</v>
      </c>
      <c r="W390" s="185">
        <v>41835.5</v>
      </c>
      <c r="X390" s="185">
        <v>32871.21</v>
      </c>
      <c r="Y390" s="185">
        <v>15755.43</v>
      </c>
      <c r="Z390" s="185">
        <v>0</v>
      </c>
      <c r="AA390" s="185">
        <v>30742.34</v>
      </c>
      <c r="AB390" s="185">
        <v>16833.150000000001</v>
      </c>
      <c r="AC390" s="185">
        <v>85601.22</v>
      </c>
      <c r="AD390" s="185">
        <v>7311.99</v>
      </c>
      <c r="AE390" s="185">
        <v>18595.55</v>
      </c>
      <c r="AF390" s="185">
        <v>9638.11</v>
      </c>
      <c r="AG390" s="185">
        <v>530.1</v>
      </c>
      <c r="AH390" s="185">
        <v>0</v>
      </c>
      <c r="AI390" s="185">
        <v>110327.82</v>
      </c>
      <c r="AJ390" s="185">
        <v>20601.95</v>
      </c>
      <c r="AK390" s="185">
        <v>693.61</v>
      </c>
      <c r="AL390" s="185">
        <v>2503.08</v>
      </c>
      <c r="AM390" s="185">
        <v>3609.45</v>
      </c>
      <c r="AN390" s="185">
        <v>18332.830000000002</v>
      </c>
      <c r="AO390" s="185">
        <v>0</v>
      </c>
      <c r="AP390" s="185">
        <v>9982.6200000000008</v>
      </c>
      <c r="AQ390" s="185">
        <v>26441.31</v>
      </c>
      <c r="AR390" s="185">
        <v>9812.7900000000009</v>
      </c>
      <c r="AS390" s="185">
        <v>4492.62</v>
      </c>
      <c r="AT390" s="185">
        <v>11320.6</v>
      </c>
      <c r="AU390" s="185">
        <v>424.35</v>
      </c>
      <c r="AV390" s="185">
        <v>2570.23</v>
      </c>
      <c r="AW390" s="185">
        <v>27027.31</v>
      </c>
      <c r="AX390" s="185">
        <v>0</v>
      </c>
      <c r="AY390" s="185">
        <v>6561.98</v>
      </c>
      <c r="AZ390" s="185">
        <v>3102.21</v>
      </c>
      <c r="BA390" s="185">
        <v>16993.41</v>
      </c>
      <c r="BB390" s="185">
        <v>0</v>
      </c>
      <c r="BC390" s="185">
        <v>14534.97</v>
      </c>
      <c r="BD390" s="185">
        <v>4510.79</v>
      </c>
      <c r="BE390" s="185">
        <v>8765.18</v>
      </c>
      <c r="BF390" s="185">
        <v>261.11</v>
      </c>
      <c r="BG390" s="185">
        <v>0</v>
      </c>
      <c r="BH390" s="185"/>
      <c r="BI390" s="185">
        <v>7473.39</v>
      </c>
      <c r="BJ390" s="185"/>
      <c r="BK390" s="185">
        <v>0</v>
      </c>
      <c r="BL390" s="185">
        <v>1834.69</v>
      </c>
      <c r="BM390" s="185">
        <v>7064.56</v>
      </c>
      <c r="BN390" s="185">
        <v>22536.76</v>
      </c>
      <c r="BO390" s="185">
        <v>0</v>
      </c>
      <c r="BP390" s="185"/>
      <c r="BQ390" s="185">
        <v>6885.96</v>
      </c>
      <c r="BR390" s="185">
        <v>15631.14</v>
      </c>
      <c r="BS390" s="185">
        <v>2752.32</v>
      </c>
      <c r="BT390" s="185">
        <v>54244.85</v>
      </c>
      <c r="BU390" s="185">
        <v>2611</v>
      </c>
      <c r="BV390" s="185">
        <v>36218.449999999997</v>
      </c>
      <c r="BW390" s="185">
        <v>4275.62</v>
      </c>
      <c r="BX390" s="185">
        <v>21743.26</v>
      </c>
      <c r="BY390" s="185">
        <v>6001.69</v>
      </c>
      <c r="BZ390" s="185">
        <v>1959.65</v>
      </c>
      <c r="CA390" s="185">
        <v>37214.839999999997</v>
      </c>
      <c r="CB390" s="185">
        <v>31335.61</v>
      </c>
      <c r="CC390" s="216">
        <f t="shared" si="52"/>
        <v>1491463.8300000005</v>
      </c>
    </row>
    <row r="391" spans="1:81" s="116" customFormat="1" ht="25.5" customHeight="1">
      <c r="A391" s="143" t="s">
        <v>1464</v>
      </c>
      <c r="B391" s="310" t="s">
        <v>53</v>
      </c>
      <c r="C391" s="311" t="s">
        <v>54</v>
      </c>
      <c r="D391" s="312">
        <v>53030</v>
      </c>
      <c r="E391" s="117" t="s">
        <v>941</v>
      </c>
      <c r="F391" s="313" t="s">
        <v>1012</v>
      </c>
      <c r="G391" s="314" t="s">
        <v>1013</v>
      </c>
      <c r="H391" s="207">
        <v>11847.64</v>
      </c>
      <c r="I391" s="185">
        <v>0</v>
      </c>
      <c r="J391" s="185">
        <v>7815.7</v>
      </c>
      <c r="K391" s="185">
        <v>411</v>
      </c>
      <c r="L391" s="185">
        <v>0</v>
      </c>
      <c r="M391" s="185">
        <v>0</v>
      </c>
      <c r="N391" s="185">
        <v>736314.55</v>
      </c>
      <c r="O391" s="185">
        <v>4606.66</v>
      </c>
      <c r="P391" s="185">
        <v>0</v>
      </c>
      <c r="Q391" s="185">
        <v>0</v>
      </c>
      <c r="R391" s="185">
        <v>0</v>
      </c>
      <c r="S391" s="185">
        <v>0</v>
      </c>
      <c r="T391" s="185">
        <v>6304.07</v>
      </c>
      <c r="U391" s="185">
        <v>313.94</v>
      </c>
      <c r="V391" s="185">
        <v>0</v>
      </c>
      <c r="W391" s="185">
        <v>4774.55</v>
      </c>
      <c r="X391" s="185">
        <v>416.67</v>
      </c>
      <c r="Y391" s="185">
        <v>2881.64</v>
      </c>
      <c r="Z391" s="185">
        <v>0</v>
      </c>
      <c r="AA391" s="185">
        <v>834.06</v>
      </c>
      <c r="AB391" s="185">
        <v>0</v>
      </c>
      <c r="AC391" s="185">
        <v>1260.04</v>
      </c>
      <c r="AD391" s="185">
        <v>199.41</v>
      </c>
      <c r="AE391" s="185">
        <v>0</v>
      </c>
      <c r="AF391" s="185">
        <v>0</v>
      </c>
      <c r="AG391" s="185">
        <v>0</v>
      </c>
      <c r="AH391" s="185">
        <v>0</v>
      </c>
      <c r="AI391" s="185">
        <v>125184.49</v>
      </c>
      <c r="AJ391" s="185">
        <v>4735.2299999999996</v>
      </c>
      <c r="AK391" s="185">
        <v>403.54</v>
      </c>
      <c r="AL391" s="185">
        <v>1530.1</v>
      </c>
      <c r="AM391" s="185">
        <v>333.33</v>
      </c>
      <c r="AN391" s="185">
        <v>820.95</v>
      </c>
      <c r="AO391" s="185">
        <v>2045.46</v>
      </c>
      <c r="AP391" s="185">
        <v>0</v>
      </c>
      <c r="AQ391" s="185">
        <v>4193.33</v>
      </c>
      <c r="AR391" s="185">
        <v>500</v>
      </c>
      <c r="AS391" s="185">
        <v>0</v>
      </c>
      <c r="AT391" s="185">
        <v>0</v>
      </c>
      <c r="AU391" s="185">
        <v>0</v>
      </c>
      <c r="AV391" s="185">
        <v>0</v>
      </c>
      <c r="AW391" s="185">
        <v>1509.97</v>
      </c>
      <c r="AX391" s="185">
        <v>0</v>
      </c>
      <c r="AY391" s="185">
        <v>0</v>
      </c>
      <c r="AZ391" s="185">
        <v>1605.01</v>
      </c>
      <c r="BA391" s="185">
        <v>3067.83</v>
      </c>
      <c r="BB391" s="185">
        <v>0</v>
      </c>
      <c r="BC391" s="185">
        <v>0</v>
      </c>
      <c r="BD391" s="185">
        <v>12855.08</v>
      </c>
      <c r="BE391" s="185">
        <v>687.83</v>
      </c>
      <c r="BF391" s="185">
        <v>0</v>
      </c>
      <c r="BG391" s="185">
        <v>0</v>
      </c>
      <c r="BH391" s="185"/>
      <c r="BI391" s="185">
        <v>110.21</v>
      </c>
      <c r="BJ391" s="185"/>
      <c r="BK391" s="185">
        <v>0</v>
      </c>
      <c r="BL391" s="185">
        <v>0</v>
      </c>
      <c r="BM391" s="185">
        <v>545.23</v>
      </c>
      <c r="BN391" s="185">
        <v>454.65</v>
      </c>
      <c r="BO391" s="185">
        <v>0</v>
      </c>
      <c r="BP391" s="185"/>
      <c r="BQ391" s="185">
        <v>0</v>
      </c>
      <c r="BR391" s="185">
        <v>200.17</v>
      </c>
      <c r="BS391" s="185">
        <v>0</v>
      </c>
      <c r="BT391" s="185">
        <v>7923.79</v>
      </c>
      <c r="BU391" s="185">
        <v>159.93</v>
      </c>
      <c r="BV391" s="185">
        <v>0</v>
      </c>
      <c r="BW391" s="185">
        <v>0</v>
      </c>
      <c r="BX391" s="185">
        <v>0</v>
      </c>
      <c r="BY391" s="185">
        <v>733.34</v>
      </c>
      <c r="BZ391" s="185">
        <v>0</v>
      </c>
      <c r="CA391" s="185">
        <v>0</v>
      </c>
      <c r="CB391" s="185">
        <v>0</v>
      </c>
      <c r="CC391" s="216">
        <f t="shared" si="52"/>
        <v>947579.39999999991</v>
      </c>
    </row>
    <row r="392" spans="1:81" s="116" customFormat="1" ht="25.5" customHeight="1">
      <c r="A392" s="143" t="s">
        <v>1464</v>
      </c>
      <c r="B392" s="310" t="s">
        <v>53</v>
      </c>
      <c r="C392" s="311" t="s">
        <v>54</v>
      </c>
      <c r="D392" s="312">
        <v>53060</v>
      </c>
      <c r="E392" s="117" t="s">
        <v>970</v>
      </c>
      <c r="F392" s="313" t="s">
        <v>1014</v>
      </c>
      <c r="G392" s="314" t="s">
        <v>1015</v>
      </c>
      <c r="H392" s="207">
        <v>0</v>
      </c>
      <c r="I392" s="185">
        <v>0</v>
      </c>
      <c r="J392" s="185">
        <v>0</v>
      </c>
      <c r="K392" s="185">
        <v>0</v>
      </c>
      <c r="L392" s="185">
        <v>6769.04</v>
      </c>
      <c r="M392" s="185">
        <v>0</v>
      </c>
      <c r="N392" s="185">
        <v>134722.23000000001</v>
      </c>
      <c r="O392" s="185">
        <v>0</v>
      </c>
      <c r="P392" s="185">
        <v>0</v>
      </c>
      <c r="Q392" s="185">
        <v>1622</v>
      </c>
      <c r="R392" s="185">
        <v>0</v>
      </c>
      <c r="S392" s="185">
        <v>0</v>
      </c>
      <c r="T392" s="185">
        <v>0</v>
      </c>
      <c r="U392" s="185">
        <v>0</v>
      </c>
      <c r="V392" s="185">
        <v>0</v>
      </c>
      <c r="W392" s="185">
        <v>0</v>
      </c>
      <c r="X392" s="185">
        <v>0</v>
      </c>
      <c r="Y392" s="185">
        <v>0</v>
      </c>
      <c r="Z392" s="185">
        <v>0</v>
      </c>
      <c r="AA392" s="185">
        <v>0</v>
      </c>
      <c r="AB392" s="185">
        <v>1647.65</v>
      </c>
      <c r="AC392" s="185">
        <v>0</v>
      </c>
      <c r="AD392" s="185">
        <v>848.45</v>
      </c>
      <c r="AE392" s="185">
        <v>0</v>
      </c>
      <c r="AF392" s="185">
        <v>0</v>
      </c>
      <c r="AG392" s="185">
        <v>0</v>
      </c>
      <c r="AH392" s="185">
        <v>0</v>
      </c>
      <c r="AI392" s="185">
        <v>0</v>
      </c>
      <c r="AJ392" s="185">
        <v>0</v>
      </c>
      <c r="AK392" s="185">
        <v>3444.45</v>
      </c>
      <c r="AL392" s="185">
        <v>0</v>
      </c>
      <c r="AM392" s="185">
        <v>2750</v>
      </c>
      <c r="AN392" s="185">
        <v>0</v>
      </c>
      <c r="AO392" s="185">
        <v>0</v>
      </c>
      <c r="AP392" s="185">
        <v>2519.6</v>
      </c>
      <c r="AQ392" s="185">
        <v>3166.67</v>
      </c>
      <c r="AR392" s="185">
        <v>3583.33</v>
      </c>
      <c r="AS392" s="185">
        <v>0</v>
      </c>
      <c r="AT392" s="185">
        <v>0</v>
      </c>
      <c r="AU392" s="185">
        <v>0</v>
      </c>
      <c r="AV392" s="185">
        <v>0</v>
      </c>
      <c r="AW392" s="185">
        <v>0</v>
      </c>
      <c r="AX392" s="185">
        <v>0</v>
      </c>
      <c r="AY392" s="185">
        <v>0</v>
      </c>
      <c r="AZ392" s="185">
        <v>0</v>
      </c>
      <c r="BA392" s="185">
        <v>0</v>
      </c>
      <c r="BB392" s="185">
        <v>0</v>
      </c>
      <c r="BC392" s="185">
        <v>5236.1099999999997</v>
      </c>
      <c r="BD392" s="185">
        <v>0</v>
      </c>
      <c r="BE392" s="185">
        <v>0</v>
      </c>
      <c r="BF392" s="185">
        <v>0</v>
      </c>
      <c r="BG392" s="185">
        <v>0</v>
      </c>
      <c r="BH392" s="185"/>
      <c r="BI392" s="185">
        <v>0</v>
      </c>
      <c r="BJ392" s="185"/>
      <c r="BK392" s="185">
        <v>0</v>
      </c>
      <c r="BL392" s="185">
        <v>0</v>
      </c>
      <c r="BM392" s="185">
        <v>1415.5</v>
      </c>
      <c r="BN392" s="185">
        <v>0</v>
      </c>
      <c r="BO392" s="185">
        <v>0</v>
      </c>
      <c r="BP392" s="185"/>
      <c r="BQ392" s="185">
        <v>0</v>
      </c>
      <c r="BR392" s="185">
        <v>1243.56</v>
      </c>
      <c r="BS392" s="185">
        <v>0</v>
      </c>
      <c r="BT392" s="185">
        <v>3889.86</v>
      </c>
      <c r="BU392" s="185">
        <v>2802.71</v>
      </c>
      <c r="BV392" s="185">
        <v>0</v>
      </c>
      <c r="BW392" s="185">
        <v>2180.33</v>
      </c>
      <c r="BX392" s="185">
        <v>0</v>
      </c>
      <c r="BY392" s="185">
        <v>0</v>
      </c>
      <c r="BZ392" s="185">
        <v>0</v>
      </c>
      <c r="CA392" s="185">
        <v>0</v>
      </c>
      <c r="CB392" s="185">
        <v>35104.68</v>
      </c>
      <c r="CC392" s="216">
        <f t="shared" ref="CC392:CC455" si="58">SUM(H392:CB392)</f>
        <v>212946.16999999998</v>
      </c>
    </row>
    <row r="393" spans="1:81" s="116" customFormat="1" ht="25.5" customHeight="1">
      <c r="A393" s="143" t="s">
        <v>1464</v>
      </c>
      <c r="B393" s="310" t="s">
        <v>53</v>
      </c>
      <c r="C393" s="311" t="s">
        <v>54</v>
      </c>
      <c r="D393" s="312">
        <v>53060</v>
      </c>
      <c r="E393" s="117" t="s">
        <v>970</v>
      </c>
      <c r="F393" s="313" t="s">
        <v>1016</v>
      </c>
      <c r="G393" s="314" t="s">
        <v>1017</v>
      </c>
      <c r="H393" s="207">
        <v>0</v>
      </c>
      <c r="I393" s="207">
        <v>0</v>
      </c>
      <c r="J393" s="207">
        <v>0</v>
      </c>
      <c r="K393" s="207">
        <v>0</v>
      </c>
      <c r="L393" s="207">
        <v>0</v>
      </c>
      <c r="M393" s="207">
        <v>0</v>
      </c>
      <c r="N393" s="207">
        <v>0</v>
      </c>
      <c r="O393" s="207">
        <v>0</v>
      </c>
      <c r="P393" s="207">
        <v>0</v>
      </c>
      <c r="Q393" s="207">
        <v>0</v>
      </c>
      <c r="R393" s="207">
        <v>0</v>
      </c>
      <c r="S393" s="207">
        <v>0</v>
      </c>
      <c r="T393" s="207">
        <v>0</v>
      </c>
      <c r="U393" s="207">
        <v>0</v>
      </c>
      <c r="V393" s="207">
        <v>0</v>
      </c>
      <c r="W393" s="207">
        <v>0</v>
      </c>
      <c r="X393" s="207">
        <v>0</v>
      </c>
      <c r="Y393" s="207">
        <v>0</v>
      </c>
      <c r="Z393" s="207">
        <v>0</v>
      </c>
      <c r="AA393" s="207">
        <v>0</v>
      </c>
      <c r="AB393" s="207">
        <v>0</v>
      </c>
      <c r="AC393" s="207">
        <v>0</v>
      </c>
      <c r="AD393" s="207">
        <v>0</v>
      </c>
      <c r="AE393" s="207">
        <v>0</v>
      </c>
      <c r="AF393" s="207">
        <v>0</v>
      </c>
      <c r="AG393" s="207">
        <v>0</v>
      </c>
      <c r="AH393" s="207">
        <v>0</v>
      </c>
      <c r="AI393" s="207">
        <v>0</v>
      </c>
      <c r="AJ393" s="207">
        <v>0</v>
      </c>
      <c r="AK393" s="207">
        <v>0</v>
      </c>
      <c r="AL393" s="207">
        <v>0</v>
      </c>
      <c r="AM393" s="207">
        <v>0</v>
      </c>
      <c r="AN393" s="207">
        <v>0</v>
      </c>
      <c r="AO393" s="207">
        <v>0</v>
      </c>
      <c r="AP393" s="207">
        <v>0</v>
      </c>
      <c r="AQ393" s="207">
        <v>0</v>
      </c>
      <c r="AR393" s="207">
        <v>0</v>
      </c>
      <c r="AS393" s="207">
        <v>0</v>
      </c>
      <c r="AT393" s="207">
        <v>0</v>
      </c>
      <c r="AU393" s="207">
        <v>0</v>
      </c>
      <c r="AV393" s="207">
        <v>0</v>
      </c>
      <c r="AW393" s="207">
        <v>0</v>
      </c>
      <c r="AX393" s="207">
        <v>0</v>
      </c>
      <c r="AY393" s="207">
        <v>0</v>
      </c>
      <c r="AZ393" s="207">
        <v>0</v>
      </c>
      <c r="BA393" s="207">
        <v>0</v>
      </c>
      <c r="BB393" s="207">
        <v>0</v>
      </c>
      <c r="BC393" s="207">
        <v>0</v>
      </c>
      <c r="BD393" s="207">
        <v>0</v>
      </c>
      <c r="BE393" s="207">
        <v>0</v>
      </c>
      <c r="BF393" s="207">
        <v>0</v>
      </c>
      <c r="BG393" s="207">
        <v>0</v>
      </c>
      <c r="BH393" s="207">
        <v>0</v>
      </c>
      <c r="BI393" s="207">
        <v>0</v>
      </c>
      <c r="BJ393" s="207">
        <v>0</v>
      </c>
      <c r="BK393" s="207">
        <v>0</v>
      </c>
      <c r="BL393" s="207">
        <v>0</v>
      </c>
      <c r="BM393" s="207">
        <v>0</v>
      </c>
      <c r="BN393" s="207">
        <v>0</v>
      </c>
      <c r="BO393" s="207">
        <v>0</v>
      </c>
      <c r="BP393" s="207">
        <v>0</v>
      </c>
      <c r="BQ393" s="207">
        <v>0</v>
      </c>
      <c r="BR393" s="207">
        <v>0</v>
      </c>
      <c r="BS393" s="207">
        <v>0</v>
      </c>
      <c r="BT393" s="207">
        <v>0</v>
      </c>
      <c r="BU393" s="207">
        <v>0</v>
      </c>
      <c r="BV393" s="207">
        <v>0</v>
      </c>
      <c r="BW393" s="207">
        <v>0</v>
      </c>
      <c r="BX393" s="207">
        <v>0</v>
      </c>
      <c r="BY393" s="207">
        <v>0</v>
      </c>
      <c r="BZ393" s="207">
        <v>0</v>
      </c>
      <c r="CA393" s="207">
        <v>0</v>
      </c>
      <c r="CB393" s="207">
        <v>0</v>
      </c>
      <c r="CC393" s="216">
        <f t="shared" si="58"/>
        <v>0</v>
      </c>
    </row>
    <row r="394" spans="1:81" s="116" customFormat="1" ht="25.5" customHeight="1">
      <c r="A394" s="143" t="s">
        <v>1464</v>
      </c>
      <c r="B394" s="310" t="s">
        <v>53</v>
      </c>
      <c r="C394" s="311" t="s">
        <v>54</v>
      </c>
      <c r="D394" s="312">
        <v>53020</v>
      </c>
      <c r="E394" s="117" t="s">
        <v>927</v>
      </c>
      <c r="F394" s="313" t="s">
        <v>1018</v>
      </c>
      <c r="G394" s="314" t="s">
        <v>1019</v>
      </c>
      <c r="H394" s="207">
        <v>0</v>
      </c>
      <c r="I394" s="207">
        <v>0</v>
      </c>
      <c r="J394" s="207">
        <v>0</v>
      </c>
      <c r="K394" s="207">
        <v>0</v>
      </c>
      <c r="L394" s="207">
        <v>0</v>
      </c>
      <c r="M394" s="207">
        <v>0</v>
      </c>
      <c r="N394" s="207">
        <v>0</v>
      </c>
      <c r="O394" s="207">
        <v>0</v>
      </c>
      <c r="P394" s="207">
        <v>0</v>
      </c>
      <c r="Q394" s="207">
        <v>0</v>
      </c>
      <c r="R394" s="207">
        <v>0</v>
      </c>
      <c r="S394" s="207">
        <v>0</v>
      </c>
      <c r="T394" s="207">
        <v>0</v>
      </c>
      <c r="U394" s="207">
        <v>0</v>
      </c>
      <c r="V394" s="207">
        <v>0</v>
      </c>
      <c r="W394" s="207">
        <v>0</v>
      </c>
      <c r="X394" s="207">
        <v>0</v>
      </c>
      <c r="Y394" s="207">
        <v>0</v>
      </c>
      <c r="Z394" s="207">
        <v>0</v>
      </c>
      <c r="AA394" s="207">
        <v>0</v>
      </c>
      <c r="AB394" s="207">
        <v>0</v>
      </c>
      <c r="AC394" s="207">
        <v>0</v>
      </c>
      <c r="AD394" s="207">
        <v>0</v>
      </c>
      <c r="AE394" s="207">
        <v>0</v>
      </c>
      <c r="AF394" s="207">
        <v>0</v>
      </c>
      <c r="AG394" s="207">
        <v>0</v>
      </c>
      <c r="AH394" s="207">
        <v>0</v>
      </c>
      <c r="AI394" s="207">
        <v>0</v>
      </c>
      <c r="AJ394" s="207">
        <v>0</v>
      </c>
      <c r="AK394" s="207">
        <v>0</v>
      </c>
      <c r="AL394" s="207">
        <v>0</v>
      </c>
      <c r="AM394" s="207">
        <v>0</v>
      </c>
      <c r="AN394" s="207">
        <v>0</v>
      </c>
      <c r="AO394" s="207">
        <v>0</v>
      </c>
      <c r="AP394" s="207">
        <v>0</v>
      </c>
      <c r="AQ394" s="207">
        <v>0</v>
      </c>
      <c r="AR394" s="207">
        <v>0</v>
      </c>
      <c r="AS394" s="207">
        <v>0</v>
      </c>
      <c r="AT394" s="207">
        <v>0</v>
      </c>
      <c r="AU394" s="207">
        <v>0</v>
      </c>
      <c r="AV394" s="207">
        <v>0</v>
      </c>
      <c r="AW394" s="207">
        <v>0</v>
      </c>
      <c r="AX394" s="207">
        <v>0</v>
      </c>
      <c r="AY394" s="207">
        <v>0</v>
      </c>
      <c r="AZ394" s="207">
        <v>0</v>
      </c>
      <c r="BA394" s="207">
        <v>0</v>
      </c>
      <c r="BB394" s="207">
        <v>0</v>
      </c>
      <c r="BC394" s="207">
        <v>0</v>
      </c>
      <c r="BD394" s="207">
        <v>0</v>
      </c>
      <c r="BE394" s="207">
        <v>0</v>
      </c>
      <c r="BF394" s="207">
        <v>0</v>
      </c>
      <c r="BG394" s="207">
        <v>0</v>
      </c>
      <c r="BH394" s="207">
        <v>0</v>
      </c>
      <c r="BI394" s="207">
        <v>0</v>
      </c>
      <c r="BJ394" s="207">
        <v>0</v>
      </c>
      <c r="BK394" s="207">
        <v>0</v>
      </c>
      <c r="BL394" s="207">
        <v>0</v>
      </c>
      <c r="BM394" s="207">
        <v>0</v>
      </c>
      <c r="BN394" s="207">
        <v>0</v>
      </c>
      <c r="BO394" s="207">
        <v>0</v>
      </c>
      <c r="BP394" s="207">
        <v>0</v>
      </c>
      <c r="BQ394" s="207">
        <v>0</v>
      </c>
      <c r="BR394" s="207">
        <v>0</v>
      </c>
      <c r="BS394" s="207">
        <v>0</v>
      </c>
      <c r="BT394" s="207">
        <v>0</v>
      </c>
      <c r="BU394" s="207">
        <v>0</v>
      </c>
      <c r="BV394" s="207">
        <v>0</v>
      </c>
      <c r="BW394" s="207">
        <v>0</v>
      </c>
      <c r="BX394" s="207">
        <v>0</v>
      </c>
      <c r="BY394" s="207">
        <v>0</v>
      </c>
      <c r="BZ394" s="207">
        <v>0</v>
      </c>
      <c r="CA394" s="207">
        <v>0</v>
      </c>
      <c r="CB394" s="207">
        <v>0</v>
      </c>
      <c r="CC394" s="216">
        <f t="shared" si="58"/>
        <v>0</v>
      </c>
    </row>
    <row r="395" spans="1:81" s="116" customFormat="1" ht="25.5" customHeight="1">
      <c r="A395" s="143" t="s">
        <v>1464</v>
      </c>
      <c r="B395" s="310" t="s">
        <v>53</v>
      </c>
      <c r="C395" s="311" t="s">
        <v>54</v>
      </c>
      <c r="D395" s="312">
        <v>53020</v>
      </c>
      <c r="E395" s="117" t="s">
        <v>927</v>
      </c>
      <c r="F395" s="313" t="s">
        <v>1020</v>
      </c>
      <c r="G395" s="314" t="s">
        <v>1021</v>
      </c>
      <c r="H395" s="207">
        <v>0</v>
      </c>
      <c r="I395" s="207">
        <v>0</v>
      </c>
      <c r="J395" s="207">
        <v>0</v>
      </c>
      <c r="K395" s="207">
        <v>0</v>
      </c>
      <c r="L395" s="207">
        <v>0</v>
      </c>
      <c r="M395" s="207">
        <v>0</v>
      </c>
      <c r="N395" s="207">
        <v>0</v>
      </c>
      <c r="O395" s="207">
        <v>0</v>
      </c>
      <c r="P395" s="207">
        <v>0</v>
      </c>
      <c r="Q395" s="207">
        <v>0</v>
      </c>
      <c r="R395" s="207">
        <v>0</v>
      </c>
      <c r="S395" s="207">
        <v>0</v>
      </c>
      <c r="T395" s="207">
        <v>0</v>
      </c>
      <c r="U395" s="207">
        <v>0</v>
      </c>
      <c r="V395" s="207">
        <v>0</v>
      </c>
      <c r="W395" s="207">
        <v>0</v>
      </c>
      <c r="X395" s="207">
        <v>0</v>
      </c>
      <c r="Y395" s="207">
        <v>0</v>
      </c>
      <c r="Z395" s="207">
        <v>0</v>
      </c>
      <c r="AA395" s="207">
        <v>0</v>
      </c>
      <c r="AB395" s="207">
        <v>0</v>
      </c>
      <c r="AC395" s="207">
        <v>0</v>
      </c>
      <c r="AD395" s="207">
        <v>0</v>
      </c>
      <c r="AE395" s="207">
        <v>0</v>
      </c>
      <c r="AF395" s="207">
        <v>0</v>
      </c>
      <c r="AG395" s="207">
        <v>0</v>
      </c>
      <c r="AH395" s="207">
        <v>0</v>
      </c>
      <c r="AI395" s="207">
        <v>0</v>
      </c>
      <c r="AJ395" s="207">
        <v>0</v>
      </c>
      <c r="AK395" s="207">
        <v>0</v>
      </c>
      <c r="AL395" s="207">
        <v>0</v>
      </c>
      <c r="AM395" s="207">
        <v>0</v>
      </c>
      <c r="AN395" s="207">
        <v>0</v>
      </c>
      <c r="AO395" s="207">
        <v>0</v>
      </c>
      <c r="AP395" s="207">
        <v>0</v>
      </c>
      <c r="AQ395" s="207">
        <v>0</v>
      </c>
      <c r="AR395" s="207">
        <v>0</v>
      </c>
      <c r="AS395" s="207">
        <v>0</v>
      </c>
      <c r="AT395" s="207">
        <v>0</v>
      </c>
      <c r="AU395" s="207">
        <v>0</v>
      </c>
      <c r="AV395" s="207">
        <v>0</v>
      </c>
      <c r="AW395" s="207">
        <v>0</v>
      </c>
      <c r="AX395" s="207">
        <v>0</v>
      </c>
      <c r="AY395" s="207">
        <v>0</v>
      </c>
      <c r="AZ395" s="207">
        <v>0</v>
      </c>
      <c r="BA395" s="207">
        <v>0</v>
      </c>
      <c r="BB395" s="207">
        <v>0</v>
      </c>
      <c r="BC395" s="207">
        <v>0</v>
      </c>
      <c r="BD395" s="207">
        <v>0</v>
      </c>
      <c r="BE395" s="207">
        <v>0</v>
      </c>
      <c r="BF395" s="207">
        <v>0</v>
      </c>
      <c r="BG395" s="207">
        <v>0</v>
      </c>
      <c r="BH395" s="207">
        <v>0</v>
      </c>
      <c r="BI395" s="207">
        <v>0</v>
      </c>
      <c r="BJ395" s="207">
        <v>0</v>
      </c>
      <c r="BK395" s="207">
        <v>0</v>
      </c>
      <c r="BL395" s="207">
        <v>0</v>
      </c>
      <c r="BM395" s="207">
        <v>0</v>
      </c>
      <c r="BN395" s="207">
        <v>0</v>
      </c>
      <c r="BO395" s="207">
        <v>0</v>
      </c>
      <c r="BP395" s="207">
        <v>0</v>
      </c>
      <c r="BQ395" s="207">
        <v>0</v>
      </c>
      <c r="BR395" s="207">
        <v>0</v>
      </c>
      <c r="BS395" s="207">
        <v>0</v>
      </c>
      <c r="BT395" s="207">
        <v>0</v>
      </c>
      <c r="BU395" s="207">
        <v>0</v>
      </c>
      <c r="BV395" s="207">
        <v>0</v>
      </c>
      <c r="BW395" s="207">
        <v>0</v>
      </c>
      <c r="BX395" s="207">
        <v>0</v>
      </c>
      <c r="BY395" s="207">
        <v>0</v>
      </c>
      <c r="BZ395" s="207">
        <v>0</v>
      </c>
      <c r="CA395" s="207">
        <v>0</v>
      </c>
      <c r="CB395" s="207">
        <v>0</v>
      </c>
      <c r="CC395" s="216">
        <f t="shared" si="58"/>
        <v>0</v>
      </c>
    </row>
    <row r="396" spans="1:81" s="329" customFormat="1" ht="25.5" customHeight="1">
      <c r="A396" s="328"/>
      <c r="B396" s="477" t="s">
        <v>1022</v>
      </c>
      <c r="C396" s="478"/>
      <c r="D396" s="478"/>
      <c r="E396" s="478"/>
      <c r="F396" s="478"/>
      <c r="G396" s="479"/>
      <c r="H396" s="211">
        <f>SUM(H346:H395)</f>
        <v>10609838.069999998</v>
      </c>
      <c r="I396" s="211">
        <f t="shared" ref="I396:BT396" si="59">SUM(I346:I395)</f>
        <v>1889895.9100000001</v>
      </c>
      <c r="J396" s="211">
        <f t="shared" si="59"/>
        <v>4262452.3100000005</v>
      </c>
      <c r="K396" s="211">
        <f t="shared" si="59"/>
        <v>719441</v>
      </c>
      <c r="L396" s="211">
        <f t="shared" si="59"/>
        <v>824407.7699999999</v>
      </c>
      <c r="M396" s="211">
        <f t="shared" si="59"/>
        <v>576495.55999999994</v>
      </c>
      <c r="N396" s="211">
        <f t="shared" si="59"/>
        <v>17842609.400000002</v>
      </c>
      <c r="O396" s="211">
        <f t="shared" si="59"/>
        <v>3232848.1399999997</v>
      </c>
      <c r="P396" s="211">
        <f t="shared" si="59"/>
        <v>332731.04999999993</v>
      </c>
      <c r="Q396" s="211">
        <f t="shared" si="59"/>
        <v>7180175.9100000001</v>
      </c>
      <c r="R396" s="211">
        <f t="shared" si="59"/>
        <v>349030.07999999996</v>
      </c>
      <c r="S396" s="211">
        <f t="shared" si="59"/>
        <v>1422088.61</v>
      </c>
      <c r="T396" s="211">
        <f t="shared" si="59"/>
        <v>4072946.2799999993</v>
      </c>
      <c r="U396" s="211">
        <f t="shared" si="59"/>
        <v>3592788.12</v>
      </c>
      <c r="V396" s="211">
        <f t="shared" si="59"/>
        <v>274957.35000000003</v>
      </c>
      <c r="W396" s="211">
        <f t="shared" si="59"/>
        <v>9861967.9899999984</v>
      </c>
      <c r="X396" s="211">
        <f t="shared" si="59"/>
        <v>860078.32</v>
      </c>
      <c r="Y396" s="211">
        <f t="shared" si="59"/>
        <v>706915.09</v>
      </c>
      <c r="Z396" s="211">
        <f t="shared" si="59"/>
        <v>7052567.9099999992</v>
      </c>
      <c r="AA396" s="211">
        <f t="shared" si="59"/>
        <v>4680662.8199999984</v>
      </c>
      <c r="AB396" s="211">
        <f t="shared" si="59"/>
        <v>1640504.5899999999</v>
      </c>
      <c r="AC396" s="211">
        <f t="shared" si="59"/>
        <v>4057109.8300000005</v>
      </c>
      <c r="AD396" s="211">
        <f t="shared" si="59"/>
        <v>537725.90999999992</v>
      </c>
      <c r="AE396" s="211">
        <f t="shared" si="59"/>
        <v>562456.01</v>
      </c>
      <c r="AF396" s="211">
        <f t="shared" si="59"/>
        <v>653068.22</v>
      </c>
      <c r="AG396" s="211">
        <f t="shared" si="59"/>
        <v>146689.56000000003</v>
      </c>
      <c r="AH396" s="211">
        <f t="shared" si="59"/>
        <v>327543.10999999993</v>
      </c>
      <c r="AI396" s="211">
        <f t="shared" si="59"/>
        <v>15696773.250000002</v>
      </c>
      <c r="AJ396" s="211">
        <f t="shared" si="59"/>
        <v>640221.43999999994</v>
      </c>
      <c r="AK396" s="211">
        <f t="shared" si="59"/>
        <v>334197.67</v>
      </c>
      <c r="AL396" s="211">
        <f t="shared" si="59"/>
        <v>343317.69</v>
      </c>
      <c r="AM396" s="211">
        <f t="shared" si="59"/>
        <v>345012.35000000003</v>
      </c>
      <c r="AN396" s="211">
        <f t="shared" si="59"/>
        <v>529178.09999999986</v>
      </c>
      <c r="AO396" s="211">
        <f t="shared" si="59"/>
        <v>249350.1</v>
      </c>
      <c r="AP396" s="211">
        <f t="shared" si="59"/>
        <v>534903.31000000006</v>
      </c>
      <c r="AQ396" s="211">
        <f t="shared" si="59"/>
        <v>1104546.8800000001</v>
      </c>
      <c r="AR396" s="211">
        <f t="shared" si="59"/>
        <v>552870.09</v>
      </c>
      <c r="AS396" s="211">
        <f t="shared" si="59"/>
        <v>394399.07</v>
      </c>
      <c r="AT396" s="211">
        <f t="shared" si="59"/>
        <v>297231.50999999995</v>
      </c>
      <c r="AU396" s="211">
        <f t="shared" si="59"/>
        <v>5986176.1100000003</v>
      </c>
      <c r="AV396" s="211">
        <f t="shared" si="59"/>
        <v>335290.89999999997</v>
      </c>
      <c r="AW396" s="211">
        <f t="shared" si="59"/>
        <v>414617.16</v>
      </c>
      <c r="AX396" s="211">
        <f t="shared" si="59"/>
        <v>368278.47</v>
      </c>
      <c r="AY396" s="211">
        <f t="shared" si="59"/>
        <v>232884.56999999998</v>
      </c>
      <c r="AZ396" s="211">
        <f t="shared" si="59"/>
        <v>93741.2</v>
      </c>
      <c r="BA396" s="211">
        <f t="shared" si="59"/>
        <v>316796.08999999997</v>
      </c>
      <c r="BB396" s="211">
        <f t="shared" si="59"/>
        <v>7697556.21</v>
      </c>
      <c r="BC396" s="211">
        <f t="shared" si="59"/>
        <v>690875.32000000007</v>
      </c>
      <c r="BD396" s="211">
        <f t="shared" si="59"/>
        <v>734233.45</v>
      </c>
      <c r="BE396" s="211">
        <f t="shared" si="59"/>
        <v>948079.80999999994</v>
      </c>
      <c r="BF396" s="211">
        <f t="shared" si="59"/>
        <v>540541.85000000009</v>
      </c>
      <c r="BG396" s="211">
        <f t="shared" si="59"/>
        <v>131039.70000000001</v>
      </c>
      <c r="BH396" s="211">
        <f t="shared" si="59"/>
        <v>0</v>
      </c>
      <c r="BI396" s="211">
        <f t="shared" si="59"/>
        <v>1405326.2099999997</v>
      </c>
      <c r="BJ396" s="211">
        <f t="shared" si="59"/>
        <v>0</v>
      </c>
      <c r="BK396" s="211">
        <f t="shared" si="59"/>
        <v>199496.85</v>
      </c>
      <c r="BL396" s="211">
        <f t="shared" si="59"/>
        <v>217255.77000000002</v>
      </c>
      <c r="BM396" s="211">
        <f t="shared" si="59"/>
        <v>11174968.110000001</v>
      </c>
      <c r="BN396" s="211">
        <f t="shared" si="59"/>
        <v>2665738.1799999992</v>
      </c>
      <c r="BO396" s="211">
        <f t="shared" si="59"/>
        <v>309254.5</v>
      </c>
      <c r="BP396" s="211">
        <f t="shared" si="59"/>
        <v>0</v>
      </c>
      <c r="BQ396" s="211">
        <f t="shared" si="59"/>
        <v>333396.62000000005</v>
      </c>
      <c r="BR396" s="211">
        <f t="shared" si="59"/>
        <v>887009.41</v>
      </c>
      <c r="BS396" s="211">
        <f t="shared" si="59"/>
        <v>218192.62000000002</v>
      </c>
      <c r="BT396" s="211">
        <f t="shared" si="59"/>
        <v>7574516.6299999999</v>
      </c>
      <c r="BU396" s="211">
        <f t="shared" ref="BU396:CA396" si="60">SUM(BU346:BU395)</f>
        <v>456596.86000000004</v>
      </c>
      <c r="BV396" s="211">
        <f t="shared" si="60"/>
        <v>762969.21999999986</v>
      </c>
      <c r="BW396" s="211">
        <f t="shared" si="60"/>
        <v>1062996.2000000002</v>
      </c>
      <c r="BX396" s="211">
        <f t="shared" si="60"/>
        <v>729177.16</v>
      </c>
      <c r="BY396" s="211">
        <f t="shared" si="60"/>
        <v>1766154.4000000001</v>
      </c>
      <c r="BZ396" s="211">
        <f t="shared" si="60"/>
        <v>636406.64000000013</v>
      </c>
      <c r="CA396" s="211">
        <f t="shared" si="60"/>
        <v>472563.57999999996</v>
      </c>
      <c r="CB396" s="211">
        <f>SUM(CB346:CB395)</f>
        <v>565706.88</v>
      </c>
      <c r="CC396" s="211">
        <f>SUM(CC346:CC395)</f>
        <v>159219833.06000003</v>
      </c>
    </row>
    <row r="397" spans="1:81" s="116" customFormat="1" ht="25.5" customHeight="1">
      <c r="A397" s="143" t="s">
        <v>1461</v>
      </c>
      <c r="B397" s="310" t="s">
        <v>55</v>
      </c>
      <c r="C397" s="311" t="s">
        <v>56</v>
      </c>
      <c r="D397" s="312">
        <v>53010</v>
      </c>
      <c r="E397" s="117" t="s">
        <v>1023</v>
      </c>
      <c r="F397" s="313" t="s">
        <v>1062</v>
      </c>
      <c r="G397" s="314" t="s">
        <v>1063</v>
      </c>
      <c r="H397" s="207">
        <v>0</v>
      </c>
      <c r="I397" s="207">
        <v>0</v>
      </c>
      <c r="J397" s="207">
        <v>0</v>
      </c>
      <c r="K397" s="207">
        <v>0</v>
      </c>
      <c r="L397" s="207">
        <v>0</v>
      </c>
      <c r="M397" s="207">
        <v>0</v>
      </c>
      <c r="N397" s="207">
        <v>0</v>
      </c>
      <c r="O397" s="207">
        <v>0</v>
      </c>
      <c r="P397" s="207">
        <v>0</v>
      </c>
      <c r="Q397" s="207">
        <v>0</v>
      </c>
      <c r="R397" s="207">
        <v>0</v>
      </c>
      <c r="S397" s="207">
        <v>0</v>
      </c>
      <c r="T397" s="207">
        <v>0</v>
      </c>
      <c r="U397" s="207">
        <v>0</v>
      </c>
      <c r="V397" s="207">
        <v>0</v>
      </c>
      <c r="W397" s="207">
        <v>0</v>
      </c>
      <c r="X397" s="207">
        <v>0</v>
      </c>
      <c r="Y397" s="207">
        <v>0</v>
      </c>
      <c r="Z397" s="207">
        <v>0</v>
      </c>
      <c r="AA397" s="207">
        <v>0</v>
      </c>
      <c r="AB397" s="207">
        <v>0</v>
      </c>
      <c r="AC397" s="207">
        <v>0</v>
      </c>
      <c r="AD397" s="207">
        <v>0</v>
      </c>
      <c r="AE397" s="207">
        <v>0</v>
      </c>
      <c r="AF397" s="207">
        <v>0</v>
      </c>
      <c r="AG397" s="207">
        <v>0</v>
      </c>
      <c r="AH397" s="207">
        <v>0</v>
      </c>
      <c r="AI397" s="207">
        <v>0</v>
      </c>
      <c r="AJ397" s="207">
        <v>0</v>
      </c>
      <c r="AK397" s="207">
        <v>0</v>
      </c>
      <c r="AL397" s="207">
        <v>0</v>
      </c>
      <c r="AM397" s="207">
        <v>0</v>
      </c>
      <c r="AN397" s="207">
        <v>0</v>
      </c>
      <c r="AO397" s="207">
        <v>0</v>
      </c>
      <c r="AP397" s="207">
        <v>0</v>
      </c>
      <c r="AQ397" s="207">
        <v>0</v>
      </c>
      <c r="AR397" s="207">
        <v>0</v>
      </c>
      <c r="AS397" s="207">
        <v>0</v>
      </c>
      <c r="AT397" s="207">
        <v>0</v>
      </c>
      <c r="AU397" s="207">
        <v>0</v>
      </c>
      <c r="AV397" s="207">
        <v>0</v>
      </c>
      <c r="AW397" s="207">
        <v>0</v>
      </c>
      <c r="AX397" s="207">
        <v>0</v>
      </c>
      <c r="AY397" s="207">
        <v>0</v>
      </c>
      <c r="AZ397" s="207">
        <v>0</v>
      </c>
      <c r="BA397" s="207">
        <v>0</v>
      </c>
      <c r="BB397" s="207">
        <v>0</v>
      </c>
      <c r="BC397" s="207">
        <v>0</v>
      </c>
      <c r="BD397" s="207">
        <v>0</v>
      </c>
      <c r="BE397" s="207">
        <v>0</v>
      </c>
      <c r="BF397" s="207">
        <v>0</v>
      </c>
      <c r="BG397" s="207">
        <v>0</v>
      </c>
      <c r="BH397" s="207">
        <v>0</v>
      </c>
      <c r="BI397" s="207">
        <v>0</v>
      </c>
      <c r="BJ397" s="207">
        <v>0</v>
      </c>
      <c r="BK397" s="207">
        <v>0</v>
      </c>
      <c r="BL397" s="207">
        <v>0</v>
      </c>
      <c r="BM397" s="207">
        <v>0</v>
      </c>
      <c r="BN397" s="207">
        <v>0</v>
      </c>
      <c r="BO397" s="207">
        <v>0</v>
      </c>
      <c r="BP397" s="207">
        <v>0</v>
      </c>
      <c r="BQ397" s="207">
        <v>0</v>
      </c>
      <c r="BR397" s="207">
        <v>0</v>
      </c>
      <c r="BS397" s="207">
        <v>0</v>
      </c>
      <c r="BT397" s="207">
        <v>0</v>
      </c>
      <c r="BU397" s="207">
        <v>0</v>
      </c>
      <c r="BV397" s="207">
        <v>0</v>
      </c>
      <c r="BW397" s="207">
        <v>0</v>
      </c>
      <c r="BX397" s="207">
        <v>0</v>
      </c>
      <c r="BY397" s="207">
        <v>0</v>
      </c>
      <c r="BZ397" s="207">
        <v>0</v>
      </c>
      <c r="CA397" s="207">
        <v>0</v>
      </c>
      <c r="CB397" s="207">
        <v>0</v>
      </c>
      <c r="CC397" s="216">
        <f t="shared" si="58"/>
        <v>0</v>
      </c>
    </row>
    <row r="398" spans="1:81" s="116" customFormat="1" ht="25.5" customHeight="1">
      <c r="A398" s="143" t="s">
        <v>1461</v>
      </c>
      <c r="B398" s="310" t="s">
        <v>55</v>
      </c>
      <c r="C398" s="311" t="s">
        <v>56</v>
      </c>
      <c r="D398" s="312">
        <v>53010</v>
      </c>
      <c r="E398" s="117" t="s">
        <v>1023</v>
      </c>
      <c r="F398" s="313" t="s">
        <v>1024</v>
      </c>
      <c r="G398" s="314" t="s">
        <v>1025</v>
      </c>
      <c r="H398" s="207">
        <v>0</v>
      </c>
      <c r="I398" s="207">
        <v>0</v>
      </c>
      <c r="J398" s="207">
        <v>0</v>
      </c>
      <c r="K398" s="207">
        <v>0</v>
      </c>
      <c r="L398" s="207">
        <v>0</v>
      </c>
      <c r="M398" s="207">
        <v>0</v>
      </c>
      <c r="N398" s="207">
        <v>0</v>
      </c>
      <c r="O398" s="207">
        <v>0</v>
      </c>
      <c r="P398" s="207">
        <v>0</v>
      </c>
      <c r="Q398" s="207">
        <v>0</v>
      </c>
      <c r="R398" s="207">
        <v>0</v>
      </c>
      <c r="S398" s="207">
        <v>0</v>
      </c>
      <c r="T398" s="207">
        <v>0</v>
      </c>
      <c r="U398" s="207">
        <v>0</v>
      </c>
      <c r="V398" s="207">
        <v>0</v>
      </c>
      <c r="W398" s="207">
        <v>0</v>
      </c>
      <c r="X398" s="207">
        <v>0</v>
      </c>
      <c r="Y398" s="207">
        <v>0</v>
      </c>
      <c r="Z398" s="207">
        <v>0</v>
      </c>
      <c r="AA398" s="207">
        <v>0</v>
      </c>
      <c r="AB398" s="207">
        <v>0</v>
      </c>
      <c r="AC398" s="207">
        <v>0</v>
      </c>
      <c r="AD398" s="207">
        <v>0</v>
      </c>
      <c r="AE398" s="207">
        <v>0</v>
      </c>
      <c r="AF398" s="207">
        <v>0</v>
      </c>
      <c r="AG398" s="207">
        <v>0</v>
      </c>
      <c r="AH398" s="207">
        <v>0</v>
      </c>
      <c r="AI398" s="207">
        <v>0</v>
      </c>
      <c r="AJ398" s="207">
        <v>0</v>
      </c>
      <c r="AK398" s="207">
        <v>0</v>
      </c>
      <c r="AL398" s="207">
        <v>0</v>
      </c>
      <c r="AM398" s="207">
        <v>0</v>
      </c>
      <c r="AN398" s="207">
        <v>0</v>
      </c>
      <c r="AO398" s="207">
        <v>0</v>
      </c>
      <c r="AP398" s="207">
        <v>0</v>
      </c>
      <c r="AQ398" s="207">
        <v>0</v>
      </c>
      <c r="AR398" s="207">
        <v>0</v>
      </c>
      <c r="AS398" s="207">
        <v>0</v>
      </c>
      <c r="AT398" s="207">
        <v>0</v>
      </c>
      <c r="AU398" s="207">
        <v>0</v>
      </c>
      <c r="AV398" s="207">
        <v>0</v>
      </c>
      <c r="AW398" s="207">
        <v>0</v>
      </c>
      <c r="AX398" s="207">
        <v>0</v>
      </c>
      <c r="AY398" s="207">
        <v>0</v>
      </c>
      <c r="AZ398" s="207">
        <v>0</v>
      </c>
      <c r="BA398" s="207">
        <v>0</v>
      </c>
      <c r="BB398" s="207">
        <v>0</v>
      </c>
      <c r="BC398" s="207">
        <v>0</v>
      </c>
      <c r="BD398" s="207">
        <v>0</v>
      </c>
      <c r="BE398" s="207">
        <v>0</v>
      </c>
      <c r="BF398" s="207">
        <v>0</v>
      </c>
      <c r="BG398" s="207">
        <v>0</v>
      </c>
      <c r="BH398" s="207">
        <v>0</v>
      </c>
      <c r="BI398" s="207">
        <v>0</v>
      </c>
      <c r="BJ398" s="207">
        <v>0</v>
      </c>
      <c r="BK398" s="207">
        <v>0</v>
      </c>
      <c r="BL398" s="207">
        <v>0</v>
      </c>
      <c r="BM398" s="207">
        <v>0</v>
      </c>
      <c r="BN398" s="207">
        <v>0</v>
      </c>
      <c r="BO398" s="207">
        <v>0</v>
      </c>
      <c r="BP398" s="207">
        <v>0</v>
      </c>
      <c r="BQ398" s="207">
        <v>0</v>
      </c>
      <c r="BR398" s="207">
        <v>0</v>
      </c>
      <c r="BS398" s="207">
        <v>0</v>
      </c>
      <c r="BT398" s="207">
        <v>0</v>
      </c>
      <c r="BU398" s="207">
        <v>0</v>
      </c>
      <c r="BV398" s="207">
        <v>0</v>
      </c>
      <c r="BW398" s="207">
        <v>0</v>
      </c>
      <c r="BX398" s="207">
        <v>0</v>
      </c>
      <c r="BY398" s="207">
        <v>0</v>
      </c>
      <c r="BZ398" s="207">
        <v>0</v>
      </c>
      <c r="CA398" s="207">
        <v>0</v>
      </c>
      <c r="CB398" s="207">
        <v>0</v>
      </c>
      <c r="CC398" s="216">
        <f t="shared" si="58"/>
        <v>0</v>
      </c>
    </row>
    <row r="399" spans="1:81" s="116" customFormat="1" ht="25.5" customHeight="1">
      <c r="A399" s="143" t="s">
        <v>1461</v>
      </c>
      <c r="B399" s="310" t="s">
        <v>55</v>
      </c>
      <c r="C399" s="311" t="s">
        <v>56</v>
      </c>
      <c r="D399" s="312">
        <v>53010</v>
      </c>
      <c r="E399" s="117" t="s">
        <v>1023</v>
      </c>
      <c r="F399" s="313" t="s">
        <v>1026</v>
      </c>
      <c r="G399" s="314" t="s">
        <v>1027</v>
      </c>
      <c r="H399" s="207">
        <v>0</v>
      </c>
      <c r="I399" s="207">
        <v>0</v>
      </c>
      <c r="J399" s="207">
        <v>0</v>
      </c>
      <c r="K399" s="207">
        <v>0</v>
      </c>
      <c r="L399" s="207">
        <v>0</v>
      </c>
      <c r="M399" s="207">
        <v>0</v>
      </c>
      <c r="N399" s="207">
        <v>0</v>
      </c>
      <c r="O399" s="207">
        <v>0</v>
      </c>
      <c r="P399" s="207">
        <v>0</v>
      </c>
      <c r="Q399" s="207">
        <v>0</v>
      </c>
      <c r="R399" s="207">
        <v>0</v>
      </c>
      <c r="S399" s="207">
        <v>0</v>
      </c>
      <c r="T399" s="207">
        <v>0</v>
      </c>
      <c r="U399" s="207">
        <v>0</v>
      </c>
      <c r="V399" s="207">
        <v>0</v>
      </c>
      <c r="W399" s="207">
        <v>0</v>
      </c>
      <c r="X399" s="207">
        <v>0</v>
      </c>
      <c r="Y399" s="207">
        <v>0</v>
      </c>
      <c r="Z399" s="207">
        <v>0</v>
      </c>
      <c r="AA399" s="207">
        <v>0</v>
      </c>
      <c r="AB399" s="207">
        <v>0</v>
      </c>
      <c r="AC399" s="207">
        <v>0</v>
      </c>
      <c r="AD399" s="207">
        <v>0</v>
      </c>
      <c r="AE399" s="207">
        <v>0</v>
      </c>
      <c r="AF399" s="207">
        <v>0</v>
      </c>
      <c r="AG399" s="207">
        <v>0</v>
      </c>
      <c r="AH399" s="207">
        <v>0</v>
      </c>
      <c r="AI399" s="207">
        <v>0</v>
      </c>
      <c r="AJ399" s="207">
        <v>0</v>
      </c>
      <c r="AK399" s="207">
        <v>0</v>
      </c>
      <c r="AL399" s="207">
        <v>0</v>
      </c>
      <c r="AM399" s="207">
        <v>0</v>
      </c>
      <c r="AN399" s="207">
        <v>0</v>
      </c>
      <c r="AO399" s="207">
        <v>0</v>
      </c>
      <c r="AP399" s="207">
        <v>0</v>
      </c>
      <c r="AQ399" s="207">
        <v>0</v>
      </c>
      <c r="AR399" s="207">
        <v>0</v>
      </c>
      <c r="AS399" s="207">
        <v>0</v>
      </c>
      <c r="AT399" s="207">
        <v>0</v>
      </c>
      <c r="AU399" s="207">
        <v>0</v>
      </c>
      <c r="AV399" s="207">
        <v>0</v>
      </c>
      <c r="AW399" s="207">
        <v>0</v>
      </c>
      <c r="AX399" s="207">
        <v>0</v>
      </c>
      <c r="AY399" s="207">
        <v>0</v>
      </c>
      <c r="AZ399" s="207">
        <v>0</v>
      </c>
      <c r="BA399" s="207">
        <v>0</v>
      </c>
      <c r="BB399" s="207">
        <v>0</v>
      </c>
      <c r="BC399" s="207">
        <v>0</v>
      </c>
      <c r="BD399" s="207">
        <v>0</v>
      </c>
      <c r="BE399" s="207">
        <v>0</v>
      </c>
      <c r="BF399" s="207">
        <v>0</v>
      </c>
      <c r="BG399" s="207">
        <v>0</v>
      </c>
      <c r="BH399" s="207">
        <v>0</v>
      </c>
      <c r="BI399" s="207">
        <v>0</v>
      </c>
      <c r="BJ399" s="207">
        <v>0</v>
      </c>
      <c r="BK399" s="207">
        <v>0</v>
      </c>
      <c r="BL399" s="207">
        <v>0</v>
      </c>
      <c r="BM399" s="207">
        <v>0</v>
      </c>
      <c r="BN399" s="207">
        <v>0</v>
      </c>
      <c r="BO399" s="207">
        <v>0</v>
      </c>
      <c r="BP399" s="207">
        <v>0</v>
      </c>
      <c r="BQ399" s="207">
        <v>0</v>
      </c>
      <c r="BR399" s="207">
        <v>0</v>
      </c>
      <c r="BS399" s="207">
        <v>0</v>
      </c>
      <c r="BT399" s="207">
        <v>0</v>
      </c>
      <c r="BU399" s="207">
        <v>0</v>
      </c>
      <c r="BV399" s="207">
        <v>0</v>
      </c>
      <c r="BW399" s="207">
        <v>0</v>
      </c>
      <c r="BX399" s="207">
        <v>0</v>
      </c>
      <c r="BY399" s="207">
        <v>0</v>
      </c>
      <c r="BZ399" s="207">
        <v>0</v>
      </c>
      <c r="CA399" s="207">
        <v>0</v>
      </c>
      <c r="CB399" s="207">
        <v>0</v>
      </c>
      <c r="CC399" s="216">
        <f t="shared" si="58"/>
        <v>0</v>
      </c>
    </row>
    <row r="400" spans="1:81" s="116" customFormat="1" ht="25.5" customHeight="1">
      <c r="A400" s="143" t="s">
        <v>1461</v>
      </c>
      <c r="B400" s="310" t="s">
        <v>55</v>
      </c>
      <c r="C400" s="311" t="s">
        <v>56</v>
      </c>
      <c r="D400" s="312">
        <v>53010</v>
      </c>
      <c r="E400" s="117" t="s">
        <v>1023</v>
      </c>
      <c r="F400" s="313" t="s">
        <v>1028</v>
      </c>
      <c r="G400" s="314" t="s">
        <v>1029</v>
      </c>
      <c r="H400" s="207">
        <v>0</v>
      </c>
      <c r="I400" s="207">
        <v>0</v>
      </c>
      <c r="J400" s="207">
        <v>0</v>
      </c>
      <c r="K400" s="207">
        <v>0</v>
      </c>
      <c r="L400" s="207">
        <v>0</v>
      </c>
      <c r="M400" s="207">
        <v>0</v>
      </c>
      <c r="N400" s="207">
        <v>0</v>
      </c>
      <c r="O400" s="207">
        <v>0</v>
      </c>
      <c r="P400" s="207">
        <v>0</v>
      </c>
      <c r="Q400" s="207">
        <v>0</v>
      </c>
      <c r="R400" s="207">
        <v>0</v>
      </c>
      <c r="S400" s="207">
        <v>0</v>
      </c>
      <c r="T400" s="207">
        <v>0</v>
      </c>
      <c r="U400" s="207">
        <v>0</v>
      </c>
      <c r="V400" s="207">
        <v>0</v>
      </c>
      <c r="W400" s="207">
        <v>0</v>
      </c>
      <c r="X400" s="207">
        <v>0</v>
      </c>
      <c r="Y400" s="207">
        <v>0</v>
      </c>
      <c r="Z400" s="207">
        <v>0</v>
      </c>
      <c r="AA400" s="207">
        <v>0</v>
      </c>
      <c r="AB400" s="207">
        <v>0</v>
      </c>
      <c r="AC400" s="207">
        <v>0</v>
      </c>
      <c r="AD400" s="207">
        <v>0</v>
      </c>
      <c r="AE400" s="207">
        <v>0</v>
      </c>
      <c r="AF400" s="207">
        <v>0</v>
      </c>
      <c r="AG400" s="207">
        <v>0</v>
      </c>
      <c r="AH400" s="207">
        <v>0</v>
      </c>
      <c r="AI400" s="207">
        <v>0</v>
      </c>
      <c r="AJ400" s="207">
        <v>0</v>
      </c>
      <c r="AK400" s="207">
        <v>0</v>
      </c>
      <c r="AL400" s="207">
        <v>0</v>
      </c>
      <c r="AM400" s="207">
        <v>0</v>
      </c>
      <c r="AN400" s="207">
        <v>0</v>
      </c>
      <c r="AO400" s="207">
        <v>0</v>
      </c>
      <c r="AP400" s="207">
        <v>0</v>
      </c>
      <c r="AQ400" s="207">
        <v>0</v>
      </c>
      <c r="AR400" s="207">
        <v>0</v>
      </c>
      <c r="AS400" s="207">
        <v>0</v>
      </c>
      <c r="AT400" s="207">
        <v>0</v>
      </c>
      <c r="AU400" s="207">
        <v>0</v>
      </c>
      <c r="AV400" s="207">
        <v>0</v>
      </c>
      <c r="AW400" s="207">
        <v>0</v>
      </c>
      <c r="AX400" s="207">
        <v>0</v>
      </c>
      <c r="AY400" s="207">
        <v>0</v>
      </c>
      <c r="AZ400" s="207">
        <v>0</v>
      </c>
      <c r="BA400" s="207">
        <v>0</v>
      </c>
      <c r="BB400" s="207">
        <v>0</v>
      </c>
      <c r="BC400" s="207">
        <v>0</v>
      </c>
      <c r="BD400" s="207">
        <v>0</v>
      </c>
      <c r="BE400" s="207">
        <v>0</v>
      </c>
      <c r="BF400" s="207">
        <v>0</v>
      </c>
      <c r="BG400" s="207">
        <v>0</v>
      </c>
      <c r="BH400" s="207">
        <v>0</v>
      </c>
      <c r="BI400" s="207">
        <v>0</v>
      </c>
      <c r="BJ400" s="207">
        <v>0</v>
      </c>
      <c r="BK400" s="207">
        <v>0</v>
      </c>
      <c r="BL400" s="207">
        <v>0</v>
      </c>
      <c r="BM400" s="207">
        <v>0</v>
      </c>
      <c r="BN400" s="207">
        <v>0</v>
      </c>
      <c r="BO400" s="207">
        <v>0</v>
      </c>
      <c r="BP400" s="207">
        <v>0</v>
      </c>
      <c r="BQ400" s="207">
        <v>0</v>
      </c>
      <c r="BR400" s="207">
        <v>0</v>
      </c>
      <c r="BS400" s="207">
        <v>0</v>
      </c>
      <c r="BT400" s="207">
        <v>0</v>
      </c>
      <c r="BU400" s="207">
        <v>0</v>
      </c>
      <c r="BV400" s="207">
        <v>0</v>
      </c>
      <c r="BW400" s="207">
        <v>0</v>
      </c>
      <c r="BX400" s="207">
        <v>0</v>
      </c>
      <c r="BY400" s="207">
        <v>0</v>
      </c>
      <c r="BZ400" s="207">
        <v>0</v>
      </c>
      <c r="CA400" s="207">
        <v>0</v>
      </c>
      <c r="CB400" s="207">
        <v>0</v>
      </c>
      <c r="CC400" s="216">
        <f t="shared" si="58"/>
        <v>0</v>
      </c>
    </row>
    <row r="401" spans="1:81" s="116" customFormat="1" ht="25.5" customHeight="1">
      <c r="A401" s="143" t="s">
        <v>1461</v>
      </c>
      <c r="B401" s="310" t="s">
        <v>55</v>
      </c>
      <c r="C401" s="311" t="s">
        <v>56</v>
      </c>
      <c r="D401" s="312">
        <v>53010</v>
      </c>
      <c r="E401" s="117" t="s">
        <v>1023</v>
      </c>
      <c r="F401" s="313" t="s">
        <v>1030</v>
      </c>
      <c r="G401" s="314" t="s">
        <v>1031</v>
      </c>
      <c r="H401" s="207">
        <v>0</v>
      </c>
      <c r="I401" s="185">
        <v>835836.84</v>
      </c>
      <c r="J401" s="185">
        <v>0</v>
      </c>
      <c r="K401" s="185">
        <v>0</v>
      </c>
      <c r="L401" s="185">
        <v>0</v>
      </c>
      <c r="M401" s="185">
        <v>0</v>
      </c>
      <c r="N401" s="185">
        <v>0</v>
      </c>
      <c r="O401" s="185">
        <v>0</v>
      </c>
      <c r="P401" s="185">
        <v>0</v>
      </c>
      <c r="Q401" s="185">
        <v>0</v>
      </c>
      <c r="R401" s="185">
        <v>0</v>
      </c>
      <c r="S401" s="185">
        <v>0</v>
      </c>
      <c r="T401" s="185">
        <v>0</v>
      </c>
      <c r="U401" s="185">
        <v>0</v>
      </c>
      <c r="V401" s="185">
        <v>0</v>
      </c>
      <c r="W401" s="185">
        <v>0</v>
      </c>
      <c r="X401" s="185">
        <v>0</v>
      </c>
      <c r="Y401" s="185">
        <v>0</v>
      </c>
      <c r="Z401" s="185">
        <v>0</v>
      </c>
      <c r="AA401" s="185">
        <v>0</v>
      </c>
      <c r="AB401" s="185">
        <v>0</v>
      </c>
      <c r="AC401" s="185">
        <v>1655571.27</v>
      </c>
      <c r="AD401" s="185">
        <v>0</v>
      </c>
      <c r="AE401" s="185">
        <v>0</v>
      </c>
      <c r="AF401" s="185">
        <v>0</v>
      </c>
      <c r="AG401" s="185">
        <v>0</v>
      </c>
      <c r="AH401" s="185">
        <v>0</v>
      </c>
      <c r="AI401" s="185">
        <v>0</v>
      </c>
      <c r="AJ401" s="185">
        <v>0</v>
      </c>
      <c r="AK401" s="185">
        <v>0</v>
      </c>
      <c r="AL401" s="185">
        <v>0</v>
      </c>
      <c r="AM401" s="185">
        <v>0</v>
      </c>
      <c r="AN401" s="185">
        <v>0</v>
      </c>
      <c r="AO401" s="185">
        <v>0</v>
      </c>
      <c r="AP401" s="185">
        <v>0</v>
      </c>
      <c r="AQ401" s="185">
        <v>0</v>
      </c>
      <c r="AR401" s="185">
        <v>0</v>
      </c>
      <c r="AS401" s="185">
        <v>0</v>
      </c>
      <c r="AT401" s="185">
        <v>0</v>
      </c>
      <c r="AU401" s="185">
        <v>0</v>
      </c>
      <c r="AV401" s="185">
        <v>0</v>
      </c>
      <c r="AW401" s="185">
        <v>0</v>
      </c>
      <c r="AX401" s="185">
        <v>0</v>
      </c>
      <c r="AY401" s="185">
        <v>0</v>
      </c>
      <c r="AZ401" s="185">
        <v>0</v>
      </c>
      <c r="BA401" s="185">
        <v>0</v>
      </c>
      <c r="BB401" s="185">
        <v>0</v>
      </c>
      <c r="BC401" s="185">
        <v>0</v>
      </c>
      <c r="BD401" s="185">
        <v>0</v>
      </c>
      <c r="BE401" s="185">
        <v>88097.3</v>
      </c>
      <c r="BF401" s="185">
        <v>0</v>
      </c>
      <c r="BG401" s="185">
        <v>0</v>
      </c>
      <c r="BH401" s="185"/>
      <c r="BI401" s="185">
        <v>0</v>
      </c>
      <c r="BJ401" s="185"/>
      <c r="BK401" s="185">
        <v>0</v>
      </c>
      <c r="BL401" s="185">
        <v>0</v>
      </c>
      <c r="BM401" s="185">
        <v>0</v>
      </c>
      <c r="BN401" s="185">
        <v>0</v>
      </c>
      <c r="BO401" s="185">
        <v>0</v>
      </c>
      <c r="BP401" s="185"/>
      <c r="BQ401" s="185">
        <v>0</v>
      </c>
      <c r="BR401" s="185">
        <v>0</v>
      </c>
      <c r="BS401" s="185">
        <v>0</v>
      </c>
      <c r="BT401" s="185">
        <v>0</v>
      </c>
      <c r="BU401" s="185">
        <v>0</v>
      </c>
      <c r="BV401" s="185">
        <v>0</v>
      </c>
      <c r="BW401" s="185">
        <v>0</v>
      </c>
      <c r="BX401" s="185">
        <v>0</v>
      </c>
      <c r="BY401" s="185">
        <v>0</v>
      </c>
      <c r="BZ401" s="185">
        <v>0</v>
      </c>
      <c r="CA401" s="185">
        <v>0</v>
      </c>
      <c r="CB401" s="185">
        <v>0</v>
      </c>
      <c r="CC401" s="216">
        <f t="shared" si="58"/>
        <v>2579505.4099999997</v>
      </c>
    </row>
    <row r="402" spans="1:81" s="116" customFormat="1" ht="25.5" customHeight="1">
      <c r="A402" s="143" t="s">
        <v>1461</v>
      </c>
      <c r="B402" s="310" t="s">
        <v>55</v>
      </c>
      <c r="C402" s="311" t="s">
        <v>56</v>
      </c>
      <c r="D402" s="312"/>
      <c r="E402" s="117"/>
      <c r="F402" s="313" t="s">
        <v>1032</v>
      </c>
      <c r="G402" s="314" t="s">
        <v>1033</v>
      </c>
      <c r="H402" s="207">
        <v>0</v>
      </c>
      <c r="I402" s="207">
        <v>0</v>
      </c>
      <c r="J402" s="207">
        <v>0</v>
      </c>
      <c r="K402" s="207">
        <v>0</v>
      </c>
      <c r="L402" s="207">
        <v>0</v>
      </c>
      <c r="M402" s="207">
        <v>0</v>
      </c>
      <c r="N402" s="207">
        <v>0</v>
      </c>
      <c r="O402" s="207">
        <v>0</v>
      </c>
      <c r="P402" s="207">
        <v>0</v>
      </c>
      <c r="Q402" s="207">
        <v>0</v>
      </c>
      <c r="R402" s="207">
        <v>0</v>
      </c>
      <c r="S402" s="207">
        <v>0</v>
      </c>
      <c r="T402" s="207">
        <v>0</v>
      </c>
      <c r="U402" s="207">
        <v>0</v>
      </c>
      <c r="V402" s="207">
        <v>0</v>
      </c>
      <c r="W402" s="207">
        <v>0</v>
      </c>
      <c r="X402" s="207">
        <v>0</v>
      </c>
      <c r="Y402" s="207">
        <v>0</v>
      </c>
      <c r="Z402" s="207">
        <v>0</v>
      </c>
      <c r="AA402" s="207">
        <v>0</v>
      </c>
      <c r="AB402" s="207">
        <v>0</v>
      </c>
      <c r="AC402" s="207">
        <v>0</v>
      </c>
      <c r="AD402" s="207">
        <v>0</v>
      </c>
      <c r="AE402" s="207">
        <v>0</v>
      </c>
      <c r="AF402" s="207">
        <v>0</v>
      </c>
      <c r="AG402" s="207">
        <v>0</v>
      </c>
      <c r="AH402" s="207">
        <v>0</v>
      </c>
      <c r="AI402" s="207">
        <v>0</v>
      </c>
      <c r="AJ402" s="207">
        <v>0</v>
      </c>
      <c r="AK402" s="207">
        <v>0</v>
      </c>
      <c r="AL402" s="207">
        <v>0</v>
      </c>
      <c r="AM402" s="207">
        <v>0</v>
      </c>
      <c r="AN402" s="207">
        <v>0</v>
      </c>
      <c r="AO402" s="207">
        <v>0</v>
      </c>
      <c r="AP402" s="207">
        <v>0</v>
      </c>
      <c r="AQ402" s="207">
        <v>0</v>
      </c>
      <c r="AR402" s="207">
        <v>0</v>
      </c>
      <c r="AS402" s="207">
        <v>0</v>
      </c>
      <c r="AT402" s="207">
        <v>0</v>
      </c>
      <c r="AU402" s="207">
        <v>0</v>
      </c>
      <c r="AV402" s="207">
        <v>0</v>
      </c>
      <c r="AW402" s="207">
        <v>0</v>
      </c>
      <c r="AX402" s="207">
        <v>0</v>
      </c>
      <c r="AY402" s="207">
        <v>0</v>
      </c>
      <c r="AZ402" s="207">
        <v>0</v>
      </c>
      <c r="BA402" s="207">
        <v>0</v>
      </c>
      <c r="BB402" s="207">
        <v>0</v>
      </c>
      <c r="BC402" s="207">
        <v>0</v>
      </c>
      <c r="BD402" s="207">
        <v>0</v>
      </c>
      <c r="BE402" s="207">
        <v>61411.8</v>
      </c>
      <c r="BF402" s="207">
        <v>0</v>
      </c>
      <c r="BG402" s="207">
        <v>0</v>
      </c>
      <c r="BH402" s="207"/>
      <c r="BI402" s="207">
        <v>0</v>
      </c>
      <c r="BJ402" s="207"/>
      <c r="BK402" s="207">
        <v>0</v>
      </c>
      <c r="BL402" s="207">
        <v>0</v>
      </c>
      <c r="BM402" s="207">
        <v>0</v>
      </c>
      <c r="BN402" s="207">
        <v>0</v>
      </c>
      <c r="BO402" s="207">
        <v>0</v>
      </c>
      <c r="BP402" s="207"/>
      <c r="BQ402" s="207">
        <v>0</v>
      </c>
      <c r="BR402" s="207">
        <v>0</v>
      </c>
      <c r="BS402" s="207">
        <v>0</v>
      </c>
      <c r="BT402" s="207">
        <v>0</v>
      </c>
      <c r="BU402" s="207">
        <v>0</v>
      </c>
      <c r="BV402" s="207">
        <v>0</v>
      </c>
      <c r="BW402" s="207">
        <v>0</v>
      </c>
      <c r="BX402" s="207">
        <v>0</v>
      </c>
      <c r="BY402" s="207">
        <v>0</v>
      </c>
      <c r="BZ402" s="207">
        <v>0</v>
      </c>
      <c r="CA402" s="207">
        <v>0</v>
      </c>
      <c r="CB402" s="207">
        <v>0</v>
      </c>
      <c r="CC402" s="216">
        <f t="shared" si="58"/>
        <v>61411.8</v>
      </c>
    </row>
    <row r="403" spans="1:81" s="116" customFormat="1" ht="25.5" customHeight="1">
      <c r="A403" s="143" t="s">
        <v>1461</v>
      </c>
      <c r="B403" s="310" t="s">
        <v>55</v>
      </c>
      <c r="C403" s="311" t="s">
        <v>56</v>
      </c>
      <c r="D403" s="312">
        <v>53010</v>
      </c>
      <c r="E403" s="117" t="s">
        <v>1023</v>
      </c>
      <c r="F403" s="313" t="s">
        <v>1034</v>
      </c>
      <c r="G403" s="314" t="s">
        <v>1035</v>
      </c>
      <c r="H403" s="207">
        <v>0</v>
      </c>
      <c r="I403" s="207">
        <v>0</v>
      </c>
      <c r="J403" s="207">
        <v>0</v>
      </c>
      <c r="K403" s="207">
        <v>0</v>
      </c>
      <c r="L403" s="207">
        <v>0</v>
      </c>
      <c r="M403" s="207">
        <v>0</v>
      </c>
      <c r="N403" s="207">
        <v>0</v>
      </c>
      <c r="O403" s="207">
        <v>0</v>
      </c>
      <c r="P403" s="207">
        <v>0</v>
      </c>
      <c r="Q403" s="207">
        <v>0</v>
      </c>
      <c r="R403" s="207">
        <v>0</v>
      </c>
      <c r="S403" s="207">
        <v>0</v>
      </c>
      <c r="T403" s="207">
        <v>0</v>
      </c>
      <c r="U403" s="207">
        <v>0</v>
      </c>
      <c r="V403" s="207">
        <v>0</v>
      </c>
      <c r="W403" s="207">
        <v>0</v>
      </c>
      <c r="X403" s="207">
        <v>0</v>
      </c>
      <c r="Y403" s="207">
        <v>0</v>
      </c>
      <c r="Z403" s="207">
        <v>0</v>
      </c>
      <c r="AA403" s="207">
        <v>0</v>
      </c>
      <c r="AB403" s="207">
        <v>0</v>
      </c>
      <c r="AC403" s="207">
        <v>0</v>
      </c>
      <c r="AD403" s="207">
        <v>0</v>
      </c>
      <c r="AE403" s="207">
        <v>0</v>
      </c>
      <c r="AF403" s="207">
        <v>0</v>
      </c>
      <c r="AG403" s="207">
        <v>0</v>
      </c>
      <c r="AH403" s="207">
        <v>0</v>
      </c>
      <c r="AI403" s="207">
        <v>0</v>
      </c>
      <c r="AJ403" s="207">
        <v>0</v>
      </c>
      <c r="AK403" s="207">
        <v>0</v>
      </c>
      <c r="AL403" s="207">
        <v>0</v>
      </c>
      <c r="AM403" s="207">
        <v>0</v>
      </c>
      <c r="AN403" s="207">
        <v>0</v>
      </c>
      <c r="AO403" s="207">
        <v>0</v>
      </c>
      <c r="AP403" s="207">
        <v>0</v>
      </c>
      <c r="AQ403" s="207">
        <v>0</v>
      </c>
      <c r="AR403" s="207">
        <v>0</v>
      </c>
      <c r="AS403" s="207">
        <v>0</v>
      </c>
      <c r="AT403" s="207">
        <v>0</v>
      </c>
      <c r="AU403" s="207">
        <v>0</v>
      </c>
      <c r="AV403" s="207">
        <v>0</v>
      </c>
      <c r="AW403" s="207">
        <v>0</v>
      </c>
      <c r="AX403" s="207">
        <v>0</v>
      </c>
      <c r="AY403" s="207">
        <v>0</v>
      </c>
      <c r="AZ403" s="207">
        <v>0</v>
      </c>
      <c r="BA403" s="207">
        <v>0</v>
      </c>
      <c r="BB403" s="207">
        <v>0</v>
      </c>
      <c r="BC403" s="207">
        <v>0</v>
      </c>
      <c r="BD403" s="207">
        <v>0</v>
      </c>
      <c r="BE403" s="207">
        <v>0</v>
      </c>
      <c r="BF403" s="207">
        <v>0</v>
      </c>
      <c r="BG403" s="207">
        <v>0</v>
      </c>
      <c r="BH403" s="207">
        <v>0</v>
      </c>
      <c r="BI403" s="207">
        <v>0</v>
      </c>
      <c r="BJ403" s="207">
        <v>0</v>
      </c>
      <c r="BK403" s="207">
        <v>0</v>
      </c>
      <c r="BL403" s="207">
        <v>0</v>
      </c>
      <c r="BM403" s="207">
        <v>0</v>
      </c>
      <c r="BN403" s="207">
        <v>0</v>
      </c>
      <c r="BO403" s="207">
        <v>0</v>
      </c>
      <c r="BP403" s="207">
        <v>0</v>
      </c>
      <c r="BQ403" s="207">
        <v>0</v>
      </c>
      <c r="BR403" s="207">
        <v>0</v>
      </c>
      <c r="BS403" s="207">
        <v>0</v>
      </c>
      <c r="BT403" s="207">
        <v>0</v>
      </c>
      <c r="BU403" s="207">
        <v>0</v>
      </c>
      <c r="BV403" s="207">
        <v>0</v>
      </c>
      <c r="BW403" s="207">
        <v>0</v>
      </c>
      <c r="BX403" s="207">
        <v>0</v>
      </c>
      <c r="BY403" s="207">
        <v>0</v>
      </c>
      <c r="BZ403" s="207">
        <v>0</v>
      </c>
      <c r="CA403" s="207">
        <v>0</v>
      </c>
      <c r="CB403" s="207">
        <v>0</v>
      </c>
      <c r="CC403" s="216">
        <f t="shared" si="58"/>
        <v>0</v>
      </c>
    </row>
    <row r="404" spans="1:81" s="116" customFormat="1" ht="25.5" customHeight="1">
      <c r="A404" s="143" t="s">
        <v>1461</v>
      </c>
      <c r="B404" s="310" t="s">
        <v>55</v>
      </c>
      <c r="C404" s="311" t="s">
        <v>56</v>
      </c>
      <c r="D404" s="312">
        <v>53010</v>
      </c>
      <c r="E404" s="117" t="s">
        <v>1023</v>
      </c>
      <c r="F404" s="313" t="s">
        <v>1036</v>
      </c>
      <c r="G404" s="314" t="s">
        <v>1037</v>
      </c>
      <c r="H404" s="207">
        <v>0</v>
      </c>
      <c r="I404" s="207">
        <v>0</v>
      </c>
      <c r="J404" s="207">
        <v>0</v>
      </c>
      <c r="K404" s="207">
        <v>0</v>
      </c>
      <c r="L404" s="207">
        <v>0</v>
      </c>
      <c r="M404" s="207">
        <v>0</v>
      </c>
      <c r="N404" s="207">
        <v>0</v>
      </c>
      <c r="O404" s="207">
        <v>0</v>
      </c>
      <c r="P404" s="207">
        <v>0</v>
      </c>
      <c r="Q404" s="207">
        <v>0</v>
      </c>
      <c r="R404" s="207">
        <v>0</v>
      </c>
      <c r="S404" s="207">
        <v>0</v>
      </c>
      <c r="T404" s="207">
        <v>0</v>
      </c>
      <c r="U404" s="207">
        <v>0</v>
      </c>
      <c r="V404" s="207">
        <v>0</v>
      </c>
      <c r="W404" s="207">
        <v>0</v>
      </c>
      <c r="X404" s="207">
        <v>0</v>
      </c>
      <c r="Y404" s="207">
        <v>0</v>
      </c>
      <c r="Z404" s="207">
        <v>0</v>
      </c>
      <c r="AA404" s="207">
        <v>0</v>
      </c>
      <c r="AB404" s="207">
        <v>0</v>
      </c>
      <c r="AC404" s="207">
        <v>0</v>
      </c>
      <c r="AD404" s="207">
        <v>0</v>
      </c>
      <c r="AE404" s="207">
        <v>0</v>
      </c>
      <c r="AF404" s="207">
        <v>0</v>
      </c>
      <c r="AG404" s="207">
        <v>0</v>
      </c>
      <c r="AH404" s="207">
        <v>0</v>
      </c>
      <c r="AI404" s="207">
        <v>0</v>
      </c>
      <c r="AJ404" s="207">
        <v>0</v>
      </c>
      <c r="AK404" s="207">
        <v>0</v>
      </c>
      <c r="AL404" s="207">
        <v>0</v>
      </c>
      <c r="AM404" s="207">
        <v>0</v>
      </c>
      <c r="AN404" s="207">
        <v>0</v>
      </c>
      <c r="AO404" s="207">
        <v>0</v>
      </c>
      <c r="AP404" s="207">
        <v>0</v>
      </c>
      <c r="AQ404" s="207">
        <v>0</v>
      </c>
      <c r="AR404" s="207">
        <v>0</v>
      </c>
      <c r="AS404" s="207">
        <v>0</v>
      </c>
      <c r="AT404" s="207">
        <v>0</v>
      </c>
      <c r="AU404" s="207">
        <v>0</v>
      </c>
      <c r="AV404" s="207">
        <v>0</v>
      </c>
      <c r="AW404" s="207">
        <v>0</v>
      </c>
      <c r="AX404" s="207">
        <v>0</v>
      </c>
      <c r="AY404" s="207">
        <v>0</v>
      </c>
      <c r="AZ404" s="207">
        <v>0</v>
      </c>
      <c r="BA404" s="207">
        <v>0</v>
      </c>
      <c r="BB404" s="207">
        <v>0</v>
      </c>
      <c r="BC404" s="207">
        <v>0</v>
      </c>
      <c r="BD404" s="207">
        <v>0</v>
      </c>
      <c r="BE404" s="207">
        <v>0</v>
      </c>
      <c r="BF404" s="207">
        <v>0</v>
      </c>
      <c r="BG404" s="207">
        <v>0</v>
      </c>
      <c r="BH404" s="207">
        <v>0</v>
      </c>
      <c r="BI404" s="207">
        <v>0</v>
      </c>
      <c r="BJ404" s="207">
        <v>0</v>
      </c>
      <c r="BK404" s="207">
        <v>0</v>
      </c>
      <c r="BL404" s="207">
        <v>0</v>
      </c>
      <c r="BM404" s="207">
        <v>0</v>
      </c>
      <c r="BN404" s="207">
        <v>0</v>
      </c>
      <c r="BO404" s="207">
        <v>0</v>
      </c>
      <c r="BP404" s="207">
        <v>0</v>
      </c>
      <c r="BQ404" s="207">
        <v>0</v>
      </c>
      <c r="BR404" s="207">
        <v>0</v>
      </c>
      <c r="BS404" s="207">
        <v>0</v>
      </c>
      <c r="BT404" s="207">
        <v>0</v>
      </c>
      <c r="BU404" s="207">
        <v>0</v>
      </c>
      <c r="BV404" s="207">
        <v>0</v>
      </c>
      <c r="BW404" s="207">
        <v>0</v>
      </c>
      <c r="BX404" s="207">
        <v>0</v>
      </c>
      <c r="BY404" s="207">
        <v>0</v>
      </c>
      <c r="BZ404" s="207">
        <v>0</v>
      </c>
      <c r="CA404" s="207">
        <v>0</v>
      </c>
      <c r="CB404" s="207">
        <v>0</v>
      </c>
      <c r="CC404" s="216">
        <f t="shared" si="58"/>
        <v>0</v>
      </c>
    </row>
    <row r="405" spans="1:81" s="116" customFormat="1" ht="25.5" customHeight="1">
      <c r="A405" s="143" t="s">
        <v>1461</v>
      </c>
      <c r="B405" s="310" t="s">
        <v>55</v>
      </c>
      <c r="C405" s="311" t="s">
        <v>56</v>
      </c>
      <c r="D405" s="312">
        <v>53010</v>
      </c>
      <c r="E405" s="117" t="s">
        <v>1023</v>
      </c>
      <c r="F405" s="313" t="s">
        <v>1038</v>
      </c>
      <c r="G405" s="314" t="s">
        <v>1039</v>
      </c>
      <c r="H405" s="207">
        <v>0</v>
      </c>
      <c r="I405" s="207">
        <v>0</v>
      </c>
      <c r="J405" s="207">
        <v>0</v>
      </c>
      <c r="K405" s="207">
        <v>0</v>
      </c>
      <c r="L405" s="207">
        <v>0</v>
      </c>
      <c r="M405" s="207">
        <v>0</v>
      </c>
      <c r="N405" s="207">
        <v>0</v>
      </c>
      <c r="O405" s="207">
        <v>0</v>
      </c>
      <c r="P405" s="207">
        <v>0</v>
      </c>
      <c r="Q405" s="207">
        <v>0</v>
      </c>
      <c r="R405" s="207">
        <v>0</v>
      </c>
      <c r="S405" s="207">
        <v>0</v>
      </c>
      <c r="T405" s="207">
        <v>0</v>
      </c>
      <c r="U405" s="207">
        <v>0</v>
      </c>
      <c r="V405" s="207">
        <v>0</v>
      </c>
      <c r="W405" s="207">
        <v>0</v>
      </c>
      <c r="X405" s="207">
        <v>0</v>
      </c>
      <c r="Y405" s="207">
        <v>0</v>
      </c>
      <c r="Z405" s="207">
        <v>0</v>
      </c>
      <c r="AA405" s="207">
        <v>0</v>
      </c>
      <c r="AB405" s="207">
        <v>0</v>
      </c>
      <c r="AC405" s="207">
        <v>0</v>
      </c>
      <c r="AD405" s="207">
        <v>0</v>
      </c>
      <c r="AE405" s="207">
        <v>0</v>
      </c>
      <c r="AF405" s="207">
        <v>0</v>
      </c>
      <c r="AG405" s="207">
        <v>0</v>
      </c>
      <c r="AH405" s="207">
        <v>0</v>
      </c>
      <c r="AI405" s="207">
        <v>0</v>
      </c>
      <c r="AJ405" s="207">
        <v>0</v>
      </c>
      <c r="AK405" s="207">
        <v>0</v>
      </c>
      <c r="AL405" s="207">
        <v>0</v>
      </c>
      <c r="AM405" s="207">
        <v>0</v>
      </c>
      <c r="AN405" s="207">
        <v>0</v>
      </c>
      <c r="AO405" s="207">
        <v>0</v>
      </c>
      <c r="AP405" s="207">
        <v>0</v>
      </c>
      <c r="AQ405" s="207">
        <v>0</v>
      </c>
      <c r="AR405" s="207">
        <v>0</v>
      </c>
      <c r="AS405" s="207">
        <v>0</v>
      </c>
      <c r="AT405" s="207">
        <v>0</v>
      </c>
      <c r="AU405" s="207">
        <v>6802</v>
      </c>
      <c r="AV405" s="207">
        <v>0</v>
      </c>
      <c r="AW405" s="207">
        <v>0</v>
      </c>
      <c r="AX405" s="207">
        <v>0</v>
      </c>
      <c r="AY405" s="207">
        <v>0</v>
      </c>
      <c r="AZ405" s="207">
        <v>0</v>
      </c>
      <c r="BA405" s="207">
        <v>0</v>
      </c>
      <c r="BB405" s="207">
        <v>0</v>
      </c>
      <c r="BC405" s="207">
        <v>0</v>
      </c>
      <c r="BD405" s="207">
        <v>0</v>
      </c>
      <c r="BE405" s="207">
        <v>0</v>
      </c>
      <c r="BF405" s="207">
        <v>0</v>
      </c>
      <c r="BG405" s="207">
        <v>0</v>
      </c>
      <c r="BH405" s="207"/>
      <c r="BI405" s="207">
        <v>0</v>
      </c>
      <c r="BJ405" s="207"/>
      <c r="BK405" s="207">
        <v>0</v>
      </c>
      <c r="BL405" s="207">
        <v>0</v>
      </c>
      <c r="BM405" s="207">
        <v>0</v>
      </c>
      <c r="BN405" s="207">
        <v>0</v>
      </c>
      <c r="BO405" s="207">
        <v>0</v>
      </c>
      <c r="BP405" s="207"/>
      <c r="BQ405" s="207">
        <v>0</v>
      </c>
      <c r="BR405" s="207">
        <v>0</v>
      </c>
      <c r="BS405" s="207">
        <v>0</v>
      </c>
      <c r="BT405" s="207">
        <v>0</v>
      </c>
      <c r="BU405" s="207">
        <v>0</v>
      </c>
      <c r="BV405" s="207">
        <v>0</v>
      </c>
      <c r="BW405" s="207">
        <v>0</v>
      </c>
      <c r="BX405" s="207">
        <v>0</v>
      </c>
      <c r="BY405" s="207">
        <v>0</v>
      </c>
      <c r="BZ405" s="207">
        <v>0</v>
      </c>
      <c r="CA405" s="207">
        <v>0</v>
      </c>
      <c r="CB405" s="207">
        <v>0</v>
      </c>
      <c r="CC405" s="216">
        <f t="shared" si="58"/>
        <v>6802</v>
      </c>
    </row>
    <row r="406" spans="1:81" s="116" customFormat="1" ht="25.5" customHeight="1">
      <c r="A406" s="143" t="s">
        <v>1461</v>
      </c>
      <c r="B406" s="310" t="s">
        <v>55</v>
      </c>
      <c r="C406" s="311" t="s">
        <v>56</v>
      </c>
      <c r="D406" s="312">
        <v>53010</v>
      </c>
      <c r="E406" s="117" t="s">
        <v>1023</v>
      </c>
      <c r="F406" s="313" t="s">
        <v>1040</v>
      </c>
      <c r="G406" s="314" t="s">
        <v>1041</v>
      </c>
      <c r="H406" s="207">
        <v>0</v>
      </c>
      <c r="I406" s="185">
        <v>0</v>
      </c>
      <c r="J406" s="185">
        <v>0</v>
      </c>
      <c r="K406" s="185">
        <v>0</v>
      </c>
      <c r="L406" s="185">
        <v>0</v>
      </c>
      <c r="M406" s="185">
        <v>0</v>
      </c>
      <c r="N406" s="185">
        <v>0</v>
      </c>
      <c r="O406" s="185">
        <v>0</v>
      </c>
      <c r="P406" s="185">
        <v>0</v>
      </c>
      <c r="Q406" s="185">
        <v>0</v>
      </c>
      <c r="R406" s="185">
        <v>0</v>
      </c>
      <c r="S406" s="185">
        <v>0</v>
      </c>
      <c r="T406" s="185">
        <v>0</v>
      </c>
      <c r="U406" s="185">
        <v>0</v>
      </c>
      <c r="V406" s="185">
        <v>0</v>
      </c>
      <c r="W406" s="185">
        <v>0</v>
      </c>
      <c r="X406" s="185">
        <v>0</v>
      </c>
      <c r="Y406" s="185">
        <v>0</v>
      </c>
      <c r="Z406" s="185">
        <v>0</v>
      </c>
      <c r="AA406" s="185">
        <v>0</v>
      </c>
      <c r="AB406" s="185">
        <v>0</v>
      </c>
      <c r="AC406" s="185">
        <v>0</v>
      </c>
      <c r="AD406" s="185">
        <v>0</v>
      </c>
      <c r="AE406" s="185">
        <v>0</v>
      </c>
      <c r="AF406" s="185">
        <v>0</v>
      </c>
      <c r="AG406" s="185">
        <v>0</v>
      </c>
      <c r="AH406" s="185">
        <v>0</v>
      </c>
      <c r="AI406" s="185">
        <v>0</v>
      </c>
      <c r="AJ406" s="185">
        <v>0</v>
      </c>
      <c r="AK406" s="185">
        <v>0</v>
      </c>
      <c r="AL406" s="185">
        <v>0</v>
      </c>
      <c r="AM406" s="185">
        <v>0</v>
      </c>
      <c r="AN406" s="185">
        <v>0</v>
      </c>
      <c r="AO406" s="185">
        <v>0</v>
      </c>
      <c r="AP406" s="185">
        <v>0</v>
      </c>
      <c r="AQ406" s="185">
        <v>0</v>
      </c>
      <c r="AR406" s="185">
        <v>0</v>
      </c>
      <c r="AS406" s="185">
        <v>0</v>
      </c>
      <c r="AT406" s="185">
        <v>0</v>
      </c>
      <c r="AU406" s="185">
        <v>0</v>
      </c>
      <c r="AV406" s="185">
        <v>0</v>
      </c>
      <c r="AW406" s="185">
        <v>0</v>
      </c>
      <c r="AX406" s="185">
        <v>0</v>
      </c>
      <c r="AY406" s="185">
        <v>0</v>
      </c>
      <c r="AZ406" s="185">
        <v>0</v>
      </c>
      <c r="BA406" s="185">
        <v>0</v>
      </c>
      <c r="BB406" s="185">
        <v>0</v>
      </c>
      <c r="BC406" s="185">
        <v>0</v>
      </c>
      <c r="BD406" s="185">
        <v>0</v>
      </c>
      <c r="BE406" s="185">
        <v>0</v>
      </c>
      <c r="BF406" s="185">
        <v>0</v>
      </c>
      <c r="BG406" s="185">
        <v>0</v>
      </c>
      <c r="BH406" s="185"/>
      <c r="BI406" s="185">
        <v>0</v>
      </c>
      <c r="BJ406" s="185"/>
      <c r="BK406" s="185">
        <v>0</v>
      </c>
      <c r="BL406" s="185">
        <v>0</v>
      </c>
      <c r="BM406" s="185">
        <v>295</v>
      </c>
      <c r="BN406" s="185">
        <v>0</v>
      </c>
      <c r="BO406" s="185">
        <v>0</v>
      </c>
      <c r="BP406" s="185"/>
      <c r="BQ406" s="185">
        <v>0</v>
      </c>
      <c r="BR406" s="185">
        <v>0</v>
      </c>
      <c r="BS406" s="185">
        <v>0</v>
      </c>
      <c r="BT406" s="185">
        <v>5720.94</v>
      </c>
      <c r="BU406" s="185">
        <v>0</v>
      </c>
      <c r="BV406" s="185">
        <v>0</v>
      </c>
      <c r="BW406" s="185">
        <v>0</v>
      </c>
      <c r="BX406" s="185">
        <v>0</v>
      </c>
      <c r="BY406" s="185">
        <v>0</v>
      </c>
      <c r="BZ406" s="185">
        <v>0</v>
      </c>
      <c r="CA406" s="185">
        <v>0</v>
      </c>
      <c r="CB406" s="185">
        <v>0</v>
      </c>
      <c r="CC406" s="216">
        <f t="shared" si="58"/>
        <v>6015.94</v>
      </c>
    </row>
    <row r="407" spans="1:81" s="116" customFormat="1" ht="25.5" customHeight="1">
      <c r="A407" s="143" t="s">
        <v>1461</v>
      </c>
      <c r="B407" s="310" t="s">
        <v>55</v>
      </c>
      <c r="C407" s="311" t="s">
        <v>56</v>
      </c>
      <c r="D407" s="312">
        <v>53010</v>
      </c>
      <c r="E407" s="117" t="s">
        <v>1023</v>
      </c>
      <c r="F407" s="313" t="s">
        <v>1627</v>
      </c>
      <c r="G407" s="314" t="s">
        <v>1628</v>
      </c>
      <c r="H407" s="207">
        <v>0</v>
      </c>
      <c r="I407" s="207">
        <v>0</v>
      </c>
      <c r="J407" s="207">
        <v>0</v>
      </c>
      <c r="K407" s="207">
        <v>0</v>
      </c>
      <c r="L407" s="207">
        <v>0</v>
      </c>
      <c r="M407" s="207">
        <v>0</v>
      </c>
      <c r="N407" s="207">
        <v>0</v>
      </c>
      <c r="O407" s="207">
        <v>0</v>
      </c>
      <c r="P407" s="207">
        <v>0</v>
      </c>
      <c r="Q407" s="207">
        <v>0</v>
      </c>
      <c r="R407" s="207">
        <v>0</v>
      </c>
      <c r="S407" s="207">
        <v>0</v>
      </c>
      <c r="T407" s="207">
        <v>0</v>
      </c>
      <c r="U407" s="207">
        <v>0</v>
      </c>
      <c r="V407" s="207">
        <v>0</v>
      </c>
      <c r="W407" s="207">
        <v>0</v>
      </c>
      <c r="X407" s="207">
        <v>0</v>
      </c>
      <c r="Y407" s="207">
        <v>0</v>
      </c>
      <c r="Z407" s="207">
        <v>0</v>
      </c>
      <c r="AA407" s="207">
        <v>0</v>
      </c>
      <c r="AB407" s="207">
        <v>0</v>
      </c>
      <c r="AC407" s="207">
        <v>0</v>
      </c>
      <c r="AD407" s="207">
        <v>0</v>
      </c>
      <c r="AE407" s="207">
        <v>0</v>
      </c>
      <c r="AF407" s="207">
        <v>0</v>
      </c>
      <c r="AG407" s="207">
        <v>0</v>
      </c>
      <c r="AH407" s="207">
        <v>0</v>
      </c>
      <c r="AI407" s="207">
        <v>0</v>
      </c>
      <c r="AJ407" s="207">
        <v>0</v>
      </c>
      <c r="AK407" s="207">
        <v>0</v>
      </c>
      <c r="AL407" s="207">
        <v>0</v>
      </c>
      <c r="AM407" s="207">
        <v>0</v>
      </c>
      <c r="AN407" s="207">
        <v>0</v>
      </c>
      <c r="AO407" s="207">
        <v>0</v>
      </c>
      <c r="AP407" s="207">
        <v>0</v>
      </c>
      <c r="AQ407" s="207">
        <v>0</v>
      </c>
      <c r="AR407" s="207">
        <v>0</v>
      </c>
      <c r="AS407" s="207">
        <v>0</v>
      </c>
      <c r="AT407" s="207">
        <v>0</v>
      </c>
      <c r="AU407" s="207">
        <v>0</v>
      </c>
      <c r="AV407" s="207">
        <v>0</v>
      </c>
      <c r="AW407" s="207">
        <v>0</v>
      </c>
      <c r="AX407" s="207">
        <v>0</v>
      </c>
      <c r="AY407" s="207">
        <v>0</v>
      </c>
      <c r="AZ407" s="207">
        <v>0</v>
      </c>
      <c r="BA407" s="207">
        <v>0</v>
      </c>
      <c r="BB407" s="207">
        <v>0</v>
      </c>
      <c r="BC407" s="207">
        <v>0</v>
      </c>
      <c r="BD407" s="207">
        <v>0</v>
      </c>
      <c r="BE407" s="207">
        <v>0</v>
      </c>
      <c r="BF407" s="207">
        <v>0</v>
      </c>
      <c r="BG407" s="207">
        <v>0</v>
      </c>
      <c r="BH407" s="207">
        <v>0</v>
      </c>
      <c r="BI407" s="207">
        <v>0</v>
      </c>
      <c r="BJ407" s="207">
        <v>0</v>
      </c>
      <c r="BK407" s="207">
        <v>0</v>
      </c>
      <c r="BL407" s="207">
        <v>0</v>
      </c>
      <c r="BM407" s="207">
        <v>0</v>
      </c>
      <c r="BN407" s="207">
        <v>0</v>
      </c>
      <c r="BO407" s="207">
        <v>0</v>
      </c>
      <c r="BP407" s="207">
        <v>0</v>
      </c>
      <c r="BQ407" s="207">
        <v>0</v>
      </c>
      <c r="BR407" s="207">
        <v>0</v>
      </c>
      <c r="BS407" s="207">
        <v>0</v>
      </c>
      <c r="BT407" s="207">
        <v>0</v>
      </c>
      <c r="BU407" s="207">
        <v>0</v>
      </c>
      <c r="BV407" s="207">
        <v>0</v>
      </c>
      <c r="BW407" s="207">
        <v>0</v>
      </c>
      <c r="BX407" s="207">
        <v>0</v>
      </c>
      <c r="BY407" s="207">
        <v>0</v>
      </c>
      <c r="BZ407" s="207">
        <v>0</v>
      </c>
      <c r="CA407" s="207">
        <v>0</v>
      </c>
      <c r="CB407" s="207">
        <v>0</v>
      </c>
      <c r="CC407" s="216">
        <f t="shared" si="58"/>
        <v>0</v>
      </c>
    </row>
    <row r="408" spans="1:81" s="116" customFormat="1" ht="25.5" customHeight="1">
      <c r="A408" s="143" t="s">
        <v>1461</v>
      </c>
      <c r="B408" s="310" t="s">
        <v>55</v>
      </c>
      <c r="C408" s="311" t="s">
        <v>56</v>
      </c>
      <c r="D408" s="312">
        <v>53010</v>
      </c>
      <c r="E408" s="117" t="s">
        <v>1023</v>
      </c>
      <c r="F408" s="313" t="s">
        <v>1042</v>
      </c>
      <c r="G408" s="314" t="s">
        <v>1043</v>
      </c>
      <c r="H408" s="207">
        <v>0</v>
      </c>
      <c r="I408" s="185">
        <v>0</v>
      </c>
      <c r="J408" s="185">
        <v>0</v>
      </c>
      <c r="K408" s="185">
        <v>35963.199999999997</v>
      </c>
      <c r="L408" s="185">
        <v>636.5</v>
      </c>
      <c r="M408" s="185">
        <v>0</v>
      </c>
      <c r="N408" s="185">
        <v>403479.73</v>
      </c>
      <c r="O408" s="185">
        <v>60138.8</v>
      </c>
      <c r="P408" s="185">
        <v>21647.65</v>
      </c>
      <c r="Q408" s="185">
        <v>0</v>
      </c>
      <c r="R408" s="185">
        <v>34679.75</v>
      </c>
      <c r="S408" s="185">
        <v>32507.1</v>
      </c>
      <c r="T408" s="185">
        <v>0</v>
      </c>
      <c r="U408" s="185">
        <v>0</v>
      </c>
      <c r="V408" s="185">
        <v>4447.8999999999996</v>
      </c>
      <c r="W408" s="185">
        <v>0</v>
      </c>
      <c r="X408" s="185">
        <v>0</v>
      </c>
      <c r="Y408" s="185">
        <v>47067.75</v>
      </c>
      <c r="Z408" s="185">
        <v>0</v>
      </c>
      <c r="AA408" s="185">
        <v>0</v>
      </c>
      <c r="AB408" s="185">
        <v>3809.85</v>
      </c>
      <c r="AC408" s="185">
        <v>0</v>
      </c>
      <c r="AD408" s="185">
        <v>50577.05</v>
      </c>
      <c r="AE408" s="185">
        <v>73987.899999999994</v>
      </c>
      <c r="AF408" s="185">
        <v>65619.83</v>
      </c>
      <c r="AG408" s="185">
        <v>23066</v>
      </c>
      <c r="AH408" s="185">
        <v>0</v>
      </c>
      <c r="AI408" s="185">
        <v>0</v>
      </c>
      <c r="AJ408" s="185">
        <v>81760.800000000003</v>
      </c>
      <c r="AK408" s="185">
        <v>15798.5</v>
      </c>
      <c r="AL408" s="185">
        <v>0</v>
      </c>
      <c r="AM408" s="185">
        <v>0</v>
      </c>
      <c r="AN408" s="185">
        <v>0</v>
      </c>
      <c r="AO408" s="185">
        <v>37042.400000000001</v>
      </c>
      <c r="AP408" s="185">
        <v>3070.4</v>
      </c>
      <c r="AQ408" s="185">
        <v>56894.55</v>
      </c>
      <c r="AR408" s="185">
        <v>13359.85</v>
      </c>
      <c r="AS408" s="185">
        <v>3240.93</v>
      </c>
      <c r="AT408" s="185">
        <v>48765.4</v>
      </c>
      <c r="AU408" s="185">
        <v>31953.96</v>
      </c>
      <c r="AV408" s="185">
        <v>16458.75</v>
      </c>
      <c r="AW408" s="185">
        <v>34998</v>
      </c>
      <c r="AX408" s="185">
        <v>105363.55</v>
      </c>
      <c r="AY408" s="185">
        <v>2585.06</v>
      </c>
      <c r="AZ408" s="185">
        <v>0</v>
      </c>
      <c r="BA408" s="185">
        <v>26657</v>
      </c>
      <c r="BB408" s="185">
        <v>27632.65</v>
      </c>
      <c r="BC408" s="185">
        <v>0</v>
      </c>
      <c r="BD408" s="185">
        <v>181096.6</v>
      </c>
      <c r="BE408" s="185">
        <v>0</v>
      </c>
      <c r="BF408" s="185">
        <v>0</v>
      </c>
      <c r="BG408" s="185">
        <v>20680.55</v>
      </c>
      <c r="BH408" s="185"/>
      <c r="BI408" s="185">
        <v>64410.95</v>
      </c>
      <c r="BJ408" s="185"/>
      <c r="BK408" s="185">
        <v>7086.05</v>
      </c>
      <c r="BL408" s="185">
        <v>4266.45</v>
      </c>
      <c r="BM408" s="185">
        <v>0</v>
      </c>
      <c r="BN408" s="185">
        <v>0</v>
      </c>
      <c r="BO408" s="185">
        <v>81211.7</v>
      </c>
      <c r="BP408" s="185"/>
      <c r="BQ408" s="185">
        <v>27786.6</v>
      </c>
      <c r="BR408" s="185">
        <v>48854.7</v>
      </c>
      <c r="BS408" s="185">
        <v>0</v>
      </c>
      <c r="BT408" s="185">
        <v>153894.29999999999</v>
      </c>
      <c r="BU408" s="185">
        <v>13146.1</v>
      </c>
      <c r="BV408" s="185">
        <v>14707.9</v>
      </c>
      <c r="BW408" s="185">
        <v>0</v>
      </c>
      <c r="BX408" s="185">
        <v>42979.88</v>
      </c>
      <c r="BY408" s="185">
        <v>302154.48</v>
      </c>
      <c r="BZ408" s="185">
        <v>38379.69</v>
      </c>
      <c r="CA408" s="185">
        <v>35491.050000000003</v>
      </c>
      <c r="CB408" s="185">
        <v>53329.2</v>
      </c>
      <c r="CC408" s="216">
        <f t="shared" si="58"/>
        <v>2452687.0100000002</v>
      </c>
    </row>
    <row r="409" spans="1:81" s="116" customFormat="1" ht="25.5" customHeight="1">
      <c r="A409" s="143" t="s">
        <v>1461</v>
      </c>
      <c r="B409" s="310" t="s">
        <v>55</v>
      </c>
      <c r="C409" s="311" t="s">
        <v>56</v>
      </c>
      <c r="D409" s="312">
        <v>53010</v>
      </c>
      <c r="E409" s="117" t="s">
        <v>1023</v>
      </c>
      <c r="F409" s="313" t="s">
        <v>1044</v>
      </c>
      <c r="G409" s="314" t="s">
        <v>1629</v>
      </c>
      <c r="H409" s="207">
        <v>0</v>
      </c>
      <c r="I409" s="207">
        <v>0</v>
      </c>
      <c r="J409" s="207">
        <v>0</v>
      </c>
      <c r="K409" s="207">
        <v>17856.2</v>
      </c>
      <c r="L409" s="207">
        <v>3314.55</v>
      </c>
      <c r="M409" s="207">
        <v>0</v>
      </c>
      <c r="N409" s="207">
        <v>0</v>
      </c>
      <c r="O409" s="207">
        <v>93828.65</v>
      </c>
      <c r="P409" s="207">
        <v>8157.65</v>
      </c>
      <c r="Q409" s="207">
        <v>0</v>
      </c>
      <c r="R409" s="207">
        <v>0</v>
      </c>
      <c r="S409" s="207">
        <v>13319.95</v>
      </c>
      <c r="T409" s="207">
        <v>0</v>
      </c>
      <c r="U409" s="207">
        <v>0</v>
      </c>
      <c r="V409" s="207">
        <v>6037.25</v>
      </c>
      <c r="W409" s="207">
        <v>0</v>
      </c>
      <c r="X409" s="207">
        <v>0</v>
      </c>
      <c r="Y409" s="207">
        <v>5605.95</v>
      </c>
      <c r="Z409" s="207">
        <v>0</v>
      </c>
      <c r="AA409" s="207">
        <v>0</v>
      </c>
      <c r="AB409" s="207">
        <v>0</v>
      </c>
      <c r="AC409" s="207">
        <v>0</v>
      </c>
      <c r="AD409" s="207">
        <v>52450.45</v>
      </c>
      <c r="AE409" s="207">
        <v>33421.949999999997</v>
      </c>
      <c r="AF409" s="207">
        <v>3887.4</v>
      </c>
      <c r="AG409" s="207">
        <v>0</v>
      </c>
      <c r="AH409" s="207">
        <v>0</v>
      </c>
      <c r="AI409" s="207">
        <v>0</v>
      </c>
      <c r="AJ409" s="207">
        <v>16594.599999999999</v>
      </c>
      <c r="AK409" s="207">
        <v>0</v>
      </c>
      <c r="AL409" s="207">
        <v>0</v>
      </c>
      <c r="AM409" s="207">
        <v>0</v>
      </c>
      <c r="AN409" s="207">
        <v>0</v>
      </c>
      <c r="AO409" s="207">
        <v>0</v>
      </c>
      <c r="AP409" s="207">
        <v>0</v>
      </c>
      <c r="AQ409" s="207">
        <v>62262.05</v>
      </c>
      <c r="AR409" s="207">
        <v>17269.099999999999</v>
      </c>
      <c r="AS409" s="207">
        <v>28.5</v>
      </c>
      <c r="AT409" s="207">
        <v>1138.0999999999999</v>
      </c>
      <c r="AU409" s="207">
        <v>1503814.01</v>
      </c>
      <c r="AV409" s="207">
        <v>24628.75</v>
      </c>
      <c r="AW409" s="207">
        <v>0</v>
      </c>
      <c r="AX409" s="207">
        <v>84862.55</v>
      </c>
      <c r="AY409" s="207">
        <v>7863.15</v>
      </c>
      <c r="AZ409" s="207">
        <v>0</v>
      </c>
      <c r="BA409" s="207">
        <v>72773.8</v>
      </c>
      <c r="BB409" s="207">
        <v>419222.65</v>
      </c>
      <c r="BC409" s="207">
        <v>0</v>
      </c>
      <c r="BD409" s="207">
        <v>23579</v>
      </c>
      <c r="BE409" s="207">
        <v>0</v>
      </c>
      <c r="BF409" s="207">
        <v>0</v>
      </c>
      <c r="BG409" s="207">
        <v>53308.3</v>
      </c>
      <c r="BH409" s="207"/>
      <c r="BI409" s="207">
        <v>172501</v>
      </c>
      <c r="BJ409" s="207"/>
      <c r="BK409" s="207">
        <v>0</v>
      </c>
      <c r="BL409" s="207">
        <v>0</v>
      </c>
      <c r="BM409" s="207">
        <v>0</v>
      </c>
      <c r="BN409" s="207">
        <v>0</v>
      </c>
      <c r="BO409" s="207">
        <v>10162.15</v>
      </c>
      <c r="BP409" s="207"/>
      <c r="BQ409" s="207">
        <v>0</v>
      </c>
      <c r="BR409" s="207">
        <v>3263.25</v>
      </c>
      <c r="BS409" s="207">
        <v>0</v>
      </c>
      <c r="BT409" s="207">
        <v>0</v>
      </c>
      <c r="BU409" s="207">
        <v>12810.04</v>
      </c>
      <c r="BV409" s="207">
        <v>6267.15</v>
      </c>
      <c r="BW409" s="207">
        <v>28677.65</v>
      </c>
      <c r="BX409" s="207">
        <v>5429.96</v>
      </c>
      <c r="BY409" s="207">
        <v>287765.86</v>
      </c>
      <c r="BZ409" s="207">
        <v>13867.15</v>
      </c>
      <c r="CA409" s="207">
        <v>0</v>
      </c>
      <c r="CB409" s="207">
        <v>13402.6</v>
      </c>
      <c r="CC409" s="216">
        <f t="shared" si="58"/>
        <v>3079371.3699999992</v>
      </c>
    </row>
    <row r="410" spans="1:81" s="116" customFormat="1" ht="25.5" customHeight="1">
      <c r="A410" s="143" t="s">
        <v>1461</v>
      </c>
      <c r="B410" s="310" t="s">
        <v>55</v>
      </c>
      <c r="C410" s="311" t="s">
        <v>56</v>
      </c>
      <c r="D410" s="312">
        <v>53010</v>
      </c>
      <c r="E410" s="117" t="s">
        <v>1023</v>
      </c>
      <c r="F410" s="313" t="s">
        <v>1630</v>
      </c>
      <c r="G410" s="314" t="s">
        <v>1631</v>
      </c>
      <c r="H410" s="207">
        <v>0</v>
      </c>
      <c r="I410" s="207">
        <v>0</v>
      </c>
      <c r="J410" s="207">
        <v>0</v>
      </c>
      <c r="K410" s="207">
        <v>0</v>
      </c>
      <c r="L410" s="207">
        <v>0</v>
      </c>
      <c r="M410" s="207">
        <v>0</v>
      </c>
      <c r="N410" s="207">
        <v>0</v>
      </c>
      <c r="O410" s="207">
        <v>0</v>
      </c>
      <c r="P410" s="207">
        <v>0</v>
      </c>
      <c r="Q410" s="207">
        <v>0</v>
      </c>
      <c r="R410" s="207">
        <v>0</v>
      </c>
      <c r="S410" s="207">
        <v>0</v>
      </c>
      <c r="T410" s="207">
        <v>0</v>
      </c>
      <c r="U410" s="207">
        <v>0</v>
      </c>
      <c r="V410" s="207">
        <v>0</v>
      </c>
      <c r="W410" s="207">
        <v>0</v>
      </c>
      <c r="X410" s="207">
        <v>0</v>
      </c>
      <c r="Y410" s="207">
        <v>0</v>
      </c>
      <c r="Z410" s="207">
        <v>0</v>
      </c>
      <c r="AA410" s="207">
        <v>0</v>
      </c>
      <c r="AB410" s="207">
        <v>0</v>
      </c>
      <c r="AC410" s="207">
        <v>0</v>
      </c>
      <c r="AD410" s="207">
        <v>0</v>
      </c>
      <c r="AE410" s="207">
        <v>0</v>
      </c>
      <c r="AF410" s="207">
        <v>0</v>
      </c>
      <c r="AG410" s="207">
        <v>0</v>
      </c>
      <c r="AH410" s="207">
        <v>0</v>
      </c>
      <c r="AI410" s="207">
        <v>0</v>
      </c>
      <c r="AJ410" s="207">
        <v>0</v>
      </c>
      <c r="AK410" s="207">
        <v>0</v>
      </c>
      <c r="AL410" s="207">
        <v>0</v>
      </c>
      <c r="AM410" s="207">
        <v>0</v>
      </c>
      <c r="AN410" s="207">
        <v>0</v>
      </c>
      <c r="AO410" s="207">
        <v>0</v>
      </c>
      <c r="AP410" s="207">
        <v>0</v>
      </c>
      <c r="AQ410" s="207">
        <v>0</v>
      </c>
      <c r="AR410" s="207">
        <v>0</v>
      </c>
      <c r="AS410" s="207">
        <v>0</v>
      </c>
      <c r="AT410" s="207">
        <v>0</v>
      </c>
      <c r="AU410" s="207">
        <v>0</v>
      </c>
      <c r="AV410" s="207">
        <v>0</v>
      </c>
      <c r="AW410" s="207">
        <v>0</v>
      </c>
      <c r="AX410" s="207">
        <v>0</v>
      </c>
      <c r="AY410" s="207">
        <v>0</v>
      </c>
      <c r="AZ410" s="207">
        <v>0</v>
      </c>
      <c r="BA410" s="207">
        <v>0</v>
      </c>
      <c r="BB410" s="207">
        <v>0</v>
      </c>
      <c r="BC410" s="207">
        <v>0</v>
      </c>
      <c r="BD410" s="207">
        <v>0</v>
      </c>
      <c r="BE410" s="207">
        <v>0</v>
      </c>
      <c r="BF410" s="207">
        <v>0</v>
      </c>
      <c r="BG410" s="207">
        <v>0</v>
      </c>
      <c r="BH410" s="207">
        <v>0</v>
      </c>
      <c r="BI410" s="207">
        <v>0</v>
      </c>
      <c r="BJ410" s="207">
        <v>0</v>
      </c>
      <c r="BK410" s="207">
        <v>0</v>
      </c>
      <c r="BL410" s="207">
        <v>0</v>
      </c>
      <c r="BM410" s="207">
        <v>0</v>
      </c>
      <c r="BN410" s="207">
        <v>0</v>
      </c>
      <c r="BO410" s="207">
        <v>0</v>
      </c>
      <c r="BP410" s="207">
        <v>0</v>
      </c>
      <c r="BQ410" s="207">
        <v>0</v>
      </c>
      <c r="BR410" s="207">
        <v>0</v>
      </c>
      <c r="BS410" s="207">
        <v>0</v>
      </c>
      <c r="BT410" s="207">
        <v>0</v>
      </c>
      <c r="BU410" s="207">
        <v>0</v>
      </c>
      <c r="BV410" s="207">
        <v>0</v>
      </c>
      <c r="BW410" s="207">
        <v>0</v>
      </c>
      <c r="BX410" s="207">
        <v>0</v>
      </c>
      <c r="BY410" s="207">
        <v>0</v>
      </c>
      <c r="BZ410" s="207">
        <v>0</v>
      </c>
      <c r="CA410" s="207">
        <v>0</v>
      </c>
      <c r="CB410" s="207">
        <v>0</v>
      </c>
      <c r="CC410" s="216">
        <f t="shared" si="58"/>
        <v>0</v>
      </c>
    </row>
    <row r="411" spans="1:81" s="116" customFormat="1" ht="25.5" customHeight="1">
      <c r="A411" s="143" t="s">
        <v>1461</v>
      </c>
      <c r="B411" s="310" t="s">
        <v>55</v>
      </c>
      <c r="C411" s="311" t="s">
        <v>56</v>
      </c>
      <c r="D411" s="312">
        <v>53010</v>
      </c>
      <c r="E411" s="117" t="s">
        <v>1023</v>
      </c>
      <c r="F411" s="313" t="s">
        <v>1632</v>
      </c>
      <c r="G411" s="314" t="s">
        <v>1633</v>
      </c>
      <c r="H411" s="207">
        <v>0</v>
      </c>
      <c r="I411" s="207">
        <v>0</v>
      </c>
      <c r="J411" s="207">
        <v>0</v>
      </c>
      <c r="K411" s="207">
        <v>0</v>
      </c>
      <c r="L411" s="207">
        <v>0</v>
      </c>
      <c r="M411" s="207">
        <v>0</v>
      </c>
      <c r="N411" s="207">
        <v>0</v>
      </c>
      <c r="O411" s="207">
        <v>0</v>
      </c>
      <c r="P411" s="207">
        <v>0</v>
      </c>
      <c r="Q411" s="207">
        <v>0</v>
      </c>
      <c r="R411" s="207">
        <v>0</v>
      </c>
      <c r="S411" s="207">
        <v>0</v>
      </c>
      <c r="T411" s="207">
        <v>0</v>
      </c>
      <c r="U411" s="207">
        <v>0</v>
      </c>
      <c r="V411" s="207">
        <v>0</v>
      </c>
      <c r="W411" s="207">
        <v>0</v>
      </c>
      <c r="X411" s="207">
        <v>0</v>
      </c>
      <c r="Y411" s="207">
        <v>0</v>
      </c>
      <c r="Z411" s="207">
        <v>0</v>
      </c>
      <c r="AA411" s="207">
        <v>0</v>
      </c>
      <c r="AB411" s="207">
        <v>0</v>
      </c>
      <c r="AC411" s="207">
        <v>0</v>
      </c>
      <c r="AD411" s="207">
        <v>0</v>
      </c>
      <c r="AE411" s="207">
        <v>0</v>
      </c>
      <c r="AF411" s="207">
        <v>0</v>
      </c>
      <c r="AG411" s="207">
        <v>0</v>
      </c>
      <c r="AH411" s="207">
        <v>0</v>
      </c>
      <c r="AI411" s="207">
        <v>0</v>
      </c>
      <c r="AJ411" s="207">
        <v>0</v>
      </c>
      <c r="AK411" s="207">
        <v>0</v>
      </c>
      <c r="AL411" s="207">
        <v>0</v>
      </c>
      <c r="AM411" s="207">
        <v>0</v>
      </c>
      <c r="AN411" s="207">
        <v>0</v>
      </c>
      <c r="AO411" s="207">
        <v>0</v>
      </c>
      <c r="AP411" s="207">
        <v>0</v>
      </c>
      <c r="AQ411" s="207">
        <v>0</v>
      </c>
      <c r="AR411" s="207">
        <v>0</v>
      </c>
      <c r="AS411" s="207">
        <v>0</v>
      </c>
      <c r="AT411" s="207">
        <v>0</v>
      </c>
      <c r="AU411" s="207">
        <v>0</v>
      </c>
      <c r="AV411" s="207">
        <v>0</v>
      </c>
      <c r="AW411" s="207">
        <v>0</v>
      </c>
      <c r="AX411" s="207">
        <v>0</v>
      </c>
      <c r="AY411" s="207">
        <v>0</v>
      </c>
      <c r="AZ411" s="207">
        <v>0</v>
      </c>
      <c r="BA411" s="207">
        <v>0</v>
      </c>
      <c r="BB411" s="207">
        <v>0</v>
      </c>
      <c r="BC411" s="207">
        <v>0</v>
      </c>
      <c r="BD411" s="207">
        <v>0</v>
      </c>
      <c r="BE411" s="207">
        <v>0</v>
      </c>
      <c r="BF411" s="207">
        <v>0</v>
      </c>
      <c r="BG411" s="207">
        <v>0</v>
      </c>
      <c r="BH411" s="207">
        <v>0</v>
      </c>
      <c r="BI411" s="207">
        <v>0</v>
      </c>
      <c r="BJ411" s="207">
        <v>0</v>
      </c>
      <c r="BK411" s="207">
        <v>0</v>
      </c>
      <c r="BL411" s="207">
        <v>0</v>
      </c>
      <c r="BM411" s="207">
        <v>0</v>
      </c>
      <c r="BN411" s="207">
        <v>0</v>
      </c>
      <c r="BO411" s="207">
        <v>0</v>
      </c>
      <c r="BP411" s="207">
        <v>0</v>
      </c>
      <c r="BQ411" s="207">
        <v>0</v>
      </c>
      <c r="BR411" s="207">
        <v>0</v>
      </c>
      <c r="BS411" s="207">
        <v>0</v>
      </c>
      <c r="BT411" s="207">
        <v>0</v>
      </c>
      <c r="BU411" s="207">
        <v>0</v>
      </c>
      <c r="BV411" s="207">
        <v>0</v>
      </c>
      <c r="BW411" s="207">
        <v>0</v>
      </c>
      <c r="BX411" s="207">
        <v>0</v>
      </c>
      <c r="BY411" s="207">
        <v>0</v>
      </c>
      <c r="BZ411" s="207">
        <v>0</v>
      </c>
      <c r="CA411" s="207">
        <v>0</v>
      </c>
      <c r="CB411" s="207">
        <v>0</v>
      </c>
      <c r="CC411" s="216">
        <f t="shared" si="58"/>
        <v>0</v>
      </c>
    </row>
    <row r="412" spans="1:81" s="329" customFormat="1" ht="25.5" customHeight="1">
      <c r="A412" s="328"/>
      <c r="B412" s="477" t="s">
        <v>1045</v>
      </c>
      <c r="C412" s="478"/>
      <c r="D412" s="478"/>
      <c r="E412" s="478"/>
      <c r="F412" s="478"/>
      <c r="G412" s="479"/>
      <c r="H412" s="209">
        <f>SUM(H397:H411)</f>
        <v>0</v>
      </c>
      <c r="I412" s="209">
        <f t="shared" ref="I412:BT412" si="61">SUM(I397:I411)</f>
        <v>835836.84</v>
      </c>
      <c r="J412" s="209">
        <f t="shared" si="61"/>
        <v>0</v>
      </c>
      <c r="K412" s="209">
        <f t="shared" si="61"/>
        <v>53819.399999999994</v>
      </c>
      <c r="L412" s="209">
        <f t="shared" si="61"/>
        <v>3951.05</v>
      </c>
      <c r="M412" s="209">
        <f t="shared" si="61"/>
        <v>0</v>
      </c>
      <c r="N412" s="209">
        <f t="shared" si="61"/>
        <v>403479.73</v>
      </c>
      <c r="O412" s="209">
        <f t="shared" si="61"/>
        <v>153967.45000000001</v>
      </c>
      <c r="P412" s="209">
        <f t="shared" si="61"/>
        <v>29805.300000000003</v>
      </c>
      <c r="Q412" s="209">
        <f t="shared" si="61"/>
        <v>0</v>
      </c>
      <c r="R412" s="209">
        <f t="shared" si="61"/>
        <v>34679.75</v>
      </c>
      <c r="S412" s="209">
        <f t="shared" si="61"/>
        <v>45827.05</v>
      </c>
      <c r="T412" s="209">
        <f t="shared" si="61"/>
        <v>0</v>
      </c>
      <c r="U412" s="209">
        <f t="shared" si="61"/>
        <v>0</v>
      </c>
      <c r="V412" s="209">
        <f t="shared" si="61"/>
        <v>10485.15</v>
      </c>
      <c r="W412" s="209">
        <f t="shared" si="61"/>
        <v>0</v>
      </c>
      <c r="X412" s="209">
        <f t="shared" si="61"/>
        <v>0</v>
      </c>
      <c r="Y412" s="209">
        <f t="shared" si="61"/>
        <v>52673.7</v>
      </c>
      <c r="Z412" s="209">
        <f t="shared" si="61"/>
        <v>0</v>
      </c>
      <c r="AA412" s="209">
        <f t="shared" si="61"/>
        <v>0</v>
      </c>
      <c r="AB412" s="209">
        <f t="shared" si="61"/>
        <v>3809.85</v>
      </c>
      <c r="AC412" s="209">
        <f t="shared" si="61"/>
        <v>1655571.27</v>
      </c>
      <c r="AD412" s="209">
        <f t="shared" si="61"/>
        <v>103027.5</v>
      </c>
      <c r="AE412" s="209">
        <f t="shared" si="61"/>
        <v>107409.84999999999</v>
      </c>
      <c r="AF412" s="209">
        <f t="shared" si="61"/>
        <v>69507.23</v>
      </c>
      <c r="AG412" s="209">
        <f t="shared" si="61"/>
        <v>23066</v>
      </c>
      <c r="AH412" s="209">
        <f t="shared" si="61"/>
        <v>0</v>
      </c>
      <c r="AI412" s="209">
        <f t="shared" si="61"/>
        <v>0</v>
      </c>
      <c r="AJ412" s="209">
        <f t="shared" si="61"/>
        <v>98355.4</v>
      </c>
      <c r="AK412" s="209">
        <f t="shared" si="61"/>
        <v>15798.5</v>
      </c>
      <c r="AL412" s="209">
        <f t="shared" si="61"/>
        <v>0</v>
      </c>
      <c r="AM412" s="209">
        <f t="shared" si="61"/>
        <v>0</v>
      </c>
      <c r="AN412" s="209">
        <f t="shared" si="61"/>
        <v>0</v>
      </c>
      <c r="AO412" s="209">
        <f t="shared" si="61"/>
        <v>37042.400000000001</v>
      </c>
      <c r="AP412" s="209">
        <f t="shared" si="61"/>
        <v>3070.4</v>
      </c>
      <c r="AQ412" s="209">
        <f t="shared" si="61"/>
        <v>119156.6</v>
      </c>
      <c r="AR412" s="209">
        <f t="shared" si="61"/>
        <v>30628.949999999997</v>
      </c>
      <c r="AS412" s="209">
        <f t="shared" si="61"/>
        <v>3269.43</v>
      </c>
      <c r="AT412" s="209">
        <f t="shared" si="61"/>
        <v>49903.5</v>
      </c>
      <c r="AU412" s="209">
        <f t="shared" si="61"/>
        <v>1542569.97</v>
      </c>
      <c r="AV412" s="209">
        <f t="shared" si="61"/>
        <v>41087.5</v>
      </c>
      <c r="AW412" s="209">
        <f t="shared" si="61"/>
        <v>34998</v>
      </c>
      <c r="AX412" s="209">
        <f t="shared" si="61"/>
        <v>190226.1</v>
      </c>
      <c r="AY412" s="209">
        <f t="shared" si="61"/>
        <v>10448.209999999999</v>
      </c>
      <c r="AZ412" s="209">
        <f t="shared" si="61"/>
        <v>0</v>
      </c>
      <c r="BA412" s="209">
        <f t="shared" si="61"/>
        <v>99430.8</v>
      </c>
      <c r="BB412" s="209">
        <f t="shared" si="61"/>
        <v>446855.30000000005</v>
      </c>
      <c r="BC412" s="209">
        <f t="shared" si="61"/>
        <v>0</v>
      </c>
      <c r="BD412" s="209">
        <f t="shared" si="61"/>
        <v>204675.6</v>
      </c>
      <c r="BE412" s="209">
        <f t="shared" si="61"/>
        <v>149509.1</v>
      </c>
      <c r="BF412" s="209">
        <f t="shared" si="61"/>
        <v>0</v>
      </c>
      <c r="BG412" s="209">
        <f t="shared" si="61"/>
        <v>73988.850000000006</v>
      </c>
      <c r="BH412" s="209">
        <f t="shared" si="61"/>
        <v>0</v>
      </c>
      <c r="BI412" s="209">
        <f t="shared" si="61"/>
        <v>236911.95</v>
      </c>
      <c r="BJ412" s="209">
        <f t="shared" si="61"/>
        <v>0</v>
      </c>
      <c r="BK412" s="209">
        <f t="shared" si="61"/>
        <v>7086.05</v>
      </c>
      <c r="BL412" s="209">
        <f t="shared" si="61"/>
        <v>4266.45</v>
      </c>
      <c r="BM412" s="209">
        <f t="shared" si="61"/>
        <v>295</v>
      </c>
      <c r="BN412" s="209">
        <f t="shared" si="61"/>
        <v>0</v>
      </c>
      <c r="BO412" s="209">
        <f t="shared" si="61"/>
        <v>91373.849999999991</v>
      </c>
      <c r="BP412" s="209">
        <f t="shared" si="61"/>
        <v>0</v>
      </c>
      <c r="BQ412" s="209">
        <f t="shared" si="61"/>
        <v>27786.6</v>
      </c>
      <c r="BR412" s="209">
        <f t="shared" si="61"/>
        <v>52117.95</v>
      </c>
      <c r="BS412" s="209">
        <f t="shared" si="61"/>
        <v>0</v>
      </c>
      <c r="BT412" s="209">
        <f t="shared" si="61"/>
        <v>159615.24</v>
      </c>
      <c r="BU412" s="209">
        <f t="shared" ref="BU412:CB412" si="62">SUM(BU397:BU411)</f>
        <v>25956.14</v>
      </c>
      <c r="BV412" s="209">
        <f t="shared" si="62"/>
        <v>20975.05</v>
      </c>
      <c r="BW412" s="209">
        <f t="shared" si="62"/>
        <v>28677.65</v>
      </c>
      <c r="BX412" s="209">
        <f t="shared" si="62"/>
        <v>48409.84</v>
      </c>
      <c r="BY412" s="209">
        <f t="shared" si="62"/>
        <v>589920.34</v>
      </c>
      <c r="BZ412" s="209">
        <f t="shared" si="62"/>
        <v>52246.840000000004</v>
      </c>
      <c r="CA412" s="209">
        <f t="shared" si="62"/>
        <v>35491.050000000003</v>
      </c>
      <c r="CB412" s="209">
        <f t="shared" si="62"/>
        <v>66731.8</v>
      </c>
      <c r="CC412" s="209">
        <f>SUM(CC397:CC411)</f>
        <v>8185793.5299999993</v>
      </c>
    </row>
    <row r="413" spans="1:81" s="116" customFormat="1" ht="25.5" customHeight="1">
      <c r="A413" s="143" t="s">
        <v>1461</v>
      </c>
      <c r="B413" s="310" t="s">
        <v>57</v>
      </c>
      <c r="C413" s="311" t="s">
        <v>58</v>
      </c>
      <c r="D413" s="312">
        <v>52100</v>
      </c>
      <c r="E413" s="117" t="s">
        <v>1046</v>
      </c>
      <c r="F413" s="313" t="s">
        <v>878</v>
      </c>
      <c r="G413" s="314" t="s">
        <v>879</v>
      </c>
      <c r="H413" s="207">
        <v>0</v>
      </c>
      <c r="I413" s="185">
        <v>0</v>
      </c>
      <c r="J413" s="185">
        <v>0</v>
      </c>
      <c r="K413" s="185">
        <v>0</v>
      </c>
      <c r="L413" s="185">
        <v>0</v>
      </c>
      <c r="M413" s="185">
        <v>0</v>
      </c>
      <c r="N413" s="185">
        <v>0</v>
      </c>
      <c r="O413" s="185">
        <v>0</v>
      </c>
      <c r="P413" s="185">
        <v>0</v>
      </c>
      <c r="Q413" s="185">
        <v>0</v>
      </c>
      <c r="R413" s="185">
        <v>0</v>
      </c>
      <c r="S413" s="185">
        <v>0</v>
      </c>
      <c r="T413" s="185">
        <v>0</v>
      </c>
      <c r="U413" s="185">
        <v>0</v>
      </c>
      <c r="V413" s="185">
        <v>0</v>
      </c>
      <c r="W413" s="185">
        <v>0</v>
      </c>
      <c r="X413" s="185">
        <v>0</v>
      </c>
      <c r="Y413" s="185">
        <v>0</v>
      </c>
      <c r="Z413" s="185">
        <v>0</v>
      </c>
      <c r="AA413" s="185">
        <v>0</v>
      </c>
      <c r="AB413" s="185">
        <v>0</v>
      </c>
      <c r="AC413" s="185">
        <v>0</v>
      </c>
      <c r="AD413" s="185">
        <v>0</v>
      </c>
      <c r="AE413" s="185">
        <v>0</v>
      </c>
      <c r="AF413" s="185">
        <v>0</v>
      </c>
      <c r="AG413" s="185">
        <v>0</v>
      </c>
      <c r="AH413" s="185">
        <v>0</v>
      </c>
      <c r="AI413" s="185">
        <v>0</v>
      </c>
      <c r="AJ413" s="185">
        <v>0</v>
      </c>
      <c r="AK413" s="185">
        <v>0</v>
      </c>
      <c r="AL413" s="185">
        <v>0</v>
      </c>
      <c r="AM413" s="185">
        <v>0</v>
      </c>
      <c r="AN413" s="185">
        <v>0</v>
      </c>
      <c r="AO413" s="185">
        <v>0</v>
      </c>
      <c r="AP413" s="185">
        <v>0</v>
      </c>
      <c r="AQ413" s="185">
        <v>0</v>
      </c>
      <c r="AR413" s="185">
        <v>0</v>
      </c>
      <c r="AS413" s="185">
        <v>0</v>
      </c>
      <c r="AT413" s="185">
        <v>0</v>
      </c>
      <c r="AU413" s="185">
        <v>0</v>
      </c>
      <c r="AV413" s="185">
        <v>0</v>
      </c>
      <c r="AW413" s="185">
        <v>0</v>
      </c>
      <c r="AX413" s="185">
        <v>0</v>
      </c>
      <c r="AY413" s="185">
        <v>0</v>
      </c>
      <c r="AZ413" s="185">
        <v>0</v>
      </c>
      <c r="BA413" s="185">
        <v>0</v>
      </c>
      <c r="BB413" s="185">
        <v>0</v>
      </c>
      <c r="BC413" s="185">
        <v>0</v>
      </c>
      <c r="BD413" s="185">
        <v>0</v>
      </c>
      <c r="BE413" s="185">
        <v>0</v>
      </c>
      <c r="BF413" s="185">
        <v>0</v>
      </c>
      <c r="BG413" s="185">
        <v>0</v>
      </c>
      <c r="BH413" s="185"/>
      <c r="BI413" s="185">
        <v>0</v>
      </c>
      <c r="BJ413" s="185"/>
      <c r="BK413" s="185">
        <v>0</v>
      </c>
      <c r="BL413" s="185">
        <v>0</v>
      </c>
      <c r="BM413" s="185">
        <v>0</v>
      </c>
      <c r="BN413" s="185">
        <v>0</v>
      </c>
      <c r="BO413" s="185">
        <v>3043.15</v>
      </c>
      <c r="BP413" s="185"/>
      <c r="BQ413" s="185">
        <v>0</v>
      </c>
      <c r="BR413" s="185">
        <v>0</v>
      </c>
      <c r="BS413" s="185">
        <v>0</v>
      </c>
      <c r="BT413" s="185">
        <v>0</v>
      </c>
      <c r="BU413" s="185">
        <v>0</v>
      </c>
      <c r="BV413" s="185">
        <v>0</v>
      </c>
      <c r="BW413" s="185">
        <v>0</v>
      </c>
      <c r="BX413" s="185">
        <v>0</v>
      </c>
      <c r="BY413" s="185">
        <v>0</v>
      </c>
      <c r="BZ413" s="185">
        <v>0</v>
      </c>
      <c r="CA413" s="185">
        <v>0</v>
      </c>
      <c r="CB413" s="185">
        <v>0</v>
      </c>
      <c r="CC413" s="216">
        <f t="shared" si="58"/>
        <v>3043.15</v>
      </c>
    </row>
    <row r="414" spans="1:81" s="116" customFormat="1" ht="25.5" customHeight="1">
      <c r="A414" s="143" t="s">
        <v>1462</v>
      </c>
      <c r="B414" s="310" t="s">
        <v>57</v>
      </c>
      <c r="C414" s="311" t="s">
        <v>58</v>
      </c>
      <c r="D414" s="312">
        <v>51140</v>
      </c>
      <c r="E414" s="321" t="s">
        <v>1048</v>
      </c>
      <c r="F414" s="313" t="s">
        <v>1047</v>
      </c>
      <c r="G414" s="314" t="s">
        <v>1435</v>
      </c>
      <c r="H414" s="207">
        <v>0</v>
      </c>
      <c r="I414" s="185">
        <v>5050</v>
      </c>
      <c r="J414" s="185">
        <v>0</v>
      </c>
      <c r="K414" s="185">
        <v>5000</v>
      </c>
      <c r="L414" s="185">
        <v>2850</v>
      </c>
      <c r="M414" s="185">
        <v>0</v>
      </c>
      <c r="N414" s="185">
        <v>0</v>
      </c>
      <c r="O414" s="185">
        <v>0</v>
      </c>
      <c r="P414" s="185">
        <v>0</v>
      </c>
      <c r="Q414" s="185">
        <v>0</v>
      </c>
      <c r="R414" s="185">
        <v>0</v>
      </c>
      <c r="S414" s="185">
        <v>0</v>
      </c>
      <c r="T414" s="185">
        <v>0</v>
      </c>
      <c r="U414" s="185">
        <v>0</v>
      </c>
      <c r="V414" s="185">
        <v>0</v>
      </c>
      <c r="W414" s="185">
        <v>0</v>
      </c>
      <c r="X414" s="185">
        <v>0</v>
      </c>
      <c r="Y414" s="185">
        <v>0</v>
      </c>
      <c r="Z414" s="185">
        <v>0</v>
      </c>
      <c r="AA414" s="185">
        <v>0</v>
      </c>
      <c r="AB414" s="185">
        <v>0</v>
      </c>
      <c r="AC414" s="185">
        <v>0</v>
      </c>
      <c r="AD414" s="185">
        <v>0</v>
      </c>
      <c r="AE414" s="185">
        <v>0</v>
      </c>
      <c r="AF414" s="185">
        <v>0</v>
      </c>
      <c r="AG414" s="185">
        <v>4200</v>
      </c>
      <c r="AH414" s="185">
        <v>0</v>
      </c>
      <c r="AI414" s="185">
        <v>0</v>
      </c>
      <c r="AJ414" s="185">
        <v>6</v>
      </c>
      <c r="AK414" s="185">
        <v>0</v>
      </c>
      <c r="AL414" s="185">
        <v>0</v>
      </c>
      <c r="AM414" s="185">
        <v>0</v>
      </c>
      <c r="AN414" s="185">
        <v>0</v>
      </c>
      <c r="AO414" s="185">
        <v>0</v>
      </c>
      <c r="AP414" s="185">
        <v>0</v>
      </c>
      <c r="AQ414" s="185">
        <v>0</v>
      </c>
      <c r="AR414" s="185">
        <v>0</v>
      </c>
      <c r="AS414" s="185">
        <v>0</v>
      </c>
      <c r="AT414" s="185">
        <v>0</v>
      </c>
      <c r="AU414" s="185">
        <v>356400</v>
      </c>
      <c r="AV414" s="185">
        <v>0</v>
      </c>
      <c r="AW414" s="185">
        <v>0</v>
      </c>
      <c r="AX414" s="185">
        <v>0</v>
      </c>
      <c r="AY414" s="185">
        <v>0</v>
      </c>
      <c r="AZ414" s="185">
        <v>0</v>
      </c>
      <c r="BA414" s="185">
        <v>0</v>
      </c>
      <c r="BB414" s="185">
        <v>7790</v>
      </c>
      <c r="BC414" s="185">
        <v>0</v>
      </c>
      <c r="BD414" s="185">
        <v>0</v>
      </c>
      <c r="BE414" s="185">
        <v>4980</v>
      </c>
      <c r="BF414" s="185">
        <v>0</v>
      </c>
      <c r="BG414" s="185">
        <v>0</v>
      </c>
      <c r="BH414" s="185"/>
      <c r="BI414" s="185">
        <v>0</v>
      </c>
      <c r="BJ414" s="185"/>
      <c r="BK414" s="185">
        <v>0</v>
      </c>
      <c r="BL414" s="185">
        <v>0</v>
      </c>
      <c r="BM414" s="185">
        <v>0</v>
      </c>
      <c r="BN414" s="185">
        <v>0</v>
      </c>
      <c r="BO414" s="185">
        <v>0</v>
      </c>
      <c r="BP414" s="185"/>
      <c r="BQ414" s="185">
        <v>498864.5</v>
      </c>
      <c r="BR414" s="185">
        <v>10000</v>
      </c>
      <c r="BS414" s="185">
        <v>0</v>
      </c>
      <c r="BT414" s="185">
        <v>0</v>
      </c>
      <c r="BU414" s="185">
        <v>4500</v>
      </c>
      <c r="BV414" s="185">
        <v>0</v>
      </c>
      <c r="BW414" s="185">
        <v>0</v>
      </c>
      <c r="BX414" s="185">
        <v>0</v>
      </c>
      <c r="BY414" s="185">
        <v>28408.5</v>
      </c>
      <c r="BZ414" s="185">
        <v>0</v>
      </c>
      <c r="CA414" s="185">
        <v>26300</v>
      </c>
      <c r="CB414" s="185">
        <v>0</v>
      </c>
      <c r="CC414" s="216">
        <f t="shared" si="58"/>
        <v>954349</v>
      </c>
    </row>
    <row r="415" spans="1:81" s="116" customFormat="1" ht="25.5" customHeight="1">
      <c r="A415" s="143" t="s">
        <v>1462</v>
      </c>
      <c r="B415" s="310" t="s">
        <v>57</v>
      </c>
      <c r="C415" s="311" t="s">
        <v>58</v>
      </c>
      <c r="D415" s="312">
        <v>53040</v>
      </c>
      <c r="E415" s="321" t="s">
        <v>1050</v>
      </c>
      <c r="F415" s="313" t="s">
        <v>1049</v>
      </c>
      <c r="G415" s="314" t="s">
        <v>1634</v>
      </c>
      <c r="H415" s="207">
        <v>0</v>
      </c>
      <c r="I415" s="185">
        <v>0</v>
      </c>
      <c r="J415" s="185">
        <v>0</v>
      </c>
      <c r="K415" s="185">
        <v>0</v>
      </c>
      <c r="L415" s="185">
        <v>0</v>
      </c>
      <c r="M415" s="185">
        <v>0</v>
      </c>
      <c r="N415" s="185">
        <v>0</v>
      </c>
      <c r="O415" s="185">
        <v>0</v>
      </c>
      <c r="P415" s="185">
        <v>0</v>
      </c>
      <c r="Q415" s="185">
        <v>0</v>
      </c>
      <c r="R415" s="185">
        <v>0</v>
      </c>
      <c r="S415" s="185">
        <v>0</v>
      </c>
      <c r="T415" s="185">
        <v>0</v>
      </c>
      <c r="U415" s="185">
        <v>0</v>
      </c>
      <c r="V415" s="185">
        <v>0</v>
      </c>
      <c r="W415" s="185">
        <v>0</v>
      </c>
      <c r="X415" s="185">
        <v>0</v>
      </c>
      <c r="Y415" s="185">
        <v>0</v>
      </c>
      <c r="Z415" s="185">
        <v>0</v>
      </c>
      <c r="AA415" s="185">
        <v>7500</v>
      </c>
      <c r="AB415" s="185">
        <v>0</v>
      </c>
      <c r="AC415" s="185">
        <v>0</v>
      </c>
      <c r="AD415" s="185">
        <v>0</v>
      </c>
      <c r="AE415" s="185">
        <v>0</v>
      </c>
      <c r="AF415" s="185">
        <v>0</v>
      </c>
      <c r="AG415" s="185">
        <v>0</v>
      </c>
      <c r="AH415" s="185">
        <v>0</v>
      </c>
      <c r="AI415" s="185">
        <v>0</v>
      </c>
      <c r="AJ415" s="185">
        <v>0</v>
      </c>
      <c r="AK415" s="185">
        <v>0</v>
      </c>
      <c r="AL415" s="185">
        <v>0</v>
      </c>
      <c r="AM415" s="185">
        <v>214823.34</v>
      </c>
      <c r="AN415" s="185">
        <v>0</v>
      </c>
      <c r="AO415" s="185">
        <v>0</v>
      </c>
      <c r="AP415" s="185">
        <v>0</v>
      </c>
      <c r="AQ415" s="185">
        <v>0</v>
      </c>
      <c r="AR415" s="185">
        <v>0</v>
      </c>
      <c r="AS415" s="185">
        <v>0</v>
      </c>
      <c r="AT415" s="185">
        <v>0</v>
      </c>
      <c r="AU415" s="185">
        <v>0</v>
      </c>
      <c r="AV415" s="185">
        <v>0</v>
      </c>
      <c r="AW415" s="185">
        <v>0</v>
      </c>
      <c r="AX415" s="185">
        <v>0</v>
      </c>
      <c r="AY415" s="185">
        <v>0</v>
      </c>
      <c r="AZ415" s="185">
        <v>0</v>
      </c>
      <c r="BA415" s="185">
        <v>0</v>
      </c>
      <c r="BB415" s="185">
        <v>0</v>
      </c>
      <c r="BC415" s="185">
        <v>0</v>
      </c>
      <c r="BD415" s="185">
        <v>0</v>
      </c>
      <c r="BE415" s="185">
        <v>0</v>
      </c>
      <c r="BF415" s="185">
        <v>0</v>
      </c>
      <c r="BG415" s="185">
        <v>398.48</v>
      </c>
      <c r="BH415" s="185"/>
      <c r="BI415" s="185">
        <v>0</v>
      </c>
      <c r="BJ415" s="185"/>
      <c r="BK415" s="185">
        <v>0</v>
      </c>
      <c r="BL415" s="185">
        <v>0</v>
      </c>
      <c r="BM415" s="185">
        <v>0</v>
      </c>
      <c r="BN415" s="185">
        <v>0</v>
      </c>
      <c r="BO415" s="185">
        <v>8400</v>
      </c>
      <c r="BP415" s="185"/>
      <c r="BQ415" s="185">
        <v>24000</v>
      </c>
      <c r="BR415" s="185">
        <v>0</v>
      </c>
      <c r="BS415" s="185">
        <v>0</v>
      </c>
      <c r="BT415" s="185">
        <v>0</v>
      </c>
      <c r="BU415" s="185">
        <v>0</v>
      </c>
      <c r="BV415" s="185">
        <v>0</v>
      </c>
      <c r="BW415" s="185">
        <v>0</v>
      </c>
      <c r="BX415" s="185">
        <v>0</v>
      </c>
      <c r="BY415" s="185">
        <v>0</v>
      </c>
      <c r="BZ415" s="185">
        <v>0</v>
      </c>
      <c r="CA415" s="185">
        <v>13775</v>
      </c>
      <c r="CB415" s="185">
        <v>0</v>
      </c>
      <c r="CC415" s="216">
        <f t="shared" si="58"/>
        <v>268896.82</v>
      </c>
    </row>
    <row r="416" spans="1:81" s="116" customFormat="1" ht="25.5" customHeight="1">
      <c r="A416" s="143" t="s">
        <v>1462</v>
      </c>
      <c r="B416" s="310" t="s">
        <v>57</v>
      </c>
      <c r="C416" s="311" t="s">
        <v>58</v>
      </c>
      <c r="D416" s="312">
        <v>53040</v>
      </c>
      <c r="E416" s="321" t="s">
        <v>1050</v>
      </c>
      <c r="F416" s="313" t="s">
        <v>1436</v>
      </c>
      <c r="G416" s="314" t="s">
        <v>1635</v>
      </c>
      <c r="H416" s="207">
        <v>622503</v>
      </c>
      <c r="I416" s="185">
        <v>89463.15</v>
      </c>
      <c r="J416" s="185">
        <v>10000</v>
      </c>
      <c r="K416" s="185">
        <v>3000</v>
      </c>
      <c r="L416" s="185">
        <v>4750</v>
      </c>
      <c r="M416" s="185">
        <v>0</v>
      </c>
      <c r="N416" s="185">
        <v>0</v>
      </c>
      <c r="O416" s="185">
        <v>0</v>
      </c>
      <c r="P416" s="185">
        <v>0</v>
      </c>
      <c r="Q416" s="185">
        <v>40150</v>
      </c>
      <c r="R416" s="185">
        <v>0</v>
      </c>
      <c r="S416" s="185">
        <v>0</v>
      </c>
      <c r="T416" s="185">
        <v>0</v>
      </c>
      <c r="U416" s="185">
        <v>0</v>
      </c>
      <c r="V416" s="185">
        <v>0</v>
      </c>
      <c r="W416" s="185">
        <v>180000</v>
      </c>
      <c r="X416" s="185">
        <v>0</v>
      </c>
      <c r="Y416" s="185">
        <v>0</v>
      </c>
      <c r="Z416" s="185">
        <v>757916</v>
      </c>
      <c r="AA416" s="185">
        <v>100090.1</v>
      </c>
      <c r="AB416" s="185">
        <v>0</v>
      </c>
      <c r="AC416" s="185">
        <v>0</v>
      </c>
      <c r="AD416" s="185">
        <v>0</v>
      </c>
      <c r="AE416" s="185">
        <v>85700</v>
      </c>
      <c r="AF416" s="185">
        <v>14660</v>
      </c>
      <c r="AG416" s="185">
        <v>24240</v>
      </c>
      <c r="AH416" s="185">
        <v>0</v>
      </c>
      <c r="AI416" s="185">
        <v>0</v>
      </c>
      <c r="AJ416" s="185">
        <v>0</v>
      </c>
      <c r="AK416" s="185">
        <v>26630</v>
      </c>
      <c r="AL416" s="185">
        <v>2235</v>
      </c>
      <c r="AM416" s="185">
        <v>0</v>
      </c>
      <c r="AN416" s="185">
        <v>0</v>
      </c>
      <c r="AO416" s="185">
        <v>0</v>
      </c>
      <c r="AP416" s="185">
        <v>0</v>
      </c>
      <c r="AQ416" s="185">
        <v>0</v>
      </c>
      <c r="AR416" s="185">
        <v>0</v>
      </c>
      <c r="AS416" s="185">
        <v>244046</v>
      </c>
      <c r="AT416" s="185">
        <v>0</v>
      </c>
      <c r="AU416" s="185">
        <v>51705</v>
      </c>
      <c r="AV416" s="185">
        <v>0</v>
      </c>
      <c r="AW416" s="185">
        <v>0</v>
      </c>
      <c r="AX416" s="185">
        <v>0</v>
      </c>
      <c r="AY416" s="185">
        <v>0</v>
      </c>
      <c r="AZ416" s="185">
        <v>0</v>
      </c>
      <c r="BA416" s="185">
        <v>12980</v>
      </c>
      <c r="BB416" s="185">
        <v>55530</v>
      </c>
      <c r="BC416" s="185">
        <v>3100</v>
      </c>
      <c r="BD416" s="185">
        <v>332365</v>
      </c>
      <c r="BE416" s="185">
        <v>257200</v>
      </c>
      <c r="BF416" s="185">
        <v>6000</v>
      </c>
      <c r="BG416" s="185">
        <v>76000</v>
      </c>
      <c r="BH416" s="185"/>
      <c r="BI416" s="185">
        <v>4800</v>
      </c>
      <c r="BJ416" s="185"/>
      <c r="BK416" s="185">
        <v>83350</v>
      </c>
      <c r="BL416" s="185">
        <v>54250</v>
      </c>
      <c r="BM416" s="185">
        <v>346680.5</v>
      </c>
      <c r="BN416" s="185">
        <v>0</v>
      </c>
      <c r="BO416" s="185">
        <v>11156.2</v>
      </c>
      <c r="BP416" s="185"/>
      <c r="BQ416" s="185">
        <v>0</v>
      </c>
      <c r="BR416" s="185">
        <v>0</v>
      </c>
      <c r="BS416" s="185">
        <v>0</v>
      </c>
      <c r="BT416" s="185">
        <v>333551</v>
      </c>
      <c r="BU416" s="185">
        <v>0</v>
      </c>
      <c r="BV416" s="185">
        <v>38337.599999999999</v>
      </c>
      <c r="BW416" s="185">
        <v>13200</v>
      </c>
      <c r="BX416" s="185">
        <v>0</v>
      </c>
      <c r="BY416" s="185">
        <v>20650</v>
      </c>
      <c r="BZ416" s="185">
        <v>164630</v>
      </c>
      <c r="CA416" s="185">
        <v>118590</v>
      </c>
      <c r="CB416" s="185">
        <v>0</v>
      </c>
      <c r="CC416" s="216">
        <f t="shared" si="58"/>
        <v>4189458.5500000003</v>
      </c>
    </row>
    <row r="417" spans="1:81" s="116" customFormat="1" ht="25.5" customHeight="1">
      <c r="A417" s="143" t="s">
        <v>1461</v>
      </c>
      <c r="B417" s="310" t="s">
        <v>57</v>
      </c>
      <c r="C417" s="311" t="s">
        <v>58</v>
      </c>
      <c r="D417" s="312"/>
      <c r="E417" s="117"/>
      <c r="F417" s="313" t="s">
        <v>1051</v>
      </c>
      <c r="G417" s="314" t="s">
        <v>1517</v>
      </c>
      <c r="H417" s="207">
        <v>1029231.25</v>
      </c>
      <c r="I417" s="185">
        <v>344315</v>
      </c>
      <c r="J417" s="185">
        <v>0</v>
      </c>
      <c r="K417" s="185">
        <v>0</v>
      </c>
      <c r="L417" s="185">
        <v>5985</v>
      </c>
      <c r="M417" s="185">
        <v>902996</v>
      </c>
      <c r="N417" s="185">
        <v>50000</v>
      </c>
      <c r="O417" s="185">
        <v>388793.75</v>
      </c>
      <c r="P417" s="185">
        <v>0</v>
      </c>
      <c r="Q417" s="185">
        <v>651870.30000000005</v>
      </c>
      <c r="R417" s="185">
        <v>209098.5</v>
      </c>
      <c r="S417" s="185">
        <v>0</v>
      </c>
      <c r="T417" s="185">
        <v>1798684</v>
      </c>
      <c r="U417" s="185">
        <v>137505</v>
      </c>
      <c r="V417" s="185">
        <v>23325.25</v>
      </c>
      <c r="W417" s="185">
        <v>349225</v>
      </c>
      <c r="X417" s="185">
        <v>0</v>
      </c>
      <c r="Y417" s="185">
        <v>0</v>
      </c>
      <c r="Z417" s="185">
        <v>22188</v>
      </c>
      <c r="AA417" s="185">
        <v>0</v>
      </c>
      <c r="AB417" s="185">
        <v>467611</v>
      </c>
      <c r="AC417" s="185">
        <v>0</v>
      </c>
      <c r="AD417" s="185">
        <v>366</v>
      </c>
      <c r="AE417" s="185">
        <v>163312.5</v>
      </c>
      <c r="AF417" s="185">
        <v>448183</v>
      </c>
      <c r="AG417" s="185">
        <v>0</v>
      </c>
      <c r="AH417" s="185">
        <v>643545.1</v>
      </c>
      <c r="AI417" s="185">
        <v>0</v>
      </c>
      <c r="AJ417" s="185">
        <v>1892671</v>
      </c>
      <c r="AK417" s="185">
        <v>1917578</v>
      </c>
      <c r="AL417" s="185">
        <v>724947</v>
      </c>
      <c r="AM417" s="185">
        <v>0</v>
      </c>
      <c r="AN417" s="185">
        <v>1380947.75</v>
      </c>
      <c r="AO417" s="185">
        <v>1605751</v>
      </c>
      <c r="AP417" s="185">
        <v>1285957</v>
      </c>
      <c r="AQ417" s="185">
        <v>1900132</v>
      </c>
      <c r="AR417" s="185">
        <v>1849468</v>
      </c>
      <c r="AS417" s="185">
        <v>1180508</v>
      </c>
      <c r="AT417" s="185">
        <v>955329</v>
      </c>
      <c r="AU417" s="185">
        <v>177308</v>
      </c>
      <c r="AV417" s="185">
        <v>624484.29</v>
      </c>
      <c r="AW417" s="185">
        <v>1593107.6</v>
      </c>
      <c r="AX417" s="185">
        <v>884491.75</v>
      </c>
      <c r="AY417" s="185">
        <v>772041.39</v>
      </c>
      <c r="AZ417" s="185">
        <v>54372.5</v>
      </c>
      <c r="BA417" s="185">
        <v>71208.75</v>
      </c>
      <c r="BB417" s="185">
        <v>224101</v>
      </c>
      <c r="BC417" s="185">
        <v>0</v>
      </c>
      <c r="BD417" s="185">
        <v>143409.5</v>
      </c>
      <c r="BE417" s="185">
        <v>0</v>
      </c>
      <c r="BF417" s="185">
        <v>845500</v>
      </c>
      <c r="BG417" s="185">
        <v>0</v>
      </c>
      <c r="BH417" s="185"/>
      <c r="BI417" s="185">
        <v>642158.5</v>
      </c>
      <c r="BJ417" s="185"/>
      <c r="BK417" s="185">
        <v>248080.25</v>
      </c>
      <c r="BL417" s="185">
        <v>349338</v>
      </c>
      <c r="BM417" s="185">
        <v>13452</v>
      </c>
      <c r="BN417" s="185">
        <v>859915.75</v>
      </c>
      <c r="BO417" s="185">
        <v>670000</v>
      </c>
      <c r="BP417" s="185"/>
      <c r="BQ417" s="185">
        <v>1493025.2</v>
      </c>
      <c r="BR417" s="185">
        <v>0</v>
      </c>
      <c r="BS417" s="185">
        <v>400000</v>
      </c>
      <c r="BT417" s="185">
        <v>264404.25</v>
      </c>
      <c r="BU417" s="185">
        <v>806409</v>
      </c>
      <c r="BV417" s="185">
        <v>986722</v>
      </c>
      <c r="BW417" s="185">
        <v>538884.5</v>
      </c>
      <c r="BX417" s="185">
        <v>2072576</v>
      </c>
      <c r="BY417" s="185">
        <v>661729.25</v>
      </c>
      <c r="BZ417" s="185">
        <v>529285.80000000005</v>
      </c>
      <c r="CA417" s="185">
        <v>0</v>
      </c>
      <c r="CB417" s="185">
        <v>209043</v>
      </c>
      <c r="CC417" s="216">
        <f t="shared" si="58"/>
        <v>38464571.679999992</v>
      </c>
    </row>
    <row r="418" spans="1:81" s="116" customFormat="1" ht="25.5" customHeight="1">
      <c r="A418" s="143" t="s">
        <v>1461</v>
      </c>
      <c r="B418" s="310" t="s">
        <v>57</v>
      </c>
      <c r="C418" s="311" t="s">
        <v>58</v>
      </c>
      <c r="D418" s="312">
        <v>52100</v>
      </c>
      <c r="E418" s="117" t="s">
        <v>1046</v>
      </c>
      <c r="F418" s="313" t="s">
        <v>1052</v>
      </c>
      <c r="G418" s="314" t="s">
        <v>1636</v>
      </c>
      <c r="H418" s="207">
        <v>69750</v>
      </c>
      <c r="I418" s="207">
        <v>0</v>
      </c>
      <c r="J418" s="207">
        <v>0</v>
      </c>
      <c r="K418" s="207">
        <v>0</v>
      </c>
      <c r="L418" s="207">
        <v>141768.75</v>
      </c>
      <c r="M418" s="207">
        <v>66209.5</v>
      </c>
      <c r="N418" s="207">
        <v>100000</v>
      </c>
      <c r="O418" s="207">
        <v>0</v>
      </c>
      <c r="P418" s="207">
        <v>0</v>
      </c>
      <c r="Q418" s="207">
        <v>360022.25</v>
      </c>
      <c r="R418" s="207">
        <v>70898.75</v>
      </c>
      <c r="S418" s="207">
        <v>0</v>
      </c>
      <c r="T418" s="207">
        <v>7596.5</v>
      </c>
      <c r="U418" s="207">
        <v>11906.75</v>
      </c>
      <c r="V418" s="207">
        <v>8925.75</v>
      </c>
      <c r="W418" s="207">
        <v>190026.5</v>
      </c>
      <c r="X418" s="207">
        <v>79857.5</v>
      </c>
      <c r="Y418" s="207">
        <v>0</v>
      </c>
      <c r="Z418" s="207">
        <v>0</v>
      </c>
      <c r="AA418" s="207">
        <v>0</v>
      </c>
      <c r="AB418" s="207">
        <v>0</v>
      </c>
      <c r="AC418" s="207">
        <v>0</v>
      </c>
      <c r="AD418" s="207">
        <v>0</v>
      </c>
      <c r="AE418" s="207">
        <v>0</v>
      </c>
      <c r="AF418" s="207">
        <v>29023.27</v>
      </c>
      <c r="AG418" s="207">
        <v>0</v>
      </c>
      <c r="AH418" s="207">
        <v>0</v>
      </c>
      <c r="AI418" s="207">
        <v>0</v>
      </c>
      <c r="AJ418" s="207">
        <v>0</v>
      </c>
      <c r="AK418" s="207">
        <v>0</v>
      </c>
      <c r="AL418" s="207">
        <v>0</v>
      </c>
      <c r="AM418" s="207">
        <v>0</v>
      </c>
      <c r="AN418" s="207">
        <v>40863</v>
      </c>
      <c r="AO418" s="207">
        <v>0</v>
      </c>
      <c r="AP418" s="207">
        <v>44163.25</v>
      </c>
      <c r="AQ418" s="207">
        <v>0</v>
      </c>
      <c r="AR418" s="207">
        <v>45886</v>
      </c>
      <c r="AS418" s="207">
        <v>0</v>
      </c>
      <c r="AT418" s="207">
        <v>0</v>
      </c>
      <c r="AU418" s="207">
        <v>0</v>
      </c>
      <c r="AV418" s="207">
        <v>0</v>
      </c>
      <c r="AW418" s="207">
        <v>0</v>
      </c>
      <c r="AX418" s="207">
        <v>0</v>
      </c>
      <c r="AY418" s="207">
        <v>0</v>
      </c>
      <c r="AZ418" s="207">
        <v>0</v>
      </c>
      <c r="BA418" s="207">
        <v>0</v>
      </c>
      <c r="BB418" s="207">
        <v>709204.95</v>
      </c>
      <c r="BC418" s="207">
        <v>0</v>
      </c>
      <c r="BD418" s="207">
        <v>0</v>
      </c>
      <c r="BE418" s="207">
        <v>0</v>
      </c>
      <c r="BF418" s="207">
        <v>0</v>
      </c>
      <c r="BG418" s="207">
        <v>0</v>
      </c>
      <c r="BH418" s="207"/>
      <c r="BI418" s="207">
        <v>0</v>
      </c>
      <c r="BJ418" s="207"/>
      <c r="BK418" s="207">
        <v>0</v>
      </c>
      <c r="BL418" s="207">
        <v>0</v>
      </c>
      <c r="BM418" s="207">
        <v>0</v>
      </c>
      <c r="BN418" s="207">
        <v>0</v>
      </c>
      <c r="BO418" s="207">
        <v>0</v>
      </c>
      <c r="BP418" s="207"/>
      <c r="BQ418" s="207">
        <v>0</v>
      </c>
      <c r="BR418" s="207">
        <v>149155.75</v>
      </c>
      <c r="BS418" s="207">
        <v>15743</v>
      </c>
      <c r="BT418" s="207">
        <v>560586.25</v>
      </c>
      <c r="BU418" s="207">
        <v>1568.75</v>
      </c>
      <c r="BV418" s="207">
        <v>613.5</v>
      </c>
      <c r="BW418" s="207">
        <v>53024</v>
      </c>
      <c r="BX418" s="207">
        <v>387158.75</v>
      </c>
      <c r="BY418" s="207">
        <v>441.75</v>
      </c>
      <c r="BZ418" s="207">
        <v>181</v>
      </c>
      <c r="CA418" s="207">
        <v>0</v>
      </c>
      <c r="CB418" s="207">
        <v>230</v>
      </c>
      <c r="CC418" s="216">
        <f t="shared" si="58"/>
        <v>3144805.4699999997</v>
      </c>
    </row>
    <row r="419" spans="1:81" s="116" customFormat="1" ht="25.5" customHeight="1">
      <c r="A419" s="143" t="s">
        <v>1461</v>
      </c>
      <c r="B419" s="310" t="s">
        <v>57</v>
      </c>
      <c r="C419" s="311" t="s">
        <v>58</v>
      </c>
      <c r="D419" s="312"/>
      <c r="E419" s="117"/>
      <c r="F419" s="336" t="s">
        <v>1637</v>
      </c>
      <c r="G419" s="337" t="s">
        <v>1638</v>
      </c>
      <c r="H419" s="207">
        <v>0</v>
      </c>
      <c r="I419" s="207">
        <v>0</v>
      </c>
      <c r="J419" s="207">
        <v>0</v>
      </c>
      <c r="K419" s="207">
        <v>0</v>
      </c>
      <c r="L419" s="207">
        <v>0</v>
      </c>
      <c r="M419" s="207">
        <v>0</v>
      </c>
      <c r="N419" s="207">
        <v>0</v>
      </c>
      <c r="O419" s="207">
        <v>0</v>
      </c>
      <c r="P419" s="207">
        <v>0</v>
      </c>
      <c r="Q419" s="207">
        <v>0</v>
      </c>
      <c r="R419" s="207">
        <v>0</v>
      </c>
      <c r="S419" s="207">
        <v>0</v>
      </c>
      <c r="T419" s="207">
        <v>0</v>
      </c>
      <c r="U419" s="207">
        <v>0</v>
      </c>
      <c r="V419" s="207">
        <v>0</v>
      </c>
      <c r="W419" s="207">
        <v>0</v>
      </c>
      <c r="X419" s="207">
        <v>0</v>
      </c>
      <c r="Y419" s="207">
        <v>0</v>
      </c>
      <c r="Z419" s="207">
        <v>0</v>
      </c>
      <c r="AA419" s="207">
        <v>19332.400000000001</v>
      </c>
      <c r="AB419" s="207">
        <v>0</v>
      </c>
      <c r="AC419" s="207">
        <v>0</v>
      </c>
      <c r="AD419" s="207">
        <v>0</v>
      </c>
      <c r="AE419" s="207">
        <v>0</v>
      </c>
      <c r="AF419" s="207">
        <v>0</v>
      </c>
      <c r="AG419" s="207">
        <v>0</v>
      </c>
      <c r="AH419" s="207">
        <v>0</v>
      </c>
      <c r="AI419" s="207">
        <v>0</v>
      </c>
      <c r="AJ419" s="207">
        <v>0</v>
      </c>
      <c r="AK419" s="207">
        <v>0</v>
      </c>
      <c r="AL419" s="207">
        <v>0</v>
      </c>
      <c r="AM419" s="207">
        <v>0</v>
      </c>
      <c r="AN419" s="207">
        <v>0</v>
      </c>
      <c r="AO419" s="207">
        <v>0</v>
      </c>
      <c r="AP419" s="207">
        <v>0</v>
      </c>
      <c r="AQ419" s="207">
        <v>0</v>
      </c>
      <c r="AR419" s="207">
        <v>0</v>
      </c>
      <c r="AS419" s="207">
        <v>0</v>
      </c>
      <c r="AT419" s="207">
        <v>0</v>
      </c>
      <c r="AU419" s="207">
        <v>0</v>
      </c>
      <c r="AV419" s="207">
        <v>0</v>
      </c>
      <c r="AW419" s="207">
        <v>0</v>
      </c>
      <c r="AX419" s="207">
        <v>0</v>
      </c>
      <c r="AY419" s="207">
        <v>0</v>
      </c>
      <c r="AZ419" s="207">
        <v>0</v>
      </c>
      <c r="BA419" s="207">
        <v>0</v>
      </c>
      <c r="BB419" s="207">
        <v>0</v>
      </c>
      <c r="BC419" s="207">
        <v>0</v>
      </c>
      <c r="BD419" s="207">
        <v>0</v>
      </c>
      <c r="BE419" s="207">
        <v>0</v>
      </c>
      <c r="BF419" s="207">
        <v>0</v>
      </c>
      <c r="BG419" s="207">
        <v>0</v>
      </c>
      <c r="BH419" s="207"/>
      <c r="BI419" s="207">
        <v>0</v>
      </c>
      <c r="BJ419" s="207"/>
      <c r="BK419" s="207">
        <v>0</v>
      </c>
      <c r="BL419" s="207">
        <v>0</v>
      </c>
      <c r="BM419" s="207">
        <v>0</v>
      </c>
      <c r="BN419" s="207">
        <v>0</v>
      </c>
      <c r="BO419" s="207">
        <v>0</v>
      </c>
      <c r="BP419" s="207"/>
      <c r="BQ419" s="207">
        <v>0</v>
      </c>
      <c r="BR419" s="207">
        <v>0</v>
      </c>
      <c r="BS419" s="207">
        <v>0</v>
      </c>
      <c r="BT419" s="207">
        <v>0</v>
      </c>
      <c r="BU419" s="207">
        <v>0</v>
      </c>
      <c r="BV419" s="207">
        <v>0</v>
      </c>
      <c r="BW419" s="207">
        <v>0</v>
      </c>
      <c r="BX419" s="207">
        <v>0</v>
      </c>
      <c r="BY419" s="207">
        <v>0</v>
      </c>
      <c r="BZ419" s="207">
        <v>0</v>
      </c>
      <c r="CA419" s="207">
        <v>59729.79</v>
      </c>
      <c r="CB419" s="207">
        <v>0</v>
      </c>
      <c r="CC419" s="216">
        <f t="shared" si="58"/>
        <v>79062.19</v>
      </c>
    </row>
    <row r="420" spans="1:81" s="116" customFormat="1" ht="25.5" customHeight="1">
      <c r="A420" s="143" t="s">
        <v>1461</v>
      </c>
      <c r="B420" s="310" t="s">
        <v>57</v>
      </c>
      <c r="C420" s="311" t="s">
        <v>58</v>
      </c>
      <c r="D420" s="312">
        <v>53040</v>
      </c>
      <c r="E420" s="117" t="s">
        <v>1050</v>
      </c>
      <c r="F420" s="313" t="s">
        <v>1053</v>
      </c>
      <c r="G420" s="314" t="s">
        <v>1639</v>
      </c>
      <c r="H420" s="207">
        <v>0</v>
      </c>
      <c r="I420" s="207">
        <v>0</v>
      </c>
      <c r="J420" s="207">
        <v>0</v>
      </c>
      <c r="K420" s="207">
        <v>0</v>
      </c>
      <c r="L420" s="207">
        <v>0</v>
      </c>
      <c r="M420" s="207">
        <v>0</v>
      </c>
      <c r="N420" s="207">
        <v>0</v>
      </c>
      <c r="O420" s="207">
        <v>0</v>
      </c>
      <c r="P420" s="207">
        <v>0</v>
      </c>
      <c r="Q420" s="207">
        <v>0</v>
      </c>
      <c r="R420" s="207">
        <v>0</v>
      </c>
      <c r="S420" s="207">
        <v>0</v>
      </c>
      <c r="T420" s="207">
        <v>0</v>
      </c>
      <c r="U420" s="207">
        <v>0</v>
      </c>
      <c r="V420" s="207">
        <v>0</v>
      </c>
      <c r="W420" s="207">
        <v>0</v>
      </c>
      <c r="X420" s="207">
        <v>0</v>
      </c>
      <c r="Y420" s="207">
        <v>0</v>
      </c>
      <c r="Z420" s="207">
        <v>0</v>
      </c>
      <c r="AA420" s="207">
        <v>0</v>
      </c>
      <c r="AB420" s="207">
        <v>0</v>
      </c>
      <c r="AC420" s="207">
        <v>0</v>
      </c>
      <c r="AD420" s="207">
        <v>0</v>
      </c>
      <c r="AE420" s="207">
        <v>0</v>
      </c>
      <c r="AF420" s="207">
        <v>0</v>
      </c>
      <c r="AG420" s="207">
        <v>0</v>
      </c>
      <c r="AH420" s="207">
        <v>0</v>
      </c>
      <c r="AI420" s="207">
        <v>0</v>
      </c>
      <c r="AJ420" s="207">
        <v>0</v>
      </c>
      <c r="AK420" s="207">
        <v>0</v>
      </c>
      <c r="AL420" s="207">
        <v>0</v>
      </c>
      <c r="AM420" s="207">
        <v>0</v>
      </c>
      <c r="AN420" s="207">
        <v>0</v>
      </c>
      <c r="AO420" s="207">
        <v>0</v>
      </c>
      <c r="AP420" s="207">
        <v>0</v>
      </c>
      <c r="AQ420" s="207">
        <v>0</v>
      </c>
      <c r="AR420" s="207">
        <v>0</v>
      </c>
      <c r="AS420" s="207">
        <v>0</v>
      </c>
      <c r="AT420" s="207">
        <v>0</v>
      </c>
      <c r="AU420" s="207">
        <v>268070</v>
      </c>
      <c r="AV420" s="207">
        <v>0</v>
      </c>
      <c r="AW420" s="207">
        <v>0</v>
      </c>
      <c r="AX420" s="207">
        <v>0</v>
      </c>
      <c r="AY420" s="207">
        <v>0</v>
      </c>
      <c r="AZ420" s="207">
        <v>0</v>
      </c>
      <c r="BA420" s="207">
        <v>0</v>
      </c>
      <c r="BB420" s="207">
        <v>0</v>
      </c>
      <c r="BC420" s="207">
        <v>375</v>
      </c>
      <c r="BD420" s="207">
        <v>0</v>
      </c>
      <c r="BE420" s="207">
        <v>0</v>
      </c>
      <c r="BF420" s="207">
        <v>0</v>
      </c>
      <c r="BG420" s="207">
        <v>0</v>
      </c>
      <c r="BH420" s="207"/>
      <c r="BI420" s="207">
        <v>0</v>
      </c>
      <c r="BJ420" s="207"/>
      <c r="BK420" s="207">
        <v>0</v>
      </c>
      <c r="BL420" s="207">
        <v>0</v>
      </c>
      <c r="BM420" s="207">
        <v>0</v>
      </c>
      <c r="BN420" s="207">
        <v>0</v>
      </c>
      <c r="BO420" s="207">
        <v>0</v>
      </c>
      <c r="BP420" s="207"/>
      <c r="BQ420" s="207">
        <v>0</v>
      </c>
      <c r="BR420" s="207">
        <v>0</v>
      </c>
      <c r="BS420" s="207">
        <v>0</v>
      </c>
      <c r="BT420" s="207">
        <v>0</v>
      </c>
      <c r="BU420" s="207">
        <v>0</v>
      </c>
      <c r="BV420" s="207">
        <v>0</v>
      </c>
      <c r="BW420" s="207">
        <v>0</v>
      </c>
      <c r="BX420" s="207">
        <v>0</v>
      </c>
      <c r="BY420" s="207">
        <v>0</v>
      </c>
      <c r="BZ420" s="207">
        <v>0</v>
      </c>
      <c r="CA420" s="207">
        <v>0</v>
      </c>
      <c r="CB420" s="207">
        <v>0</v>
      </c>
      <c r="CC420" s="216">
        <f t="shared" si="58"/>
        <v>268445</v>
      </c>
    </row>
    <row r="421" spans="1:81" s="116" customFormat="1" ht="25.5" customHeight="1">
      <c r="A421" s="143" t="s">
        <v>1461</v>
      </c>
      <c r="B421" s="310" t="s">
        <v>57</v>
      </c>
      <c r="C421" s="311" t="s">
        <v>58</v>
      </c>
      <c r="D421" s="312">
        <v>53050</v>
      </c>
      <c r="E421" s="311" t="s">
        <v>1057</v>
      </c>
      <c r="F421" s="313" t="s">
        <v>1054</v>
      </c>
      <c r="G421" s="314" t="s">
        <v>1640</v>
      </c>
      <c r="H421" s="207">
        <v>0</v>
      </c>
      <c r="I421" s="207">
        <v>0</v>
      </c>
      <c r="J421" s="207">
        <v>0</v>
      </c>
      <c r="K421" s="207">
        <v>0</v>
      </c>
      <c r="L421" s="207">
        <v>0</v>
      </c>
      <c r="M421" s="207">
        <v>0</v>
      </c>
      <c r="N421" s="207">
        <v>0</v>
      </c>
      <c r="O421" s="207">
        <v>0</v>
      </c>
      <c r="P421" s="207">
        <v>0</v>
      </c>
      <c r="Q421" s="207">
        <v>0</v>
      </c>
      <c r="R421" s="207">
        <v>0</v>
      </c>
      <c r="S421" s="207">
        <v>0</v>
      </c>
      <c r="T421" s="207">
        <v>0</v>
      </c>
      <c r="U421" s="207">
        <v>0</v>
      </c>
      <c r="V421" s="207">
        <v>0</v>
      </c>
      <c r="W421" s="207">
        <v>0</v>
      </c>
      <c r="X421" s="207">
        <v>0</v>
      </c>
      <c r="Y421" s="207">
        <v>0</v>
      </c>
      <c r="Z421" s="207">
        <v>0</v>
      </c>
      <c r="AA421" s="207">
        <v>0</v>
      </c>
      <c r="AB421" s="207">
        <v>0</v>
      </c>
      <c r="AC421" s="207">
        <v>0</v>
      </c>
      <c r="AD421" s="207">
        <v>0</v>
      </c>
      <c r="AE421" s="207">
        <v>0</v>
      </c>
      <c r="AF421" s="207">
        <v>0</v>
      </c>
      <c r="AG421" s="207">
        <v>0</v>
      </c>
      <c r="AH421" s="207">
        <v>0</v>
      </c>
      <c r="AI421" s="207">
        <v>0</v>
      </c>
      <c r="AJ421" s="207">
        <v>0</v>
      </c>
      <c r="AK421" s="207">
        <v>0</v>
      </c>
      <c r="AL421" s="207">
        <v>0</v>
      </c>
      <c r="AM421" s="207">
        <v>0</v>
      </c>
      <c r="AN421" s="207">
        <v>0</v>
      </c>
      <c r="AO421" s="207">
        <v>0</v>
      </c>
      <c r="AP421" s="207">
        <v>0</v>
      </c>
      <c r="AQ421" s="207">
        <v>0</v>
      </c>
      <c r="AR421" s="207">
        <v>0</v>
      </c>
      <c r="AS421" s="207">
        <v>0</v>
      </c>
      <c r="AT421" s="207">
        <v>0</v>
      </c>
      <c r="AU421" s="207">
        <v>0</v>
      </c>
      <c r="AV421" s="207">
        <v>0</v>
      </c>
      <c r="AW421" s="207">
        <v>0</v>
      </c>
      <c r="AX421" s="207">
        <v>0</v>
      </c>
      <c r="AY421" s="207">
        <v>0</v>
      </c>
      <c r="AZ421" s="207">
        <v>0</v>
      </c>
      <c r="BA421" s="207">
        <v>0</v>
      </c>
      <c r="BB421" s="207">
        <v>0</v>
      </c>
      <c r="BC421" s="207">
        <v>0</v>
      </c>
      <c r="BD421" s="207">
        <v>0</v>
      </c>
      <c r="BE421" s="207">
        <v>0</v>
      </c>
      <c r="BF421" s="207">
        <v>0</v>
      </c>
      <c r="BG421" s="207">
        <v>0</v>
      </c>
      <c r="BH421" s="207">
        <v>0</v>
      </c>
      <c r="BI421" s="207">
        <v>0</v>
      </c>
      <c r="BJ421" s="207">
        <v>0</v>
      </c>
      <c r="BK421" s="207">
        <v>0</v>
      </c>
      <c r="BL421" s="207">
        <v>0</v>
      </c>
      <c r="BM421" s="207">
        <v>0</v>
      </c>
      <c r="BN421" s="207">
        <v>0</v>
      </c>
      <c r="BO421" s="207">
        <v>0</v>
      </c>
      <c r="BP421" s="207">
        <v>0</v>
      </c>
      <c r="BQ421" s="207">
        <v>0</v>
      </c>
      <c r="BR421" s="207">
        <v>0</v>
      </c>
      <c r="BS421" s="207">
        <v>0</v>
      </c>
      <c r="BT421" s="207">
        <v>0</v>
      </c>
      <c r="BU421" s="207">
        <v>0</v>
      </c>
      <c r="BV421" s="207">
        <v>0</v>
      </c>
      <c r="BW421" s="207">
        <v>0</v>
      </c>
      <c r="BX421" s="207">
        <v>0</v>
      </c>
      <c r="BY421" s="207">
        <v>0</v>
      </c>
      <c r="BZ421" s="207">
        <v>0</v>
      </c>
      <c r="CA421" s="207">
        <v>0</v>
      </c>
      <c r="CB421" s="207">
        <v>0</v>
      </c>
      <c r="CC421" s="216">
        <f t="shared" si="58"/>
        <v>0</v>
      </c>
    </row>
    <row r="422" spans="1:81" s="116" customFormat="1" ht="25.5" customHeight="1">
      <c r="A422" s="143" t="s">
        <v>1461</v>
      </c>
      <c r="B422" s="310" t="s">
        <v>57</v>
      </c>
      <c r="C422" s="311" t="s">
        <v>58</v>
      </c>
      <c r="D422" s="312">
        <v>53050</v>
      </c>
      <c r="E422" s="311" t="s">
        <v>1057</v>
      </c>
      <c r="F422" s="313" t="s">
        <v>1055</v>
      </c>
      <c r="G422" s="314" t="s">
        <v>1056</v>
      </c>
      <c r="H422" s="207">
        <v>0</v>
      </c>
      <c r="I422" s="207">
        <v>0</v>
      </c>
      <c r="J422" s="207">
        <v>0</v>
      </c>
      <c r="K422" s="207">
        <v>0</v>
      </c>
      <c r="L422" s="207">
        <v>0</v>
      </c>
      <c r="M422" s="207">
        <v>0</v>
      </c>
      <c r="N422" s="207">
        <v>0</v>
      </c>
      <c r="O422" s="207">
        <v>0</v>
      </c>
      <c r="P422" s="207">
        <v>0</v>
      </c>
      <c r="Q422" s="207">
        <v>1600</v>
      </c>
      <c r="R422" s="207">
        <v>0</v>
      </c>
      <c r="S422" s="207">
        <v>0</v>
      </c>
      <c r="T422" s="207">
        <v>620</v>
      </c>
      <c r="U422" s="207">
        <v>0</v>
      </c>
      <c r="V422" s="207">
        <v>0</v>
      </c>
      <c r="W422" s="207">
        <v>0</v>
      </c>
      <c r="X422" s="207">
        <v>0</v>
      </c>
      <c r="Y422" s="207">
        <v>0</v>
      </c>
      <c r="Z422" s="207">
        <v>0</v>
      </c>
      <c r="AA422" s="207">
        <v>595</v>
      </c>
      <c r="AB422" s="207">
        <v>0</v>
      </c>
      <c r="AC422" s="207">
        <v>0</v>
      </c>
      <c r="AD422" s="207">
        <v>0</v>
      </c>
      <c r="AE422" s="207">
        <v>0</v>
      </c>
      <c r="AF422" s="207">
        <v>0</v>
      </c>
      <c r="AG422" s="207">
        <v>0</v>
      </c>
      <c r="AH422" s="207">
        <v>0</v>
      </c>
      <c r="AI422" s="207">
        <v>0</v>
      </c>
      <c r="AJ422" s="207">
        <v>0</v>
      </c>
      <c r="AK422" s="207">
        <v>0</v>
      </c>
      <c r="AL422" s="207">
        <v>0</v>
      </c>
      <c r="AM422" s="207">
        <v>0</v>
      </c>
      <c r="AN422" s="207">
        <v>0</v>
      </c>
      <c r="AO422" s="207">
        <v>0</v>
      </c>
      <c r="AP422" s="207">
        <v>0</v>
      </c>
      <c r="AQ422" s="207">
        <v>0</v>
      </c>
      <c r="AR422" s="207">
        <v>0</v>
      </c>
      <c r="AS422" s="207">
        <v>0</v>
      </c>
      <c r="AT422" s="207">
        <v>0</v>
      </c>
      <c r="AU422" s="207">
        <v>9153</v>
      </c>
      <c r="AV422" s="207">
        <v>31682.25</v>
      </c>
      <c r="AW422" s="207">
        <v>700</v>
      </c>
      <c r="AX422" s="207">
        <v>5975</v>
      </c>
      <c r="AY422" s="207">
        <v>2700.25</v>
      </c>
      <c r="AZ422" s="207">
        <v>0</v>
      </c>
      <c r="BA422" s="207">
        <v>0</v>
      </c>
      <c r="BB422" s="207">
        <v>0</v>
      </c>
      <c r="BC422" s="207">
        <v>0</v>
      </c>
      <c r="BD422" s="207">
        <v>0</v>
      </c>
      <c r="BE422" s="207">
        <v>0</v>
      </c>
      <c r="BF422" s="207">
        <v>0</v>
      </c>
      <c r="BG422" s="207">
        <v>0</v>
      </c>
      <c r="BH422" s="207"/>
      <c r="BI422" s="207">
        <v>0</v>
      </c>
      <c r="BJ422" s="207"/>
      <c r="BK422" s="207">
        <v>0</v>
      </c>
      <c r="BL422" s="207">
        <v>0</v>
      </c>
      <c r="BM422" s="207">
        <v>0</v>
      </c>
      <c r="BN422" s="207">
        <v>0</v>
      </c>
      <c r="BO422" s="207">
        <v>0</v>
      </c>
      <c r="BP422" s="207"/>
      <c r="BQ422" s="207">
        <v>0</v>
      </c>
      <c r="BR422" s="207">
        <v>0</v>
      </c>
      <c r="BS422" s="207">
        <v>0</v>
      </c>
      <c r="BT422" s="207">
        <v>0</v>
      </c>
      <c r="BU422" s="207">
        <v>0</v>
      </c>
      <c r="BV422" s="207">
        <v>0</v>
      </c>
      <c r="BW422" s="207">
        <v>9878.25</v>
      </c>
      <c r="BX422" s="207">
        <v>0</v>
      </c>
      <c r="BY422" s="207">
        <v>370</v>
      </c>
      <c r="BZ422" s="207">
        <v>0</v>
      </c>
      <c r="CA422" s="207">
        <v>0</v>
      </c>
      <c r="CB422" s="207">
        <v>0</v>
      </c>
      <c r="CC422" s="216">
        <f t="shared" si="58"/>
        <v>63273.75</v>
      </c>
    </row>
    <row r="423" spans="1:81" s="116" customFormat="1" ht="25.5" customHeight="1">
      <c r="A423" s="143" t="s">
        <v>1461</v>
      </c>
      <c r="B423" s="310" t="s">
        <v>57</v>
      </c>
      <c r="C423" s="311" t="s">
        <v>58</v>
      </c>
      <c r="D423" s="312"/>
      <c r="E423" s="311"/>
      <c r="F423" s="313" t="s">
        <v>1641</v>
      </c>
      <c r="G423" s="314" t="s">
        <v>1642</v>
      </c>
      <c r="H423" s="207">
        <v>0</v>
      </c>
      <c r="I423" s="207">
        <v>0</v>
      </c>
      <c r="J423" s="207">
        <v>2726625</v>
      </c>
      <c r="K423" s="207">
        <v>0</v>
      </c>
      <c r="L423" s="207">
        <v>0</v>
      </c>
      <c r="M423" s="207">
        <v>0</v>
      </c>
      <c r="N423" s="207">
        <v>0</v>
      </c>
      <c r="O423" s="207">
        <v>0</v>
      </c>
      <c r="P423" s="207">
        <v>0</v>
      </c>
      <c r="Q423" s="207">
        <v>1536000</v>
      </c>
      <c r="R423" s="207">
        <v>0</v>
      </c>
      <c r="S423" s="207">
        <v>70750</v>
      </c>
      <c r="T423" s="207">
        <v>0</v>
      </c>
      <c r="U423" s="207">
        <v>0</v>
      </c>
      <c r="V423" s="207">
        <v>0</v>
      </c>
      <c r="W423" s="207">
        <v>0</v>
      </c>
      <c r="X423" s="207">
        <v>0</v>
      </c>
      <c r="Y423" s="207">
        <v>503250</v>
      </c>
      <c r="Z423" s="207">
        <v>0</v>
      </c>
      <c r="AA423" s="207">
        <v>0</v>
      </c>
      <c r="AB423" s="207">
        <v>0</v>
      </c>
      <c r="AC423" s="207">
        <v>0</v>
      </c>
      <c r="AD423" s="207">
        <v>0</v>
      </c>
      <c r="AE423" s="207">
        <v>0</v>
      </c>
      <c r="AF423" s="207">
        <v>0</v>
      </c>
      <c r="AG423" s="207">
        <v>0</v>
      </c>
      <c r="AH423" s="207">
        <v>0</v>
      </c>
      <c r="AI423" s="207">
        <v>0</v>
      </c>
      <c r="AJ423" s="207">
        <v>0</v>
      </c>
      <c r="AK423" s="207">
        <v>0</v>
      </c>
      <c r="AL423" s="207">
        <v>0</v>
      </c>
      <c r="AM423" s="207">
        <v>0</v>
      </c>
      <c r="AN423" s="207">
        <v>0</v>
      </c>
      <c r="AO423" s="207">
        <v>0</v>
      </c>
      <c r="AP423" s="207">
        <v>0</v>
      </c>
      <c r="AQ423" s="207">
        <v>0</v>
      </c>
      <c r="AR423" s="207">
        <v>0</v>
      </c>
      <c r="AS423" s="207">
        <v>0</v>
      </c>
      <c r="AT423" s="207">
        <v>0</v>
      </c>
      <c r="AU423" s="207">
        <v>0</v>
      </c>
      <c r="AV423" s="207">
        <v>0</v>
      </c>
      <c r="AW423" s="207">
        <v>0</v>
      </c>
      <c r="AX423" s="207">
        <v>0</v>
      </c>
      <c r="AY423" s="207">
        <v>0</v>
      </c>
      <c r="AZ423" s="207">
        <v>0</v>
      </c>
      <c r="BA423" s="207">
        <v>0</v>
      </c>
      <c r="BB423" s="207">
        <v>0</v>
      </c>
      <c r="BC423" s="207">
        <v>0</v>
      </c>
      <c r="BD423" s="207">
        <v>0</v>
      </c>
      <c r="BE423" s="207">
        <v>0</v>
      </c>
      <c r="BF423" s="207">
        <v>0</v>
      </c>
      <c r="BG423" s="207">
        <v>0</v>
      </c>
      <c r="BH423" s="207"/>
      <c r="BI423" s="207">
        <v>0</v>
      </c>
      <c r="BJ423" s="207"/>
      <c r="BK423" s="207">
        <v>0</v>
      </c>
      <c r="BL423" s="207">
        <v>0</v>
      </c>
      <c r="BM423" s="207">
        <v>0</v>
      </c>
      <c r="BN423" s="207">
        <v>0</v>
      </c>
      <c r="BO423" s="207">
        <v>0</v>
      </c>
      <c r="BP423" s="207"/>
      <c r="BQ423" s="207">
        <v>0</v>
      </c>
      <c r="BR423" s="207">
        <v>0</v>
      </c>
      <c r="BS423" s="207">
        <v>0</v>
      </c>
      <c r="BT423" s="207">
        <v>0</v>
      </c>
      <c r="BU423" s="207">
        <v>0</v>
      </c>
      <c r="BV423" s="207">
        <v>0</v>
      </c>
      <c r="BW423" s="207">
        <v>0</v>
      </c>
      <c r="BX423" s="207">
        <v>0</v>
      </c>
      <c r="BY423" s="207">
        <v>0</v>
      </c>
      <c r="BZ423" s="207">
        <v>0</v>
      </c>
      <c r="CA423" s="207">
        <v>0</v>
      </c>
      <c r="CB423" s="207">
        <v>0</v>
      </c>
      <c r="CC423" s="216">
        <f t="shared" si="58"/>
        <v>4836625</v>
      </c>
    </row>
    <row r="424" spans="1:81" s="116" customFormat="1" ht="25.5" customHeight="1">
      <c r="A424" s="143" t="s">
        <v>1461</v>
      </c>
      <c r="B424" s="310" t="s">
        <v>57</v>
      </c>
      <c r="C424" s="311" t="s">
        <v>58</v>
      </c>
      <c r="D424" s="312">
        <v>53050</v>
      </c>
      <c r="E424" s="311" t="s">
        <v>1057</v>
      </c>
      <c r="F424" s="313" t="s">
        <v>1058</v>
      </c>
      <c r="G424" s="314" t="s">
        <v>1059</v>
      </c>
      <c r="H424" s="207">
        <v>0</v>
      </c>
      <c r="I424" s="207">
        <v>0</v>
      </c>
      <c r="J424" s="207">
        <v>0</v>
      </c>
      <c r="K424" s="207">
        <v>0</v>
      </c>
      <c r="L424" s="207">
        <v>0</v>
      </c>
      <c r="M424" s="207">
        <v>0</v>
      </c>
      <c r="N424" s="207">
        <v>0</v>
      </c>
      <c r="O424" s="207">
        <v>0</v>
      </c>
      <c r="P424" s="207">
        <v>0</v>
      </c>
      <c r="Q424" s="207">
        <v>0</v>
      </c>
      <c r="R424" s="207">
        <v>0</v>
      </c>
      <c r="S424" s="207">
        <v>0</v>
      </c>
      <c r="T424" s="207">
        <v>0</v>
      </c>
      <c r="U424" s="207">
        <v>255990</v>
      </c>
      <c r="V424" s="207">
        <v>0</v>
      </c>
      <c r="W424" s="207">
        <v>0</v>
      </c>
      <c r="X424" s="207">
        <v>0</v>
      </c>
      <c r="Y424" s="207">
        <v>0</v>
      </c>
      <c r="Z424" s="207">
        <v>0</v>
      </c>
      <c r="AA424" s="207">
        <v>334200</v>
      </c>
      <c r="AB424" s="207">
        <v>0</v>
      </c>
      <c r="AC424" s="207">
        <v>0</v>
      </c>
      <c r="AD424" s="207">
        <v>0</v>
      </c>
      <c r="AE424" s="207">
        <v>0</v>
      </c>
      <c r="AF424" s="207">
        <v>0</v>
      </c>
      <c r="AG424" s="207">
        <v>0</v>
      </c>
      <c r="AH424" s="207">
        <v>0</v>
      </c>
      <c r="AI424" s="207">
        <v>0</v>
      </c>
      <c r="AJ424" s="207">
        <v>0</v>
      </c>
      <c r="AK424" s="207">
        <v>0</v>
      </c>
      <c r="AL424" s="207">
        <v>0</v>
      </c>
      <c r="AM424" s="207">
        <v>0</v>
      </c>
      <c r="AN424" s="207">
        <v>0</v>
      </c>
      <c r="AO424" s="207">
        <v>0</v>
      </c>
      <c r="AP424" s="207">
        <v>0</v>
      </c>
      <c r="AQ424" s="207">
        <v>0</v>
      </c>
      <c r="AR424" s="207">
        <v>0</v>
      </c>
      <c r="AS424" s="207">
        <v>0</v>
      </c>
      <c r="AT424" s="207">
        <v>0</v>
      </c>
      <c r="AU424" s="207">
        <v>0</v>
      </c>
      <c r="AV424" s="207">
        <v>0</v>
      </c>
      <c r="AW424" s="207">
        <v>0</v>
      </c>
      <c r="AX424" s="207">
        <v>0</v>
      </c>
      <c r="AY424" s="207">
        <v>0</v>
      </c>
      <c r="AZ424" s="207">
        <v>0</v>
      </c>
      <c r="BA424" s="207">
        <v>0</v>
      </c>
      <c r="BB424" s="207">
        <v>0</v>
      </c>
      <c r="BC424" s="207">
        <v>0</v>
      </c>
      <c r="BD424" s="207">
        <v>0</v>
      </c>
      <c r="BE424" s="207">
        <v>0</v>
      </c>
      <c r="BF424" s="207">
        <v>0</v>
      </c>
      <c r="BG424" s="207">
        <v>0</v>
      </c>
      <c r="BH424" s="207"/>
      <c r="BI424" s="207">
        <v>0</v>
      </c>
      <c r="BJ424" s="207"/>
      <c r="BK424" s="207">
        <v>0</v>
      </c>
      <c r="BL424" s="207">
        <v>0</v>
      </c>
      <c r="BM424" s="207">
        <v>0</v>
      </c>
      <c r="BN424" s="207">
        <v>0</v>
      </c>
      <c r="BO424" s="207">
        <v>0</v>
      </c>
      <c r="BP424" s="207"/>
      <c r="BQ424" s="207">
        <v>0</v>
      </c>
      <c r="BR424" s="207">
        <v>0</v>
      </c>
      <c r="BS424" s="207">
        <v>0</v>
      </c>
      <c r="BT424" s="207">
        <v>0</v>
      </c>
      <c r="BU424" s="207">
        <v>0</v>
      </c>
      <c r="BV424" s="207">
        <v>0</v>
      </c>
      <c r="BW424" s="207">
        <v>0</v>
      </c>
      <c r="BX424" s="207">
        <v>0</v>
      </c>
      <c r="BY424" s="207">
        <v>0</v>
      </c>
      <c r="BZ424" s="207">
        <v>0</v>
      </c>
      <c r="CA424" s="207">
        <v>0</v>
      </c>
      <c r="CB424" s="207">
        <v>0</v>
      </c>
      <c r="CC424" s="216">
        <f t="shared" si="58"/>
        <v>590190</v>
      </c>
    </row>
    <row r="425" spans="1:81" s="116" customFormat="1" ht="25.5" customHeight="1">
      <c r="A425" s="143" t="s">
        <v>1461</v>
      </c>
      <c r="B425" s="310" t="s">
        <v>57</v>
      </c>
      <c r="C425" s="311" t="s">
        <v>58</v>
      </c>
      <c r="D425" s="312">
        <v>53050</v>
      </c>
      <c r="E425" s="311" t="s">
        <v>1057</v>
      </c>
      <c r="F425" s="313" t="s">
        <v>1437</v>
      </c>
      <c r="G425" s="314" t="s">
        <v>1518</v>
      </c>
      <c r="H425" s="207">
        <v>609527</v>
      </c>
      <c r="I425" s="207">
        <v>0</v>
      </c>
      <c r="J425" s="207">
        <v>0</v>
      </c>
      <c r="K425" s="207">
        <v>0</v>
      </c>
      <c r="L425" s="207">
        <v>0</v>
      </c>
      <c r="M425" s="207">
        <v>0</v>
      </c>
      <c r="N425" s="207">
        <v>0</v>
      </c>
      <c r="O425" s="207">
        <v>0</v>
      </c>
      <c r="P425" s="207">
        <v>0</v>
      </c>
      <c r="Q425" s="207">
        <v>56936</v>
      </c>
      <c r="R425" s="207">
        <v>24658</v>
      </c>
      <c r="S425" s="207">
        <v>0</v>
      </c>
      <c r="T425" s="207">
        <v>0</v>
      </c>
      <c r="U425" s="207">
        <v>125587.2</v>
      </c>
      <c r="V425" s="207">
        <v>0</v>
      </c>
      <c r="W425" s="207">
        <v>0</v>
      </c>
      <c r="X425" s="207">
        <v>0</v>
      </c>
      <c r="Y425" s="207">
        <v>0</v>
      </c>
      <c r="Z425" s="207">
        <v>279632.75</v>
      </c>
      <c r="AA425" s="207">
        <v>1132</v>
      </c>
      <c r="AB425" s="207">
        <v>0</v>
      </c>
      <c r="AC425" s="207">
        <v>0</v>
      </c>
      <c r="AD425" s="207">
        <v>0</v>
      </c>
      <c r="AE425" s="207">
        <v>50034</v>
      </c>
      <c r="AF425" s="207">
        <v>0</v>
      </c>
      <c r="AG425" s="207">
        <v>0</v>
      </c>
      <c r="AH425" s="207">
        <v>0</v>
      </c>
      <c r="AI425" s="207">
        <v>168896</v>
      </c>
      <c r="AJ425" s="207">
        <v>0</v>
      </c>
      <c r="AK425" s="207">
        <v>0</v>
      </c>
      <c r="AL425" s="207">
        <v>0</v>
      </c>
      <c r="AM425" s="207">
        <v>0</v>
      </c>
      <c r="AN425" s="207">
        <v>24125</v>
      </c>
      <c r="AO425" s="207">
        <v>0</v>
      </c>
      <c r="AP425" s="207">
        <v>0</v>
      </c>
      <c r="AQ425" s="207">
        <v>22765</v>
      </c>
      <c r="AR425" s="207">
        <v>0</v>
      </c>
      <c r="AS425" s="207">
        <v>0</v>
      </c>
      <c r="AT425" s="207">
        <v>0</v>
      </c>
      <c r="AU425" s="207">
        <v>0</v>
      </c>
      <c r="AV425" s="207">
        <v>0</v>
      </c>
      <c r="AW425" s="207">
        <v>0</v>
      </c>
      <c r="AX425" s="207">
        <v>3105</v>
      </c>
      <c r="AY425" s="207">
        <v>82216</v>
      </c>
      <c r="AZ425" s="207">
        <v>0</v>
      </c>
      <c r="BA425" s="207">
        <v>6902</v>
      </c>
      <c r="BB425" s="207">
        <v>196873</v>
      </c>
      <c r="BC425" s="207">
        <v>0</v>
      </c>
      <c r="BD425" s="207">
        <v>0</v>
      </c>
      <c r="BE425" s="207">
        <v>0</v>
      </c>
      <c r="BF425" s="207">
        <v>149662</v>
      </c>
      <c r="BG425" s="207">
        <v>0</v>
      </c>
      <c r="BH425" s="207"/>
      <c r="BI425" s="207">
        <v>10775</v>
      </c>
      <c r="BJ425" s="207"/>
      <c r="BK425" s="207">
        <v>0</v>
      </c>
      <c r="BL425" s="207">
        <v>0</v>
      </c>
      <c r="BM425" s="207">
        <v>15470.75</v>
      </c>
      <c r="BN425" s="207">
        <v>0</v>
      </c>
      <c r="BO425" s="207">
        <v>0</v>
      </c>
      <c r="BP425" s="207"/>
      <c r="BQ425" s="207">
        <v>0</v>
      </c>
      <c r="BR425" s="207">
        <v>0</v>
      </c>
      <c r="BS425" s="207">
        <v>0</v>
      </c>
      <c r="BT425" s="207">
        <v>0</v>
      </c>
      <c r="BU425" s="207">
        <v>0</v>
      </c>
      <c r="BV425" s="207">
        <v>0</v>
      </c>
      <c r="BW425" s="207">
        <v>0</v>
      </c>
      <c r="BX425" s="207">
        <v>0</v>
      </c>
      <c r="BY425" s="207">
        <v>0</v>
      </c>
      <c r="BZ425" s="207">
        <v>0</v>
      </c>
      <c r="CA425" s="207">
        <v>0</v>
      </c>
      <c r="CB425" s="207">
        <v>0</v>
      </c>
      <c r="CC425" s="216">
        <f t="shared" si="58"/>
        <v>1828296.7</v>
      </c>
    </row>
    <row r="426" spans="1:81" s="116" customFormat="1" ht="25.5" customHeight="1">
      <c r="A426" s="143" t="s">
        <v>1461</v>
      </c>
      <c r="B426" s="310" t="s">
        <v>57</v>
      </c>
      <c r="C426" s="311" t="s">
        <v>58</v>
      </c>
      <c r="D426" s="312">
        <v>53050</v>
      </c>
      <c r="E426" s="311" t="s">
        <v>1057</v>
      </c>
      <c r="F426" s="313" t="s">
        <v>1064</v>
      </c>
      <c r="G426" s="314" t="s">
        <v>1065</v>
      </c>
      <c r="H426" s="207">
        <v>0</v>
      </c>
      <c r="I426" s="207">
        <v>0</v>
      </c>
      <c r="J426" s="207">
        <v>0</v>
      </c>
      <c r="K426" s="207">
        <v>0</v>
      </c>
      <c r="L426" s="207">
        <v>0</v>
      </c>
      <c r="M426" s="207">
        <v>0</v>
      </c>
      <c r="N426" s="207">
        <v>0</v>
      </c>
      <c r="O426" s="207">
        <v>0</v>
      </c>
      <c r="P426" s="207">
        <v>0</v>
      </c>
      <c r="Q426" s="207">
        <v>0</v>
      </c>
      <c r="R426" s="207">
        <v>0</v>
      </c>
      <c r="S426" s="207">
        <v>0</v>
      </c>
      <c r="T426" s="207">
        <v>0</v>
      </c>
      <c r="U426" s="207">
        <v>0</v>
      </c>
      <c r="V426" s="207">
        <v>0</v>
      </c>
      <c r="W426" s="207">
        <v>0</v>
      </c>
      <c r="X426" s="207">
        <v>0</v>
      </c>
      <c r="Y426" s="207">
        <v>0</v>
      </c>
      <c r="Z426" s="207">
        <v>0</v>
      </c>
      <c r="AA426" s="207">
        <v>0</v>
      </c>
      <c r="AB426" s="207">
        <v>0</v>
      </c>
      <c r="AC426" s="207">
        <v>0</v>
      </c>
      <c r="AD426" s="207">
        <v>0</v>
      </c>
      <c r="AE426" s="207">
        <v>0</v>
      </c>
      <c r="AF426" s="207">
        <v>0</v>
      </c>
      <c r="AG426" s="207">
        <v>0</v>
      </c>
      <c r="AH426" s="207">
        <v>0</v>
      </c>
      <c r="AI426" s="207">
        <v>0</v>
      </c>
      <c r="AJ426" s="207">
        <v>0</v>
      </c>
      <c r="AK426" s="207">
        <v>0</v>
      </c>
      <c r="AL426" s="207">
        <v>0</v>
      </c>
      <c r="AM426" s="207">
        <v>0</v>
      </c>
      <c r="AN426" s="207">
        <v>0</v>
      </c>
      <c r="AO426" s="207">
        <v>0</v>
      </c>
      <c r="AP426" s="207">
        <v>0</v>
      </c>
      <c r="AQ426" s="207">
        <v>0</v>
      </c>
      <c r="AR426" s="207">
        <v>0</v>
      </c>
      <c r="AS426" s="207">
        <v>0</v>
      </c>
      <c r="AT426" s="207">
        <v>0</v>
      </c>
      <c r="AU426" s="207">
        <v>0</v>
      </c>
      <c r="AV426" s="207">
        <v>0</v>
      </c>
      <c r="AW426" s="207">
        <v>0</v>
      </c>
      <c r="AX426" s="207">
        <v>0</v>
      </c>
      <c r="AY426" s="207">
        <v>0</v>
      </c>
      <c r="AZ426" s="207">
        <v>0</v>
      </c>
      <c r="BA426" s="207">
        <v>0</v>
      </c>
      <c r="BB426" s="207">
        <v>0</v>
      </c>
      <c r="BC426" s="207">
        <v>0</v>
      </c>
      <c r="BD426" s="207">
        <v>0</v>
      </c>
      <c r="BE426" s="207">
        <v>0</v>
      </c>
      <c r="BF426" s="207">
        <v>0</v>
      </c>
      <c r="BG426" s="207">
        <v>0</v>
      </c>
      <c r="BH426" s="207">
        <v>0</v>
      </c>
      <c r="BI426" s="207">
        <v>0</v>
      </c>
      <c r="BJ426" s="207">
        <v>0</v>
      </c>
      <c r="BK426" s="207">
        <v>0</v>
      </c>
      <c r="BL426" s="207">
        <v>0</v>
      </c>
      <c r="BM426" s="207">
        <v>0</v>
      </c>
      <c r="BN426" s="207">
        <v>0</v>
      </c>
      <c r="BO426" s="207">
        <v>0</v>
      </c>
      <c r="BP426" s="207">
        <v>0</v>
      </c>
      <c r="BQ426" s="207">
        <v>0</v>
      </c>
      <c r="BR426" s="207">
        <v>0</v>
      </c>
      <c r="BS426" s="207">
        <v>0</v>
      </c>
      <c r="BT426" s="207">
        <v>0</v>
      </c>
      <c r="BU426" s="207">
        <v>0</v>
      </c>
      <c r="BV426" s="207">
        <v>0</v>
      </c>
      <c r="BW426" s="207">
        <v>0</v>
      </c>
      <c r="BX426" s="207">
        <v>0</v>
      </c>
      <c r="BY426" s="207">
        <v>0</v>
      </c>
      <c r="BZ426" s="207">
        <v>0</v>
      </c>
      <c r="CA426" s="207">
        <v>0</v>
      </c>
      <c r="CB426" s="207">
        <v>0</v>
      </c>
      <c r="CC426" s="216">
        <f t="shared" si="58"/>
        <v>0</v>
      </c>
    </row>
    <row r="427" spans="1:81" s="116" customFormat="1" ht="25.5" customHeight="1">
      <c r="A427" s="143" t="s">
        <v>1461</v>
      </c>
      <c r="B427" s="310" t="s">
        <v>57</v>
      </c>
      <c r="C427" s="311" t="s">
        <v>58</v>
      </c>
      <c r="D427" s="312">
        <v>53050</v>
      </c>
      <c r="E427" s="311" t="s">
        <v>1057</v>
      </c>
      <c r="F427" s="313" t="s">
        <v>1066</v>
      </c>
      <c r="G427" s="314" t="s">
        <v>1067</v>
      </c>
      <c r="H427" s="207">
        <v>0</v>
      </c>
      <c r="I427" s="207">
        <v>0</v>
      </c>
      <c r="J427" s="207">
        <v>0</v>
      </c>
      <c r="K427" s="207">
        <v>0</v>
      </c>
      <c r="L427" s="207">
        <v>0</v>
      </c>
      <c r="M427" s="207">
        <v>0</v>
      </c>
      <c r="N427" s="207">
        <v>0</v>
      </c>
      <c r="O427" s="207">
        <v>0</v>
      </c>
      <c r="P427" s="207">
        <v>0</v>
      </c>
      <c r="Q427" s="207">
        <v>0</v>
      </c>
      <c r="R427" s="207">
        <v>0</v>
      </c>
      <c r="S427" s="207">
        <v>0</v>
      </c>
      <c r="T427" s="207">
        <v>0</v>
      </c>
      <c r="U427" s="207">
        <v>0</v>
      </c>
      <c r="V427" s="207">
        <v>0</v>
      </c>
      <c r="W427" s="207">
        <v>0</v>
      </c>
      <c r="X427" s="207">
        <v>0</v>
      </c>
      <c r="Y427" s="207">
        <v>0</v>
      </c>
      <c r="Z427" s="207">
        <v>0</v>
      </c>
      <c r="AA427" s="207">
        <v>0</v>
      </c>
      <c r="AB427" s="207">
        <v>0</v>
      </c>
      <c r="AC427" s="207">
        <v>0</v>
      </c>
      <c r="AD427" s="207">
        <v>0</v>
      </c>
      <c r="AE427" s="207">
        <v>0</v>
      </c>
      <c r="AF427" s="207">
        <v>0</v>
      </c>
      <c r="AG427" s="207">
        <v>0</v>
      </c>
      <c r="AH427" s="207">
        <v>0</v>
      </c>
      <c r="AI427" s="207">
        <v>0</v>
      </c>
      <c r="AJ427" s="207">
        <v>0</v>
      </c>
      <c r="AK427" s="207">
        <v>0</v>
      </c>
      <c r="AL427" s="207">
        <v>0</v>
      </c>
      <c r="AM427" s="207">
        <v>0</v>
      </c>
      <c r="AN427" s="207">
        <v>0</v>
      </c>
      <c r="AO427" s="207">
        <v>0</v>
      </c>
      <c r="AP427" s="207">
        <v>0</v>
      </c>
      <c r="AQ427" s="207">
        <v>0</v>
      </c>
      <c r="AR427" s="207">
        <v>0</v>
      </c>
      <c r="AS427" s="207">
        <v>0</v>
      </c>
      <c r="AT427" s="207">
        <v>0</v>
      </c>
      <c r="AU427" s="207">
        <v>0</v>
      </c>
      <c r="AV427" s="207">
        <v>0</v>
      </c>
      <c r="AW427" s="207">
        <v>0</v>
      </c>
      <c r="AX427" s="207">
        <v>0</v>
      </c>
      <c r="AY427" s="207">
        <v>0</v>
      </c>
      <c r="AZ427" s="207">
        <v>0</v>
      </c>
      <c r="BA427" s="207">
        <v>0</v>
      </c>
      <c r="BB427" s="207">
        <v>0</v>
      </c>
      <c r="BC427" s="207">
        <v>0</v>
      </c>
      <c r="BD427" s="207">
        <v>0</v>
      </c>
      <c r="BE427" s="207">
        <v>0</v>
      </c>
      <c r="BF427" s="207">
        <v>0</v>
      </c>
      <c r="BG427" s="207">
        <v>0</v>
      </c>
      <c r="BH427" s="207">
        <v>0</v>
      </c>
      <c r="BI427" s="207">
        <v>0</v>
      </c>
      <c r="BJ427" s="207">
        <v>0</v>
      </c>
      <c r="BK427" s="207">
        <v>0</v>
      </c>
      <c r="BL427" s="207">
        <v>0</v>
      </c>
      <c r="BM427" s="207">
        <v>0</v>
      </c>
      <c r="BN427" s="207">
        <v>0</v>
      </c>
      <c r="BO427" s="207">
        <v>0</v>
      </c>
      <c r="BP427" s="207">
        <v>0</v>
      </c>
      <c r="BQ427" s="207">
        <v>0</v>
      </c>
      <c r="BR427" s="207">
        <v>0</v>
      </c>
      <c r="BS427" s="207">
        <v>0</v>
      </c>
      <c r="BT427" s="207">
        <v>0</v>
      </c>
      <c r="BU427" s="207">
        <v>0</v>
      </c>
      <c r="BV427" s="207">
        <v>0</v>
      </c>
      <c r="BW427" s="207">
        <v>0</v>
      </c>
      <c r="BX427" s="207">
        <v>0</v>
      </c>
      <c r="BY427" s="207">
        <v>0</v>
      </c>
      <c r="BZ427" s="207">
        <v>0</v>
      </c>
      <c r="CA427" s="207">
        <v>0</v>
      </c>
      <c r="CB427" s="207">
        <v>0</v>
      </c>
      <c r="CC427" s="216">
        <f t="shared" si="58"/>
        <v>0</v>
      </c>
    </row>
    <row r="428" spans="1:81" s="116" customFormat="1" ht="25.5" customHeight="1">
      <c r="A428" s="143" t="s">
        <v>1461</v>
      </c>
      <c r="B428" s="310" t="s">
        <v>57</v>
      </c>
      <c r="C428" s="311" t="s">
        <v>58</v>
      </c>
      <c r="D428" s="312">
        <v>53050</v>
      </c>
      <c r="E428" s="311" t="s">
        <v>1057</v>
      </c>
      <c r="F428" s="313" t="s">
        <v>1068</v>
      </c>
      <c r="G428" s="314" t="s">
        <v>1069</v>
      </c>
      <c r="H428" s="207">
        <v>0</v>
      </c>
      <c r="I428" s="207">
        <v>0</v>
      </c>
      <c r="J428" s="207">
        <v>0</v>
      </c>
      <c r="K428" s="207">
        <v>0</v>
      </c>
      <c r="L428" s="207">
        <v>0</v>
      </c>
      <c r="M428" s="207">
        <v>0</v>
      </c>
      <c r="N428" s="207">
        <v>0</v>
      </c>
      <c r="O428" s="207">
        <v>0</v>
      </c>
      <c r="P428" s="207">
        <v>0</v>
      </c>
      <c r="Q428" s="207">
        <v>0</v>
      </c>
      <c r="R428" s="207">
        <v>0</v>
      </c>
      <c r="S428" s="207">
        <v>0</v>
      </c>
      <c r="T428" s="207">
        <v>0</v>
      </c>
      <c r="U428" s="207">
        <v>0</v>
      </c>
      <c r="V428" s="207">
        <v>0</v>
      </c>
      <c r="W428" s="207">
        <v>0</v>
      </c>
      <c r="X428" s="207">
        <v>0</v>
      </c>
      <c r="Y428" s="207">
        <v>0</v>
      </c>
      <c r="Z428" s="207">
        <v>0</v>
      </c>
      <c r="AA428" s="207">
        <v>0</v>
      </c>
      <c r="AB428" s="207">
        <v>0</v>
      </c>
      <c r="AC428" s="207">
        <v>0</v>
      </c>
      <c r="AD428" s="207">
        <v>0</v>
      </c>
      <c r="AE428" s="207">
        <v>0</v>
      </c>
      <c r="AF428" s="207">
        <v>0</v>
      </c>
      <c r="AG428" s="207">
        <v>0</v>
      </c>
      <c r="AH428" s="207">
        <v>0</v>
      </c>
      <c r="AI428" s="207">
        <v>0</v>
      </c>
      <c r="AJ428" s="207">
        <v>0</v>
      </c>
      <c r="AK428" s="207">
        <v>0</v>
      </c>
      <c r="AL428" s="207">
        <v>0</v>
      </c>
      <c r="AM428" s="207">
        <v>0</v>
      </c>
      <c r="AN428" s="207">
        <v>0</v>
      </c>
      <c r="AO428" s="207">
        <v>0</v>
      </c>
      <c r="AP428" s="207">
        <v>0</v>
      </c>
      <c r="AQ428" s="207">
        <v>0</v>
      </c>
      <c r="AR428" s="207">
        <v>0</v>
      </c>
      <c r="AS428" s="207">
        <v>0</v>
      </c>
      <c r="AT428" s="207">
        <v>0</v>
      </c>
      <c r="AU428" s="207">
        <v>0</v>
      </c>
      <c r="AV428" s="207">
        <v>0</v>
      </c>
      <c r="AW428" s="207">
        <v>0</v>
      </c>
      <c r="AX428" s="207">
        <v>0</v>
      </c>
      <c r="AY428" s="207">
        <v>0</v>
      </c>
      <c r="AZ428" s="207">
        <v>0</v>
      </c>
      <c r="BA428" s="207">
        <v>0</v>
      </c>
      <c r="BB428" s="207">
        <v>0</v>
      </c>
      <c r="BC428" s="207">
        <v>0</v>
      </c>
      <c r="BD428" s="207">
        <v>0</v>
      </c>
      <c r="BE428" s="207">
        <v>0</v>
      </c>
      <c r="BF428" s="207">
        <v>0</v>
      </c>
      <c r="BG428" s="207">
        <v>0</v>
      </c>
      <c r="BH428" s="207">
        <v>0</v>
      </c>
      <c r="BI428" s="207">
        <v>0</v>
      </c>
      <c r="BJ428" s="207">
        <v>0</v>
      </c>
      <c r="BK428" s="207">
        <v>0</v>
      </c>
      <c r="BL428" s="207">
        <v>0</v>
      </c>
      <c r="BM428" s="207">
        <v>0</v>
      </c>
      <c r="BN428" s="207">
        <v>0</v>
      </c>
      <c r="BO428" s="207">
        <v>0</v>
      </c>
      <c r="BP428" s="207">
        <v>0</v>
      </c>
      <c r="BQ428" s="207">
        <v>0</v>
      </c>
      <c r="BR428" s="207">
        <v>0</v>
      </c>
      <c r="BS428" s="207">
        <v>0</v>
      </c>
      <c r="BT428" s="207">
        <v>0</v>
      </c>
      <c r="BU428" s="207">
        <v>0</v>
      </c>
      <c r="BV428" s="207">
        <v>0</v>
      </c>
      <c r="BW428" s="207">
        <v>0</v>
      </c>
      <c r="BX428" s="207">
        <v>0</v>
      </c>
      <c r="BY428" s="207">
        <v>0</v>
      </c>
      <c r="BZ428" s="207">
        <v>0</v>
      </c>
      <c r="CA428" s="207">
        <v>0</v>
      </c>
      <c r="CB428" s="207">
        <v>0</v>
      </c>
      <c r="CC428" s="216">
        <f t="shared" si="58"/>
        <v>0</v>
      </c>
    </row>
    <row r="429" spans="1:81" s="116" customFormat="1" ht="25.5" customHeight="1">
      <c r="A429" s="143" t="s">
        <v>1461</v>
      </c>
      <c r="B429" s="310" t="s">
        <v>57</v>
      </c>
      <c r="C429" s="311" t="s">
        <v>58</v>
      </c>
      <c r="D429" s="312">
        <v>53050</v>
      </c>
      <c r="E429" s="311" t="s">
        <v>1057</v>
      </c>
      <c r="F429" s="313" t="s">
        <v>1070</v>
      </c>
      <c r="G429" s="314" t="s">
        <v>1071</v>
      </c>
      <c r="H429" s="207">
        <v>0</v>
      </c>
      <c r="I429" s="207">
        <v>0</v>
      </c>
      <c r="J429" s="207">
        <v>0</v>
      </c>
      <c r="K429" s="207">
        <v>0</v>
      </c>
      <c r="L429" s="207">
        <v>0</v>
      </c>
      <c r="M429" s="207">
        <v>0</v>
      </c>
      <c r="N429" s="207">
        <v>0</v>
      </c>
      <c r="O429" s="207">
        <v>0</v>
      </c>
      <c r="P429" s="207">
        <v>0</v>
      </c>
      <c r="Q429" s="207">
        <v>0</v>
      </c>
      <c r="R429" s="207">
        <v>0</v>
      </c>
      <c r="S429" s="207">
        <v>0</v>
      </c>
      <c r="T429" s="207">
        <v>0</v>
      </c>
      <c r="U429" s="207">
        <v>0</v>
      </c>
      <c r="V429" s="207">
        <v>0</v>
      </c>
      <c r="W429" s="207">
        <v>0</v>
      </c>
      <c r="X429" s="207">
        <v>0</v>
      </c>
      <c r="Y429" s="207">
        <v>0</v>
      </c>
      <c r="Z429" s="207">
        <v>0</v>
      </c>
      <c r="AA429" s="207">
        <v>0</v>
      </c>
      <c r="AB429" s="207">
        <v>0</v>
      </c>
      <c r="AC429" s="207">
        <v>0</v>
      </c>
      <c r="AD429" s="207">
        <v>0</v>
      </c>
      <c r="AE429" s="207">
        <v>0</v>
      </c>
      <c r="AF429" s="207">
        <v>0</v>
      </c>
      <c r="AG429" s="207">
        <v>0</v>
      </c>
      <c r="AH429" s="207">
        <v>0</v>
      </c>
      <c r="AI429" s="207">
        <v>0</v>
      </c>
      <c r="AJ429" s="207">
        <v>0</v>
      </c>
      <c r="AK429" s="207">
        <v>0</v>
      </c>
      <c r="AL429" s="207">
        <v>0</v>
      </c>
      <c r="AM429" s="207">
        <v>0</v>
      </c>
      <c r="AN429" s="207">
        <v>0</v>
      </c>
      <c r="AO429" s="207">
        <v>0</v>
      </c>
      <c r="AP429" s="207">
        <v>0</v>
      </c>
      <c r="AQ429" s="207">
        <v>0</v>
      </c>
      <c r="AR429" s="207">
        <v>0</v>
      </c>
      <c r="AS429" s="207">
        <v>0</v>
      </c>
      <c r="AT429" s="207">
        <v>0</v>
      </c>
      <c r="AU429" s="207">
        <v>0</v>
      </c>
      <c r="AV429" s="207">
        <v>0</v>
      </c>
      <c r="AW429" s="207">
        <v>0</v>
      </c>
      <c r="AX429" s="207">
        <v>0</v>
      </c>
      <c r="AY429" s="207">
        <v>0</v>
      </c>
      <c r="AZ429" s="207">
        <v>0</v>
      </c>
      <c r="BA429" s="207">
        <v>0</v>
      </c>
      <c r="BB429" s="207">
        <v>0</v>
      </c>
      <c r="BC429" s="207">
        <v>0</v>
      </c>
      <c r="BD429" s="207">
        <v>0</v>
      </c>
      <c r="BE429" s="207">
        <v>0</v>
      </c>
      <c r="BF429" s="207">
        <v>0</v>
      </c>
      <c r="BG429" s="207">
        <v>0</v>
      </c>
      <c r="BH429" s="207">
        <v>0</v>
      </c>
      <c r="BI429" s="207">
        <v>0</v>
      </c>
      <c r="BJ429" s="207">
        <v>0</v>
      </c>
      <c r="BK429" s="207">
        <v>0</v>
      </c>
      <c r="BL429" s="207">
        <v>0</v>
      </c>
      <c r="BM429" s="207">
        <v>0</v>
      </c>
      <c r="BN429" s="207">
        <v>0</v>
      </c>
      <c r="BO429" s="207">
        <v>0</v>
      </c>
      <c r="BP429" s="207">
        <v>0</v>
      </c>
      <c r="BQ429" s="207">
        <v>0</v>
      </c>
      <c r="BR429" s="207">
        <v>0</v>
      </c>
      <c r="BS429" s="207">
        <v>0</v>
      </c>
      <c r="BT429" s="207">
        <v>0</v>
      </c>
      <c r="BU429" s="207">
        <v>0</v>
      </c>
      <c r="BV429" s="207">
        <v>0</v>
      </c>
      <c r="BW429" s="207">
        <v>0</v>
      </c>
      <c r="BX429" s="207">
        <v>0</v>
      </c>
      <c r="BY429" s="207">
        <v>0</v>
      </c>
      <c r="BZ429" s="207">
        <v>0</v>
      </c>
      <c r="CA429" s="207">
        <v>0</v>
      </c>
      <c r="CB429" s="207">
        <v>0</v>
      </c>
      <c r="CC429" s="216">
        <f t="shared" si="58"/>
        <v>0</v>
      </c>
    </row>
    <row r="430" spans="1:81" s="116" customFormat="1" ht="25.5" customHeight="1">
      <c r="A430" s="143" t="s">
        <v>1461</v>
      </c>
      <c r="B430" s="310" t="s">
        <v>57</v>
      </c>
      <c r="C430" s="311" t="s">
        <v>58</v>
      </c>
      <c r="D430" s="312">
        <v>53050</v>
      </c>
      <c r="E430" s="311" t="s">
        <v>1057</v>
      </c>
      <c r="F430" s="313" t="s">
        <v>1072</v>
      </c>
      <c r="G430" s="314" t="s">
        <v>1073</v>
      </c>
      <c r="H430" s="207">
        <v>0</v>
      </c>
      <c r="I430" s="207">
        <v>0</v>
      </c>
      <c r="J430" s="207">
        <v>0</v>
      </c>
      <c r="K430" s="207">
        <v>0</v>
      </c>
      <c r="L430" s="207">
        <v>0</v>
      </c>
      <c r="M430" s="207">
        <v>0</v>
      </c>
      <c r="N430" s="207">
        <v>0</v>
      </c>
      <c r="O430" s="207">
        <v>0</v>
      </c>
      <c r="P430" s="207">
        <v>0</v>
      </c>
      <c r="Q430" s="207">
        <v>0</v>
      </c>
      <c r="R430" s="207">
        <v>0</v>
      </c>
      <c r="S430" s="207">
        <v>0</v>
      </c>
      <c r="T430" s="207">
        <v>0</v>
      </c>
      <c r="U430" s="207">
        <v>0</v>
      </c>
      <c r="V430" s="207">
        <v>0</v>
      </c>
      <c r="W430" s="207">
        <v>0</v>
      </c>
      <c r="X430" s="207">
        <v>0</v>
      </c>
      <c r="Y430" s="207">
        <v>0</v>
      </c>
      <c r="Z430" s="207">
        <v>0</v>
      </c>
      <c r="AA430" s="207">
        <v>0</v>
      </c>
      <c r="AB430" s="207">
        <v>0</v>
      </c>
      <c r="AC430" s="207">
        <v>0</v>
      </c>
      <c r="AD430" s="207">
        <v>0</v>
      </c>
      <c r="AE430" s="207">
        <v>0</v>
      </c>
      <c r="AF430" s="207">
        <v>0</v>
      </c>
      <c r="AG430" s="207">
        <v>0</v>
      </c>
      <c r="AH430" s="207">
        <v>0</v>
      </c>
      <c r="AI430" s="207">
        <v>0</v>
      </c>
      <c r="AJ430" s="207">
        <v>0</v>
      </c>
      <c r="AK430" s="207">
        <v>0</v>
      </c>
      <c r="AL430" s="207">
        <v>0</v>
      </c>
      <c r="AM430" s="207">
        <v>0</v>
      </c>
      <c r="AN430" s="207">
        <v>0</v>
      </c>
      <c r="AO430" s="207">
        <v>0</v>
      </c>
      <c r="AP430" s="207">
        <v>0</v>
      </c>
      <c r="AQ430" s="207">
        <v>0</v>
      </c>
      <c r="AR430" s="207">
        <v>0</v>
      </c>
      <c r="AS430" s="207">
        <v>0</v>
      </c>
      <c r="AT430" s="207">
        <v>0</v>
      </c>
      <c r="AU430" s="207">
        <v>0</v>
      </c>
      <c r="AV430" s="207">
        <v>0</v>
      </c>
      <c r="AW430" s="207">
        <v>0</v>
      </c>
      <c r="AX430" s="207">
        <v>0</v>
      </c>
      <c r="AY430" s="207">
        <v>0</v>
      </c>
      <c r="AZ430" s="207">
        <v>0</v>
      </c>
      <c r="BA430" s="207">
        <v>0</v>
      </c>
      <c r="BB430" s="207">
        <v>0</v>
      </c>
      <c r="BC430" s="207">
        <v>0</v>
      </c>
      <c r="BD430" s="207">
        <v>0</v>
      </c>
      <c r="BE430" s="207">
        <v>0</v>
      </c>
      <c r="BF430" s="207">
        <v>0</v>
      </c>
      <c r="BG430" s="207">
        <v>0</v>
      </c>
      <c r="BH430" s="207">
        <v>0</v>
      </c>
      <c r="BI430" s="207">
        <v>0</v>
      </c>
      <c r="BJ430" s="207">
        <v>0</v>
      </c>
      <c r="BK430" s="207">
        <v>0</v>
      </c>
      <c r="BL430" s="207">
        <v>0</v>
      </c>
      <c r="BM430" s="207">
        <v>0</v>
      </c>
      <c r="BN430" s="207">
        <v>0</v>
      </c>
      <c r="BO430" s="207">
        <v>0</v>
      </c>
      <c r="BP430" s="207">
        <v>0</v>
      </c>
      <c r="BQ430" s="207">
        <v>0</v>
      </c>
      <c r="BR430" s="207">
        <v>0</v>
      </c>
      <c r="BS430" s="207">
        <v>0</v>
      </c>
      <c r="BT430" s="207">
        <v>0</v>
      </c>
      <c r="BU430" s="207">
        <v>0</v>
      </c>
      <c r="BV430" s="207">
        <v>0</v>
      </c>
      <c r="BW430" s="207">
        <v>0</v>
      </c>
      <c r="BX430" s="207">
        <v>0</v>
      </c>
      <c r="BY430" s="207">
        <v>0</v>
      </c>
      <c r="BZ430" s="207">
        <v>0</v>
      </c>
      <c r="CA430" s="207">
        <v>0</v>
      </c>
      <c r="CB430" s="207">
        <v>0</v>
      </c>
      <c r="CC430" s="216">
        <f t="shared" si="58"/>
        <v>0</v>
      </c>
    </row>
    <row r="431" spans="1:81" s="116" customFormat="1" ht="25.5" customHeight="1">
      <c r="A431" s="143" t="s">
        <v>1461</v>
      </c>
      <c r="B431" s="310" t="s">
        <v>57</v>
      </c>
      <c r="C431" s="311" t="s">
        <v>58</v>
      </c>
      <c r="D431" s="312">
        <v>53050</v>
      </c>
      <c r="E431" s="311" t="s">
        <v>1057</v>
      </c>
      <c r="F431" s="313" t="s">
        <v>1074</v>
      </c>
      <c r="G431" s="314" t="s">
        <v>1075</v>
      </c>
      <c r="H431" s="207">
        <v>0</v>
      </c>
      <c r="I431" s="207">
        <v>0</v>
      </c>
      <c r="J431" s="207">
        <v>0</v>
      </c>
      <c r="K431" s="207">
        <v>0</v>
      </c>
      <c r="L431" s="207">
        <v>0</v>
      </c>
      <c r="M431" s="207">
        <v>0</v>
      </c>
      <c r="N431" s="207">
        <v>0</v>
      </c>
      <c r="O431" s="207">
        <v>0</v>
      </c>
      <c r="P431" s="207">
        <v>0</v>
      </c>
      <c r="Q431" s="207">
        <v>0</v>
      </c>
      <c r="R431" s="207">
        <v>0</v>
      </c>
      <c r="S431" s="207">
        <v>0</v>
      </c>
      <c r="T431" s="207">
        <v>0</v>
      </c>
      <c r="U431" s="207">
        <v>0</v>
      </c>
      <c r="V431" s="207">
        <v>0</v>
      </c>
      <c r="W431" s="207">
        <v>0</v>
      </c>
      <c r="X431" s="207">
        <v>0</v>
      </c>
      <c r="Y431" s="207">
        <v>0</v>
      </c>
      <c r="Z431" s="207">
        <v>0</v>
      </c>
      <c r="AA431" s="207">
        <v>0</v>
      </c>
      <c r="AB431" s="207">
        <v>0</v>
      </c>
      <c r="AC431" s="207">
        <v>0</v>
      </c>
      <c r="AD431" s="207">
        <v>0</v>
      </c>
      <c r="AE431" s="207">
        <v>0</v>
      </c>
      <c r="AF431" s="207">
        <v>0</v>
      </c>
      <c r="AG431" s="207">
        <v>0</v>
      </c>
      <c r="AH431" s="207">
        <v>0</v>
      </c>
      <c r="AI431" s="207">
        <v>0</v>
      </c>
      <c r="AJ431" s="207">
        <v>0</v>
      </c>
      <c r="AK431" s="207">
        <v>0</v>
      </c>
      <c r="AL431" s="207">
        <v>0</v>
      </c>
      <c r="AM431" s="207">
        <v>0</v>
      </c>
      <c r="AN431" s="207">
        <v>0</v>
      </c>
      <c r="AO431" s="207">
        <v>0</v>
      </c>
      <c r="AP431" s="207">
        <v>0</v>
      </c>
      <c r="AQ431" s="207">
        <v>0</v>
      </c>
      <c r="AR431" s="207">
        <v>0</v>
      </c>
      <c r="AS431" s="207">
        <v>0</v>
      </c>
      <c r="AT431" s="207">
        <v>0</v>
      </c>
      <c r="AU431" s="207">
        <v>0</v>
      </c>
      <c r="AV431" s="207">
        <v>0</v>
      </c>
      <c r="AW431" s="207">
        <v>0</v>
      </c>
      <c r="AX431" s="207">
        <v>0</v>
      </c>
      <c r="AY431" s="207">
        <v>0</v>
      </c>
      <c r="AZ431" s="207">
        <v>0</v>
      </c>
      <c r="BA431" s="207">
        <v>0</v>
      </c>
      <c r="BB431" s="207">
        <v>0</v>
      </c>
      <c r="BC431" s="207">
        <v>0</v>
      </c>
      <c r="BD431" s="207">
        <v>0</v>
      </c>
      <c r="BE431" s="207">
        <v>0</v>
      </c>
      <c r="BF431" s="207">
        <v>0</v>
      </c>
      <c r="BG431" s="207">
        <v>0</v>
      </c>
      <c r="BH431" s="207">
        <v>0</v>
      </c>
      <c r="BI431" s="207">
        <v>0</v>
      </c>
      <c r="BJ431" s="207">
        <v>0</v>
      </c>
      <c r="BK431" s="207">
        <v>0</v>
      </c>
      <c r="BL431" s="207">
        <v>0</v>
      </c>
      <c r="BM431" s="207">
        <v>0</v>
      </c>
      <c r="BN431" s="207">
        <v>0</v>
      </c>
      <c r="BO431" s="207">
        <v>0</v>
      </c>
      <c r="BP431" s="207">
        <v>0</v>
      </c>
      <c r="BQ431" s="207">
        <v>0</v>
      </c>
      <c r="BR431" s="207">
        <v>0</v>
      </c>
      <c r="BS431" s="207">
        <v>0</v>
      </c>
      <c r="BT431" s="207">
        <v>0</v>
      </c>
      <c r="BU431" s="207">
        <v>0</v>
      </c>
      <c r="BV431" s="207">
        <v>0</v>
      </c>
      <c r="BW431" s="207">
        <v>0</v>
      </c>
      <c r="BX431" s="207">
        <v>0</v>
      </c>
      <c r="BY431" s="207">
        <v>0</v>
      </c>
      <c r="BZ431" s="207">
        <v>0</v>
      </c>
      <c r="CA431" s="207">
        <v>0</v>
      </c>
      <c r="CB431" s="207">
        <v>0</v>
      </c>
      <c r="CC431" s="216">
        <f t="shared" si="58"/>
        <v>0</v>
      </c>
    </row>
    <row r="432" spans="1:81" s="116" customFormat="1" ht="25.5" customHeight="1">
      <c r="A432" s="143" t="s">
        <v>1461</v>
      </c>
      <c r="B432" s="310" t="s">
        <v>57</v>
      </c>
      <c r="C432" s="311" t="s">
        <v>58</v>
      </c>
      <c r="D432" s="312">
        <v>53050</v>
      </c>
      <c r="E432" s="311" t="s">
        <v>1057</v>
      </c>
      <c r="F432" s="313" t="s">
        <v>1076</v>
      </c>
      <c r="G432" s="314" t="s">
        <v>1077</v>
      </c>
      <c r="H432" s="207">
        <v>0</v>
      </c>
      <c r="I432" s="207">
        <v>0</v>
      </c>
      <c r="J432" s="207">
        <v>0</v>
      </c>
      <c r="K432" s="207">
        <v>0</v>
      </c>
      <c r="L432" s="207">
        <v>0</v>
      </c>
      <c r="M432" s="207">
        <v>0</v>
      </c>
      <c r="N432" s="207">
        <v>0</v>
      </c>
      <c r="O432" s="207">
        <v>0</v>
      </c>
      <c r="P432" s="207">
        <v>0</v>
      </c>
      <c r="Q432" s="207">
        <v>0</v>
      </c>
      <c r="R432" s="207">
        <v>0</v>
      </c>
      <c r="S432" s="207">
        <v>0</v>
      </c>
      <c r="T432" s="207">
        <v>0</v>
      </c>
      <c r="U432" s="207">
        <v>0</v>
      </c>
      <c r="V432" s="207">
        <v>0</v>
      </c>
      <c r="W432" s="207">
        <v>0</v>
      </c>
      <c r="X432" s="207">
        <v>0</v>
      </c>
      <c r="Y432" s="207">
        <v>0</v>
      </c>
      <c r="Z432" s="207">
        <v>0</v>
      </c>
      <c r="AA432" s="207">
        <v>0</v>
      </c>
      <c r="AB432" s="207">
        <v>0</v>
      </c>
      <c r="AC432" s="207">
        <v>0</v>
      </c>
      <c r="AD432" s="207">
        <v>0</v>
      </c>
      <c r="AE432" s="207">
        <v>0</v>
      </c>
      <c r="AF432" s="207">
        <v>0</v>
      </c>
      <c r="AG432" s="207">
        <v>0</v>
      </c>
      <c r="AH432" s="207">
        <v>0</v>
      </c>
      <c r="AI432" s="207">
        <v>0</v>
      </c>
      <c r="AJ432" s="207">
        <v>0</v>
      </c>
      <c r="AK432" s="207">
        <v>0</v>
      </c>
      <c r="AL432" s="207">
        <v>0</v>
      </c>
      <c r="AM432" s="207">
        <v>0</v>
      </c>
      <c r="AN432" s="207">
        <v>0</v>
      </c>
      <c r="AO432" s="207">
        <v>0</v>
      </c>
      <c r="AP432" s="207">
        <v>0</v>
      </c>
      <c r="AQ432" s="207">
        <v>0</v>
      </c>
      <c r="AR432" s="207">
        <v>0</v>
      </c>
      <c r="AS432" s="207">
        <v>0</v>
      </c>
      <c r="AT432" s="207">
        <v>0</v>
      </c>
      <c r="AU432" s="207">
        <v>0</v>
      </c>
      <c r="AV432" s="207">
        <v>0</v>
      </c>
      <c r="AW432" s="207">
        <v>0</v>
      </c>
      <c r="AX432" s="207">
        <v>0</v>
      </c>
      <c r="AY432" s="207">
        <v>0</v>
      </c>
      <c r="AZ432" s="207">
        <v>0</v>
      </c>
      <c r="BA432" s="207">
        <v>0</v>
      </c>
      <c r="BB432" s="207">
        <v>0</v>
      </c>
      <c r="BC432" s="207">
        <v>0</v>
      </c>
      <c r="BD432" s="207">
        <v>0</v>
      </c>
      <c r="BE432" s="207">
        <v>0</v>
      </c>
      <c r="BF432" s="207">
        <v>0</v>
      </c>
      <c r="BG432" s="207">
        <v>0</v>
      </c>
      <c r="BH432" s="207">
        <v>0</v>
      </c>
      <c r="BI432" s="207">
        <v>0</v>
      </c>
      <c r="BJ432" s="207">
        <v>0</v>
      </c>
      <c r="BK432" s="207">
        <v>0</v>
      </c>
      <c r="BL432" s="207">
        <v>0</v>
      </c>
      <c r="BM432" s="207">
        <v>0</v>
      </c>
      <c r="BN432" s="207">
        <v>0</v>
      </c>
      <c r="BO432" s="207">
        <v>0</v>
      </c>
      <c r="BP432" s="207">
        <v>0</v>
      </c>
      <c r="BQ432" s="207">
        <v>0</v>
      </c>
      <c r="BR432" s="207">
        <v>0</v>
      </c>
      <c r="BS432" s="207">
        <v>0</v>
      </c>
      <c r="BT432" s="207">
        <v>0</v>
      </c>
      <c r="BU432" s="207">
        <v>0</v>
      </c>
      <c r="BV432" s="207">
        <v>0</v>
      </c>
      <c r="BW432" s="207">
        <v>0</v>
      </c>
      <c r="BX432" s="207">
        <v>0</v>
      </c>
      <c r="BY432" s="207">
        <v>0</v>
      </c>
      <c r="BZ432" s="207">
        <v>0</v>
      </c>
      <c r="CA432" s="207">
        <v>0</v>
      </c>
      <c r="CB432" s="207">
        <v>0</v>
      </c>
      <c r="CC432" s="216">
        <f t="shared" si="58"/>
        <v>0</v>
      </c>
    </row>
    <row r="433" spans="1:81" s="116" customFormat="1" ht="25.5" customHeight="1">
      <c r="A433" s="143" t="s">
        <v>1461</v>
      </c>
      <c r="B433" s="310" t="s">
        <v>57</v>
      </c>
      <c r="C433" s="311" t="s">
        <v>58</v>
      </c>
      <c r="D433" s="312">
        <v>53050</v>
      </c>
      <c r="E433" s="311" t="s">
        <v>1057</v>
      </c>
      <c r="F433" s="313" t="s">
        <v>1078</v>
      </c>
      <c r="G433" s="314" t="s">
        <v>1079</v>
      </c>
      <c r="H433" s="207">
        <v>0</v>
      </c>
      <c r="I433" s="207">
        <v>0</v>
      </c>
      <c r="J433" s="207">
        <v>0</v>
      </c>
      <c r="K433" s="207">
        <v>0</v>
      </c>
      <c r="L433" s="207">
        <v>0</v>
      </c>
      <c r="M433" s="207">
        <v>0</v>
      </c>
      <c r="N433" s="207">
        <v>0</v>
      </c>
      <c r="O433" s="207">
        <v>0</v>
      </c>
      <c r="P433" s="207">
        <v>0</v>
      </c>
      <c r="Q433" s="207">
        <v>0</v>
      </c>
      <c r="R433" s="207">
        <v>0</v>
      </c>
      <c r="S433" s="207">
        <v>0</v>
      </c>
      <c r="T433" s="207">
        <v>0</v>
      </c>
      <c r="U433" s="207">
        <v>0</v>
      </c>
      <c r="V433" s="207">
        <v>0</v>
      </c>
      <c r="W433" s="207">
        <v>0</v>
      </c>
      <c r="X433" s="207">
        <v>0</v>
      </c>
      <c r="Y433" s="207">
        <v>0</v>
      </c>
      <c r="Z433" s="207">
        <v>0</v>
      </c>
      <c r="AA433" s="207">
        <v>0</v>
      </c>
      <c r="AB433" s="207">
        <v>0</v>
      </c>
      <c r="AC433" s="207">
        <v>0</v>
      </c>
      <c r="AD433" s="207">
        <v>0</v>
      </c>
      <c r="AE433" s="207">
        <v>0</v>
      </c>
      <c r="AF433" s="207">
        <v>0</v>
      </c>
      <c r="AG433" s="207">
        <v>0</v>
      </c>
      <c r="AH433" s="207">
        <v>0</v>
      </c>
      <c r="AI433" s="207">
        <v>0</v>
      </c>
      <c r="AJ433" s="207">
        <v>0</v>
      </c>
      <c r="AK433" s="207">
        <v>0</v>
      </c>
      <c r="AL433" s="207">
        <v>0</v>
      </c>
      <c r="AM433" s="207">
        <v>0</v>
      </c>
      <c r="AN433" s="207">
        <v>0</v>
      </c>
      <c r="AO433" s="207">
        <v>0</v>
      </c>
      <c r="AP433" s="207">
        <v>0</v>
      </c>
      <c r="AQ433" s="207">
        <v>0</v>
      </c>
      <c r="AR433" s="207">
        <v>0</v>
      </c>
      <c r="AS433" s="207">
        <v>0</v>
      </c>
      <c r="AT433" s="207">
        <v>0</v>
      </c>
      <c r="AU433" s="207">
        <v>0</v>
      </c>
      <c r="AV433" s="207">
        <v>0</v>
      </c>
      <c r="AW433" s="207">
        <v>0</v>
      </c>
      <c r="AX433" s="207">
        <v>0</v>
      </c>
      <c r="AY433" s="207">
        <v>0</v>
      </c>
      <c r="AZ433" s="207">
        <v>0</v>
      </c>
      <c r="BA433" s="207">
        <v>0</v>
      </c>
      <c r="BB433" s="207">
        <v>0</v>
      </c>
      <c r="BC433" s="207">
        <v>0</v>
      </c>
      <c r="BD433" s="207">
        <v>0</v>
      </c>
      <c r="BE433" s="207">
        <v>0</v>
      </c>
      <c r="BF433" s="207">
        <v>0</v>
      </c>
      <c r="BG433" s="207">
        <v>0</v>
      </c>
      <c r="BH433" s="207">
        <v>0</v>
      </c>
      <c r="BI433" s="207">
        <v>0</v>
      </c>
      <c r="BJ433" s="207">
        <v>0</v>
      </c>
      <c r="BK433" s="207">
        <v>0</v>
      </c>
      <c r="BL433" s="207">
        <v>0</v>
      </c>
      <c r="BM433" s="207">
        <v>0</v>
      </c>
      <c r="BN433" s="207">
        <v>0</v>
      </c>
      <c r="BO433" s="207">
        <v>0</v>
      </c>
      <c r="BP433" s="207">
        <v>0</v>
      </c>
      <c r="BQ433" s="207">
        <v>0</v>
      </c>
      <c r="BR433" s="207">
        <v>0</v>
      </c>
      <c r="BS433" s="207">
        <v>0</v>
      </c>
      <c r="BT433" s="207">
        <v>0</v>
      </c>
      <c r="BU433" s="207">
        <v>0</v>
      </c>
      <c r="BV433" s="207">
        <v>0</v>
      </c>
      <c r="BW433" s="207">
        <v>0</v>
      </c>
      <c r="BX433" s="207">
        <v>0</v>
      </c>
      <c r="BY433" s="207">
        <v>0</v>
      </c>
      <c r="BZ433" s="207">
        <v>0</v>
      </c>
      <c r="CA433" s="207">
        <v>0</v>
      </c>
      <c r="CB433" s="207">
        <v>0</v>
      </c>
      <c r="CC433" s="216">
        <f t="shared" si="58"/>
        <v>0</v>
      </c>
    </row>
    <row r="434" spans="1:81" s="116" customFormat="1" ht="25.5" customHeight="1">
      <c r="A434" s="143" t="s">
        <v>1461</v>
      </c>
      <c r="B434" s="310" t="s">
        <v>57</v>
      </c>
      <c r="C434" s="311" t="s">
        <v>58</v>
      </c>
      <c r="D434" s="312">
        <v>53050</v>
      </c>
      <c r="E434" s="311" t="s">
        <v>1057</v>
      </c>
      <c r="F434" s="313" t="s">
        <v>1080</v>
      </c>
      <c r="G434" s="314" t="s">
        <v>1081</v>
      </c>
      <c r="H434" s="207">
        <v>0</v>
      </c>
      <c r="I434" s="207">
        <v>0</v>
      </c>
      <c r="J434" s="207">
        <v>0</v>
      </c>
      <c r="K434" s="207">
        <v>0</v>
      </c>
      <c r="L434" s="207">
        <v>0</v>
      </c>
      <c r="M434" s="207">
        <v>0</v>
      </c>
      <c r="N434" s="207">
        <v>0</v>
      </c>
      <c r="O434" s="207">
        <v>0</v>
      </c>
      <c r="P434" s="207">
        <v>0</v>
      </c>
      <c r="Q434" s="207">
        <v>0</v>
      </c>
      <c r="R434" s="207">
        <v>0</v>
      </c>
      <c r="S434" s="207">
        <v>0</v>
      </c>
      <c r="T434" s="207">
        <v>0</v>
      </c>
      <c r="U434" s="207">
        <v>0</v>
      </c>
      <c r="V434" s="207">
        <v>0</v>
      </c>
      <c r="W434" s="207">
        <v>0</v>
      </c>
      <c r="X434" s="207">
        <v>0</v>
      </c>
      <c r="Y434" s="207">
        <v>0</v>
      </c>
      <c r="Z434" s="207">
        <v>0</v>
      </c>
      <c r="AA434" s="207">
        <v>0</v>
      </c>
      <c r="AB434" s="207">
        <v>0</v>
      </c>
      <c r="AC434" s="207">
        <v>0</v>
      </c>
      <c r="AD434" s="207">
        <v>0</v>
      </c>
      <c r="AE434" s="207">
        <v>0</v>
      </c>
      <c r="AF434" s="207">
        <v>0</v>
      </c>
      <c r="AG434" s="207">
        <v>0</v>
      </c>
      <c r="AH434" s="207">
        <v>0</v>
      </c>
      <c r="AI434" s="207">
        <v>0</v>
      </c>
      <c r="AJ434" s="207">
        <v>0</v>
      </c>
      <c r="AK434" s="207">
        <v>0</v>
      </c>
      <c r="AL434" s="207">
        <v>0</v>
      </c>
      <c r="AM434" s="207">
        <v>0</v>
      </c>
      <c r="AN434" s="207">
        <v>0</v>
      </c>
      <c r="AO434" s="207">
        <v>0</v>
      </c>
      <c r="AP434" s="207">
        <v>0</v>
      </c>
      <c r="AQ434" s="207">
        <v>0</v>
      </c>
      <c r="AR434" s="207">
        <v>0</v>
      </c>
      <c r="AS434" s="207">
        <v>0</v>
      </c>
      <c r="AT434" s="207">
        <v>0</v>
      </c>
      <c r="AU434" s="207">
        <v>0</v>
      </c>
      <c r="AV434" s="207">
        <v>0</v>
      </c>
      <c r="AW434" s="207">
        <v>0</v>
      </c>
      <c r="AX434" s="207">
        <v>0</v>
      </c>
      <c r="AY434" s="207">
        <v>0</v>
      </c>
      <c r="AZ434" s="207">
        <v>0</v>
      </c>
      <c r="BA434" s="207">
        <v>0</v>
      </c>
      <c r="BB434" s="207">
        <v>0</v>
      </c>
      <c r="BC434" s="207">
        <v>0</v>
      </c>
      <c r="BD434" s="207">
        <v>0</v>
      </c>
      <c r="BE434" s="207">
        <v>0</v>
      </c>
      <c r="BF434" s="207">
        <v>0</v>
      </c>
      <c r="BG434" s="207">
        <v>0</v>
      </c>
      <c r="BH434" s="207">
        <v>0</v>
      </c>
      <c r="BI434" s="207">
        <v>0</v>
      </c>
      <c r="BJ434" s="207">
        <v>0</v>
      </c>
      <c r="BK434" s="207">
        <v>0</v>
      </c>
      <c r="BL434" s="207">
        <v>0</v>
      </c>
      <c r="BM434" s="207">
        <v>0</v>
      </c>
      <c r="BN434" s="207">
        <v>0</v>
      </c>
      <c r="BO434" s="207">
        <v>0</v>
      </c>
      <c r="BP434" s="207">
        <v>0</v>
      </c>
      <c r="BQ434" s="207">
        <v>0</v>
      </c>
      <c r="BR434" s="207">
        <v>0</v>
      </c>
      <c r="BS434" s="207">
        <v>0</v>
      </c>
      <c r="BT434" s="207">
        <v>0</v>
      </c>
      <c r="BU434" s="207">
        <v>0</v>
      </c>
      <c r="BV434" s="207">
        <v>0</v>
      </c>
      <c r="BW434" s="207">
        <v>0</v>
      </c>
      <c r="BX434" s="207">
        <v>0</v>
      </c>
      <c r="BY434" s="207">
        <v>0</v>
      </c>
      <c r="BZ434" s="207">
        <v>0</v>
      </c>
      <c r="CA434" s="207">
        <v>0</v>
      </c>
      <c r="CB434" s="207">
        <v>0</v>
      </c>
      <c r="CC434" s="216">
        <f t="shared" si="58"/>
        <v>0</v>
      </c>
    </row>
    <row r="435" spans="1:81" s="116" customFormat="1" ht="25.5" customHeight="1">
      <c r="A435" s="143" t="s">
        <v>1461</v>
      </c>
      <c r="B435" s="310" t="s">
        <v>57</v>
      </c>
      <c r="C435" s="311" t="s">
        <v>58</v>
      </c>
      <c r="D435" s="312">
        <v>53050</v>
      </c>
      <c r="E435" s="311" t="s">
        <v>1057</v>
      </c>
      <c r="F435" s="313" t="s">
        <v>1082</v>
      </c>
      <c r="G435" s="314" t="s">
        <v>1083</v>
      </c>
      <c r="H435" s="207">
        <v>0</v>
      </c>
      <c r="I435" s="207">
        <v>0</v>
      </c>
      <c r="J435" s="207">
        <v>0</v>
      </c>
      <c r="K435" s="207">
        <v>0</v>
      </c>
      <c r="L435" s="207">
        <v>0</v>
      </c>
      <c r="M435" s="207">
        <v>0</v>
      </c>
      <c r="N435" s="207">
        <v>0</v>
      </c>
      <c r="O435" s="207">
        <v>0</v>
      </c>
      <c r="P435" s="207">
        <v>0</v>
      </c>
      <c r="Q435" s="207">
        <v>0</v>
      </c>
      <c r="R435" s="207">
        <v>0</v>
      </c>
      <c r="S435" s="207">
        <v>0</v>
      </c>
      <c r="T435" s="207">
        <v>0</v>
      </c>
      <c r="U435" s="207">
        <v>0</v>
      </c>
      <c r="V435" s="207">
        <v>0</v>
      </c>
      <c r="W435" s="207">
        <v>0</v>
      </c>
      <c r="X435" s="207">
        <v>0</v>
      </c>
      <c r="Y435" s="207">
        <v>0</v>
      </c>
      <c r="Z435" s="207">
        <v>0</v>
      </c>
      <c r="AA435" s="207">
        <v>0</v>
      </c>
      <c r="AB435" s="207">
        <v>0</v>
      </c>
      <c r="AC435" s="207">
        <v>0</v>
      </c>
      <c r="AD435" s="207">
        <v>0</v>
      </c>
      <c r="AE435" s="207">
        <v>0</v>
      </c>
      <c r="AF435" s="207">
        <v>0</v>
      </c>
      <c r="AG435" s="207">
        <v>0</v>
      </c>
      <c r="AH435" s="207">
        <v>0</v>
      </c>
      <c r="AI435" s="207">
        <v>0</v>
      </c>
      <c r="AJ435" s="207">
        <v>0</v>
      </c>
      <c r="AK435" s="207">
        <v>0</v>
      </c>
      <c r="AL435" s="207">
        <v>0</v>
      </c>
      <c r="AM435" s="207">
        <v>0</v>
      </c>
      <c r="AN435" s="207">
        <v>0</v>
      </c>
      <c r="AO435" s="207">
        <v>0</v>
      </c>
      <c r="AP435" s="207">
        <v>0</v>
      </c>
      <c r="AQ435" s="207">
        <v>0</v>
      </c>
      <c r="AR435" s="207">
        <v>0</v>
      </c>
      <c r="AS435" s="207">
        <v>0</v>
      </c>
      <c r="AT435" s="207">
        <v>0</v>
      </c>
      <c r="AU435" s="207">
        <v>0</v>
      </c>
      <c r="AV435" s="207">
        <v>0</v>
      </c>
      <c r="AW435" s="207">
        <v>0</v>
      </c>
      <c r="AX435" s="207">
        <v>0</v>
      </c>
      <c r="AY435" s="207">
        <v>0</v>
      </c>
      <c r="AZ435" s="207">
        <v>0</v>
      </c>
      <c r="BA435" s="207">
        <v>0</v>
      </c>
      <c r="BB435" s="207">
        <v>0</v>
      </c>
      <c r="BC435" s="207">
        <v>0</v>
      </c>
      <c r="BD435" s="207">
        <v>0</v>
      </c>
      <c r="BE435" s="207">
        <v>0</v>
      </c>
      <c r="BF435" s="207">
        <v>0</v>
      </c>
      <c r="BG435" s="207">
        <v>0</v>
      </c>
      <c r="BH435" s="207">
        <v>0</v>
      </c>
      <c r="BI435" s="207">
        <v>0</v>
      </c>
      <c r="BJ435" s="207">
        <v>0</v>
      </c>
      <c r="BK435" s="207">
        <v>0</v>
      </c>
      <c r="BL435" s="207">
        <v>0</v>
      </c>
      <c r="BM435" s="207">
        <v>0</v>
      </c>
      <c r="BN435" s="207">
        <v>0</v>
      </c>
      <c r="BO435" s="207">
        <v>0</v>
      </c>
      <c r="BP435" s="207">
        <v>0</v>
      </c>
      <c r="BQ435" s="207">
        <v>0</v>
      </c>
      <c r="BR435" s="207">
        <v>0</v>
      </c>
      <c r="BS435" s="207">
        <v>0</v>
      </c>
      <c r="BT435" s="207">
        <v>0</v>
      </c>
      <c r="BU435" s="207">
        <v>0</v>
      </c>
      <c r="BV435" s="207">
        <v>0</v>
      </c>
      <c r="BW435" s="207">
        <v>0</v>
      </c>
      <c r="BX435" s="207">
        <v>0</v>
      </c>
      <c r="BY435" s="207">
        <v>0</v>
      </c>
      <c r="BZ435" s="207">
        <v>0</v>
      </c>
      <c r="CA435" s="207">
        <v>0</v>
      </c>
      <c r="CB435" s="207">
        <v>0</v>
      </c>
      <c r="CC435" s="216">
        <f t="shared" si="58"/>
        <v>0</v>
      </c>
    </row>
    <row r="436" spans="1:81" s="116" customFormat="1" ht="25.5" customHeight="1">
      <c r="A436" s="143" t="s">
        <v>1461</v>
      </c>
      <c r="B436" s="310" t="s">
        <v>57</v>
      </c>
      <c r="C436" s="311" t="s">
        <v>58</v>
      </c>
      <c r="D436" s="312">
        <v>53050</v>
      </c>
      <c r="E436" s="311" t="s">
        <v>1057</v>
      </c>
      <c r="F436" s="313" t="s">
        <v>1084</v>
      </c>
      <c r="G436" s="314" t="s">
        <v>1085</v>
      </c>
      <c r="H436" s="207">
        <v>0</v>
      </c>
      <c r="I436" s="207">
        <v>0</v>
      </c>
      <c r="J436" s="207">
        <v>0</v>
      </c>
      <c r="K436" s="207">
        <v>0</v>
      </c>
      <c r="L436" s="207">
        <v>0</v>
      </c>
      <c r="M436" s="207">
        <v>0</v>
      </c>
      <c r="N436" s="207">
        <v>0</v>
      </c>
      <c r="O436" s="207">
        <v>0</v>
      </c>
      <c r="P436" s="207">
        <v>0</v>
      </c>
      <c r="Q436" s="207">
        <v>0</v>
      </c>
      <c r="R436" s="207">
        <v>0</v>
      </c>
      <c r="S436" s="207">
        <v>0</v>
      </c>
      <c r="T436" s="207">
        <v>0</v>
      </c>
      <c r="U436" s="207">
        <v>0</v>
      </c>
      <c r="V436" s="207">
        <v>0</v>
      </c>
      <c r="W436" s="207">
        <v>0</v>
      </c>
      <c r="X436" s="207">
        <v>0</v>
      </c>
      <c r="Y436" s="207">
        <v>0</v>
      </c>
      <c r="Z436" s="207">
        <v>0</v>
      </c>
      <c r="AA436" s="207">
        <v>0</v>
      </c>
      <c r="AB436" s="207">
        <v>0</v>
      </c>
      <c r="AC436" s="207">
        <v>0</v>
      </c>
      <c r="AD436" s="207">
        <v>0</v>
      </c>
      <c r="AE436" s="207">
        <v>0</v>
      </c>
      <c r="AF436" s="207">
        <v>0</v>
      </c>
      <c r="AG436" s="207">
        <v>0</v>
      </c>
      <c r="AH436" s="207">
        <v>0</v>
      </c>
      <c r="AI436" s="207">
        <v>0</v>
      </c>
      <c r="AJ436" s="207">
        <v>0</v>
      </c>
      <c r="AK436" s="207">
        <v>0</v>
      </c>
      <c r="AL436" s="207">
        <v>0</v>
      </c>
      <c r="AM436" s="207">
        <v>0</v>
      </c>
      <c r="AN436" s="207">
        <v>0</v>
      </c>
      <c r="AO436" s="207">
        <v>0</v>
      </c>
      <c r="AP436" s="207">
        <v>0</v>
      </c>
      <c r="AQ436" s="207">
        <v>0</v>
      </c>
      <c r="AR436" s="207">
        <v>0</v>
      </c>
      <c r="AS436" s="207">
        <v>0</v>
      </c>
      <c r="AT436" s="207">
        <v>0</v>
      </c>
      <c r="AU436" s="207">
        <v>0</v>
      </c>
      <c r="AV436" s="207">
        <v>0</v>
      </c>
      <c r="AW436" s="207">
        <v>0</v>
      </c>
      <c r="AX436" s="207">
        <v>0</v>
      </c>
      <c r="AY436" s="207">
        <v>0</v>
      </c>
      <c r="AZ436" s="207">
        <v>0</v>
      </c>
      <c r="BA436" s="207">
        <v>0</v>
      </c>
      <c r="BB436" s="207">
        <v>0</v>
      </c>
      <c r="BC436" s="207">
        <v>0</v>
      </c>
      <c r="BD436" s="207">
        <v>0</v>
      </c>
      <c r="BE436" s="207">
        <v>0</v>
      </c>
      <c r="BF436" s="207">
        <v>0</v>
      </c>
      <c r="BG436" s="207">
        <v>0</v>
      </c>
      <c r="BH436" s="207">
        <v>0</v>
      </c>
      <c r="BI436" s="207">
        <v>0</v>
      </c>
      <c r="BJ436" s="207">
        <v>0</v>
      </c>
      <c r="BK436" s="207">
        <v>0</v>
      </c>
      <c r="BL436" s="207">
        <v>0</v>
      </c>
      <c r="BM436" s="207">
        <v>0</v>
      </c>
      <c r="BN436" s="207">
        <v>0</v>
      </c>
      <c r="BO436" s="207">
        <v>0</v>
      </c>
      <c r="BP436" s="207">
        <v>0</v>
      </c>
      <c r="BQ436" s="207">
        <v>0</v>
      </c>
      <c r="BR436" s="207">
        <v>0</v>
      </c>
      <c r="BS436" s="207">
        <v>0</v>
      </c>
      <c r="BT436" s="207">
        <v>0</v>
      </c>
      <c r="BU436" s="207">
        <v>0</v>
      </c>
      <c r="BV436" s="207">
        <v>0</v>
      </c>
      <c r="BW436" s="207">
        <v>0</v>
      </c>
      <c r="BX436" s="207">
        <v>0</v>
      </c>
      <c r="BY436" s="207">
        <v>0</v>
      </c>
      <c r="BZ436" s="207">
        <v>0</v>
      </c>
      <c r="CA436" s="207">
        <v>0</v>
      </c>
      <c r="CB436" s="207">
        <v>0</v>
      </c>
      <c r="CC436" s="216">
        <f t="shared" si="58"/>
        <v>0</v>
      </c>
    </row>
    <row r="437" spans="1:81" s="116" customFormat="1" ht="25.5" customHeight="1">
      <c r="A437" s="143" t="s">
        <v>1461</v>
      </c>
      <c r="B437" s="310" t="s">
        <v>57</v>
      </c>
      <c r="C437" s="311" t="s">
        <v>58</v>
      </c>
      <c r="D437" s="312">
        <v>53050</v>
      </c>
      <c r="E437" s="311" t="s">
        <v>1057</v>
      </c>
      <c r="F437" s="313" t="s">
        <v>1086</v>
      </c>
      <c r="G437" s="314" t="s">
        <v>1087</v>
      </c>
      <c r="H437" s="207">
        <v>0</v>
      </c>
      <c r="I437" s="207">
        <v>0</v>
      </c>
      <c r="J437" s="207">
        <v>0</v>
      </c>
      <c r="K437" s="207">
        <v>0</v>
      </c>
      <c r="L437" s="207">
        <v>0</v>
      </c>
      <c r="M437" s="207">
        <v>0</v>
      </c>
      <c r="N437" s="207">
        <v>0</v>
      </c>
      <c r="O437" s="207">
        <v>0</v>
      </c>
      <c r="P437" s="207">
        <v>0</v>
      </c>
      <c r="Q437" s="207">
        <v>0</v>
      </c>
      <c r="R437" s="207">
        <v>0</v>
      </c>
      <c r="S437" s="207">
        <v>0</v>
      </c>
      <c r="T437" s="207">
        <v>0</v>
      </c>
      <c r="U437" s="207">
        <v>0</v>
      </c>
      <c r="V437" s="207">
        <v>0</v>
      </c>
      <c r="W437" s="207">
        <v>0</v>
      </c>
      <c r="X437" s="207">
        <v>0</v>
      </c>
      <c r="Y437" s="207">
        <v>0</v>
      </c>
      <c r="Z437" s="207">
        <v>0</v>
      </c>
      <c r="AA437" s="207">
        <v>0</v>
      </c>
      <c r="AB437" s="207">
        <v>0</v>
      </c>
      <c r="AC437" s="207">
        <v>0</v>
      </c>
      <c r="AD437" s="207">
        <v>0</v>
      </c>
      <c r="AE437" s="207">
        <v>0</v>
      </c>
      <c r="AF437" s="207">
        <v>0</v>
      </c>
      <c r="AG437" s="207">
        <v>0</v>
      </c>
      <c r="AH437" s="207">
        <v>0</v>
      </c>
      <c r="AI437" s="207">
        <v>0</v>
      </c>
      <c r="AJ437" s="207">
        <v>0</v>
      </c>
      <c r="AK437" s="207">
        <v>0</v>
      </c>
      <c r="AL437" s="207">
        <v>0</v>
      </c>
      <c r="AM437" s="207">
        <v>0</v>
      </c>
      <c r="AN437" s="207">
        <v>0</v>
      </c>
      <c r="AO437" s="207">
        <v>0</v>
      </c>
      <c r="AP437" s="207">
        <v>0</v>
      </c>
      <c r="AQ437" s="207">
        <v>0</v>
      </c>
      <c r="AR437" s="207">
        <v>0</v>
      </c>
      <c r="AS437" s="207">
        <v>0</v>
      </c>
      <c r="AT437" s="207">
        <v>0</v>
      </c>
      <c r="AU437" s="207">
        <v>1</v>
      </c>
      <c r="AV437" s="207">
        <v>0</v>
      </c>
      <c r="AW437" s="207">
        <v>0</v>
      </c>
      <c r="AX437" s="207">
        <v>0</v>
      </c>
      <c r="AY437" s="207">
        <v>0</v>
      </c>
      <c r="AZ437" s="207">
        <v>0</v>
      </c>
      <c r="BA437" s="207">
        <v>0</v>
      </c>
      <c r="BB437" s="207">
        <v>0</v>
      </c>
      <c r="BC437" s="207">
        <v>0</v>
      </c>
      <c r="BD437" s="207">
        <v>0</v>
      </c>
      <c r="BE437" s="207">
        <v>0</v>
      </c>
      <c r="BF437" s="207">
        <v>0</v>
      </c>
      <c r="BG437" s="207">
        <v>0</v>
      </c>
      <c r="BH437" s="207"/>
      <c r="BI437" s="207">
        <v>0</v>
      </c>
      <c r="BJ437" s="207"/>
      <c r="BK437" s="207">
        <v>0</v>
      </c>
      <c r="BL437" s="207">
        <v>0</v>
      </c>
      <c r="BM437" s="207">
        <v>0</v>
      </c>
      <c r="BN437" s="207">
        <v>0</v>
      </c>
      <c r="BO437" s="207">
        <v>0</v>
      </c>
      <c r="BP437" s="207"/>
      <c r="BQ437" s="207">
        <v>0</v>
      </c>
      <c r="BR437" s="207">
        <v>0</v>
      </c>
      <c r="BS437" s="207">
        <v>0</v>
      </c>
      <c r="BT437" s="207">
        <v>0</v>
      </c>
      <c r="BU437" s="207">
        <v>0</v>
      </c>
      <c r="BV437" s="207">
        <v>0</v>
      </c>
      <c r="BW437" s="207">
        <v>0</v>
      </c>
      <c r="BX437" s="207">
        <v>0</v>
      </c>
      <c r="BY437" s="207">
        <v>0</v>
      </c>
      <c r="BZ437" s="207">
        <v>0</v>
      </c>
      <c r="CA437" s="207">
        <v>0</v>
      </c>
      <c r="CB437" s="207">
        <v>1</v>
      </c>
      <c r="CC437" s="216">
        <f t="shared" si="58"/>
        <v>2</v>
      </c>
    </row>
    <row r="438" spans="1:81" s="116" customFormat="1" ht="25.5" customHeight="1">
      <c r="A438" s="143" t="s">
        <v>1461</v>
      </c>
      <c r="B438" s="310" t="s">
        <v>57</v>
      </c>
      <c r="C438" s="311" t="s">
        <v>58</v>
      </c>
      <c r="D438" s="312">
        <v>53050</v>
      </c>
      <c r="E438" s="311" t="s">
        <v>1057</v>
      </c>
      <c r="F438" s="313" t="s">
        <v>1088</v>
      </c>
      <c r="G438" s="314" t="s">
        <v>1089</v>
      </c>
      <c r="H438" s="207">
        <v>0</v>
      </c>
      <c r="I438" s="207">
        <v>0</v>
      </c>
      <c r="J438" s="207">
        <v>0</v>
      </c>
      <c r="K438" s="207">
        <v>0</v>
      </c>
      <c r="L438" s="207">
        <v>0</v>
      </c>
      <c r="M438" s="207">
        <v>0</v>
      </c>
      <c r="N438" s="207">
        <v>0</v>
      </c>
      <c r="O438" s="207">
        <v>0</v>
      </c>
      <c r="P438" s="207">
        <v>0</v>
      </c>
      <c r="Q438" s="207">
        <v>0</v>
      </c>
      <c r="R438" s="207">
        <v>0</v>
      </c>
      <c r="S438" s="207">
        <v>0</v>
      </c>
      <c r="T438" s="207">
        <v>0</v>
      </c>
      <c r="U438" s="207">
        <v>0</v>
      </c>
      <c r="V438" s="207">
        <v>0</v>
      </c>
      <c r="W438" s="207">
        <v>0</v>
      </c>
      <c r="X438" s="207">
        <v>0</v>
      </c>
      <c r="Y438" s="207">
        <v>0</v>
      </c>
      <c r="Z438" s="207">
        <v>0</v>
      </c>
      <c r="AA438" s="207">
        <v>0</v>
      </c>
      <c r="AB438" s="207">
        <v>0</v>
      </c>
      <c r="AC438" s="207">
        <v>0</v>
      </c>
      <c r="AD438" s="207">
        <v>0</v>
      </c>
      <c r="AE438" s="207">
        <v>0</v>
      </c>
      <c r="AF438" s="207">
        <v>0</v>
      </c>
      <c r="AG438" s="207">
        <v>0</v>
      </c>
      <c r="AH438" s="207">
        <v>0</v>
      </c>
      <c r="AI438" s="207">
        <v>0</v>
      </c>
      <c r="AJ438" s="207">
        <v>0</v>
      </c>
      <c r="AK438" s="207">
        <v>0</v>
      </c>
      <c r="AL438" s="207">
        <v>0</v>
      </c>
      <c r="AM438" s="207">
        <v>0</v>
      </c>
      <c r="AN438" s="207">
        <v>0</v>
      </c>
      <c r="AO438" s="207">
        <v>0</v>
      </c>
      <c r="AP438" s="207">
        <v>0</v>
      </c>
      <c r="AQ438" s="207">
        <v>0</v>
      </c>
      <c r="AR438" s="207">
        <v>0</v>
      </c>
      <c r="AS438" s="207">
        <v>0</v>
      </c>
      <c r="AT438" s="207">
        <v>0</v>
      </c>
      <c r="AU438" s="207">
        <v>0</v>
      </c>
      <c r="AV438" s="207">
        <v>0</v>
      </c>
      <c r="AW438" s="207">
        <v>0</v>
      </c>
      <c r="AX438" s="207">
        <v>0</v>
      </c>
      <c r="AY438" s="207">
        <v>0</v>
      </c>
      <c r="AZ438" s="207">
        <v>0</v>
      </c>
      <c r="BA438" s="207">
        <v>0</v>
      </c>
      <c r="BB438" s="207">
        <v>0</v>
      </c>
      <c r="BC438" s="207">
        <v>0</v>
      </c>
      <c r="BD438" s="207">
        <v>0</v>
      </c>
      <c r="BE438" s="207">
        <v>0</v>
      </c>
      <c r="BF438" s="207">
        <v>0</v>
      </c>
      <c r="BG438" s="207">
        <v>0</v>
      </c>
      <c r="BH438" s="207">
        <v>0</v>
      </c>
      <c r="BI438" s="207">
        <v>0</v>
      </c>
      <c r="BJ438" s="207">
        <v>0</v>
      </c>
      <c r="BK438" s="207">
        <v>0</v>
      </c>
      <c r="BL438" s="207">
        <v>0</v>
      </c>
      <c r="BM438" s="207">
        <v>0</v>
      </c>
      <c r="BN438" s="207">
        <v>0</v>
      </c>
      <c r="BO438" s="207">
        <v>0</v>
      </c>
      <c r="BP438" s="207">
        <v>0</v>
      </c>
      <c r="BQ438" s="207">
        <v>0</v>
      </c>
      <c r="BR438" s="207">
        <v>0</v>
      </c>
      <c r="BS438" s="207">
        <v>0</v>
      </c>
      <c r="BT438" s="207">
        <v>0</v>
      </c>
      <c r="BU438" s="207">
        <v>0</v>
      </c>
      <c r="BV438" s="207">
        <v>0</v>
      </c>
      <c r="BW438" s="207">
        <v>0</v>
      </c>
      <c r="BX438" s="207">
        <v>0</v>
      </c>
      <c r="BY438" s="207">
        <v>0</v>
      </c>
      <c r="BZ438" s="207">
        <v>0</v>
      </c>
      <c r="CA438" s="207">
        <v>0</v>
      </c>
      <c r="CB438" s="207">
        <v>0</v>
      </c>
      <c r="CC438" s="216">
        <f t="shared" si="58"/>
        <v>0</v>
      </c>
    </row>
    <row r="439" spans="1:81" s="116" customFormat="1" ht="25.5" customHeight="1">
      <c r="A439" s="143" t="s">
        <v>1461</v>
      </c>
      <c r="B439" s="310" t="s">
        <v>57</v>
      </c>
      <c r="C439" s="311" t="s">
        <v>58</v>
      </c>
      <c r="D439" s="312">
        <v>53050</v>
      </c>
      <c r="E439" s="311" t="s">
        <v>1057</v>
      </c>
      <c r="F439" s="313" t="s">
        <v>1090</v>
      </c>
      <c r="G439" s="314" t="s">
        <v>1091</v>
      </c>
      <c r="H439" s="207">
        <v>0</v>
      </c>
      <c r="I439" s="207">
        <v>0</v>
      </c>
      <c r="J439" s="207">
        <v>0</v>
      </c>
      <c r="K439" s="207">
        <v>0</v>
      </c>
      <c r="L439" s="207">
        <v>0</v>
      </c>
      <c r="M439" s="207">
        <v>0</v>
      </c>
      <c r="N439" s="207">
        <v>0</v>
      </c>
      <c r="O439" s="207">
        <v>0</v>
      </c>
      <c r="P439" s="207">
        <v>0</v>
      </c>
      <c r="Q439" s="207">
        <v>0</v>
      </c>
      <c r="R439" s="207">
        <v>0</v>
      </c>
      <c r="S439" s="207">
        <v>0</v>
      </c>
      <c r="T439" s="207">
        <v>0</v>
      </c>
      <c r="U439" s="207">
        <v>0</v>
      </c>
      <c r="V439" s="207">
        <v>0</v>
      </c>
      <c r="W439" s="207">
        <v>0</v>
      </c>
      <c r="X439" s="207">
        <v>0</v>
      </c>
      <c r="Y439" s="207">
        <v>0</v>
      </c>
      <c r="Z439" s="207">
        <v>0</v>
      </c>
      <c r="AA439" s="207">
        <v>0</v>
      </c>
      <c r="AB439" s="207">
        <v>0</v>
      </c>
      <c r="AC439" s="207">
        <v>0</v>
      </c>
      <c r="AD439" s="207">
        <v>0</v>
      </c>
      <c r="AE439" s="207">
        <v>0</v>
      </c>
      <c r="AF439" s="207">
        <v>0</v>
      </c>
      <c r="AG439" s="207">
        <v>0</v>
      </c>
      <c r="AH439" s="207">
        <v>0</v>
      </c>
      <c r="AI439" s="207">
        <v>0</v>
      </c>
      <c r="AJ439" s="207">
        <v>0</v>
      </c>
      <c r="AK439" s="207">
        <v>0</v>
      </c>
      <c r="AL439" s="207">
        <v>0</v>
      </c>
      <c r="AM439" s="207">
        <v>0</v>
      </c>
      <c r="AN439" s="207">
        <v>0</v>
      </c>
      <c r="AO439" s="207">
        <v>0</v>
      </c>
      <c r="AP439" s="207">
        <v>0</v>
      </c>
      <c r="AQ439" s="207">
        <v>0</v>
      </c>
      <c r="AR439" s="207">
        <v>0</v>
      </c>
      <c r="AS439" s="207">
        <v>0</v>
      </c>
      <c r="AT439" s="207">
        <v>0</v>
      </c>
      <c r="AU439" s="207">
        <v>0</v>
      </c>
      <c r="AV439" s="207">
        <v>0</v>
      </c>
      <c r="AW439" s="207">
        <v>0</v>
      </c>
      <c r="AX439" s="207">
        <v>0</v>
      </c>
      <c r="AY439" s="207">
        <v>0</v>
      </c>
      <c r="AZ439" s="207">
        <v>0</v>
      </c>
      <c r="BA439" s="207">
        <v>0</v>
      </c>
      <c r="BB439" s="207">
        <v>0</v>
      </c>
      <c r="BC439" s="207">
        <v>0</v>
      </c>
      <c r="BD439" s="207">
        <v>0</v>
      </c>
      <c r="BE439" s="207">
        <v>0</v>
      </c>
      <c r="BF439" s="207">
        <v>0</v>
      </c>
      <c r="BG439" s="207">
        <v>0</v>
      </c>
      <c r="BH439" s="207">
        <v>0</v>
      </c>
      <c r="BI439" s="207">
        <v>0</v>
      </c>
      <c r="BJ439" s="207">
        <v>0</v>
      </c>
      <c r="BK439" s="207">
        <v>0</v>
      </c>
      <c r="BL439" s="207">
        <v>0</v>
      </c>
      <c r="BM439" s="207">
        <v>0</v>
      </c>
      <c r="BN439" s="207">
        <v>0</v>
      </c>
      <c r="BO439" s="207">
        <v>0</v>
      </c>
      <c r="BP439" s="207">
        <v>0</v>
      </c>
      <c r="BQ439" s="207">
        <v>0</v>
      </c>
      <c r="BR439" s="207">
        <v>0</v>
      </c>
      <c r="BS439" s="207">
        <v>0</v>
      </c>
      <c r="BT439" s="207">
        <v>0</v>
      </c>
      <c r="BU439" s="207">
        <v>0</v>
      </c>
      <c r="BV439" s="207">
        <v>0</v>
      </c>
      <c r="BW439" s="207">
        <v>0</v>
      </c>
      <c r="BX439" s="207">
        <v>0</v>
      </c>
      <c r="BY439" s="207">
        <v>0</v>
      </c>
      <c r="BZ439" s="207">
        <v>0</v>
      </c>
      <c r="CA439" s="207">
        <v>0</v>
      </c>
      <c r="CB439" s="207">
        <v>0</v>
      </c>
      <c r="CC439" s="216">
        <f t="shared" si="58"/>
        <v>0</v>
      </c>
    </row>
    <row r="440" spans="1:81" s="116" customFormat="1" ht="25.5" customHeight="1">
      <c r="A440" s="143" t="s">
        <v>1461</v>
      </c>
      <c r="B440" s="310" t="s">
        <v>57</v>
      </c>
      <c r="C440" s="311" t="s">
        <v>58</v>
      </c>
      <c r="D440" s="312">
        <v>53050</v>
      </c>
      <c r="E440" s="311" t="s">
        <v>1057</v>
      </c>
      <c r="F440" s="313" t="s">
        <v>1092</v>
      </c>
      <c r="G440" s="314" t="s">
        <v>1093</v>
      </c>
      <c r="H440" s="207">
        <v>0</v>
      </c>
      <c r="I440" s="207">
        <v>0</v>
      </c>
      <c r="J440" s="207">
        <v>0</v>
      </c>
      <c r="K440" s="207">
        <v>0</v>
      </c>
      <c r="L440" s="207">
        <v>0</v>
      </c>
      <c r="M440" s="207">
        <v>0</v>
      </c>
      <c r="N440" s="207">
        <v>0</v>
      </c>
      <c r="O440" s="207">
        <v>0</v>
      </c>
      <c r="P440" s="207">
        <v>0</v>
      </c>
      <c r="Q440" s="207">
        <v>0</v>
      </c>
      <c r="R440" s="207">
        <v>0</v>
      </c>
      <c r="S440" s="207">
        <v>0</v>
      </c>
      <c r="T440" s="207">
        <v>0</v>
      </c>
      <c r="U440" s="207">
        <v>0</v>
      </c>
      <c r="V440" s="207">
        <v>0</v>
      </c>
      <c r="W440" s="207">
        <v>0</v>
      </c>
      <c r="X440" s="207">
        <v>0</v>
      </c>
      <c r="Y440" s="207">
        <v>0</v>
      </c>
      <c r="Z440" s="207">
        <v>0</v>
      </c>
      <c r="AA440" s="207">
        <v>0</v>
      </c>
      <c r="AB440" s="207">
        <v>0</v>
      </c>
      <c r="AC440" s="207">
        <v>0</v>
      </c>
      <c r="AD440" s="207">
        <v>0</v>
      </c>
      <c r="AE440" s="207">
        <v>0</v>
      </c>
      <c r="AF440" s="207">
        <v>0</v>
      </c>
      <c r="AG440" s="207">
        <v>0</v>
      </c>
      <c r="AH440" s="207">
        <v>0</v>
      </c>
      <c r="AI440" s="207">
        <v>0</v>
      </c>
      <c r="AJ440" s="207">
        <v>0</v>
      </c>
      <c r="AK440" s="207">
        <v>0</v>
      </c>
      <c r="AL440" s="207">
        <v>0</v>
      </c>
      <c r="AM440" s="207">
        <v>0</v>
      </c>
      <c r="AN440" s="207">
        <v>0</v>
      </c>
      <c r="AO440" s="207">
        <v>0</v>
      </c>
      <c r="AP440" s="207">
        <v>0</v>
      </c>
      <c r="AQ440" s="207">
        <v>0</v>
      </c>
      <c r="AR440" s="207">
        <v>0</v>
      </c>
      <c r="AS440" s="207">
        <v>0</v>
      </c>
      <c r="AT440" s="207">
        <v>0</v>
      </c>
      <c r="AU440" s="207">
        <v>0</v>
      </c>
      <c r="AV440" s="207">
        <v>0</v>
      </c>
      <c r="AW440" s="207">
        <v>0</v>
      </c>
      <c r="AX440" s="207">
        <v>0</v>
      </c>
      <c r="AY440" s="207">
        <v>0</v>
      </c>
      <c r="AZ440" s="207">
        <v>0</v>
      </c>
      <c r="BA440" s="207">
        <v>0</v>
      </c>
      <c r="BB440" s="207">
        <v>0</v>
      </c>
      <c r="BC440" s="207">
        <v>0</v>
      </c>
      <c r="BD440" s="207">
        <v>0</v>
      </c>
      <c r="BE440" s="207">
        <v>0</v>
      </c>
      <c r="BF440" s="207">
        <v>0</v>
      </c>
      <c r="BG440" s="207">
        <v>0</v>
      </c>
      <c r="BH440" s="207">
        <v>0</v>
      </c>
      <c r="BI440" s="207">
        <v>0</v>
      </c>
      <c r="BJ440" s="207">
        <v>0</v>
      </c>
      <c r="BK440" s="207">
        <v>0</v>
      </c>
      <c r="BL440" s="207">
        <v>0</v>
      </c>
      <c r="BM440" s="207">
        <v>0</v>
      </c>
      <c r="BN440" s="207">
        <v>0</v>
      </c>
      <c r="BO440" s="207">
        <v>0</v>
      </c>
      <c r="BP440" s="207">
        <v>0</v>
      </c>
      <c r="BQ440" s="207">
        <v>0</v>
      </c>
      <c r="BR440" s="207">
        <v>0</v>
      </c>
      <c r="BS440" s="207">
        <v>0</v>
      </c>
      <c r="BT440" s="207">
        <v>0</v>
      </c>
      <c r="BU440" s="207">
        <v>0</v>
      </c>
      <c r="BV440" s="207">
        <v>0</v>
      </c>
      <c r="BW440" s="207">
        <v>0</v>
      </c>
      <c r="BX440" s="207">
        <v>0</v>
      </c>
      <c r="BY440" s="207">
        <v>0</v>
      </c>
      <c r="BZ440" s="207">
        <v>0</v>
      </c>
      <c r="CA440" s="207">
        <v>0</v>
      </c>
      <c r="CB440" s="207">
        <v>0</v>
      </c>
      <c r="CC440" s="216">
        <f t="shared" si="58"/>
        <v>0</v>
      </c>
    </row>
    <row r="441" spans="1:81" s="116" customFormat="1" ht="25.5" customHeight="1">
      <c r="A441" s="143" t="s">
        <v>1461</v>
      </c>
      <c r="B441" s="310" t="s">
        <v>57</v>
      </c>
      <c r="C441" s="311" t="s">
        <v>58</v>
      </c>
      <c r="D441" s="312">
        <v>53050</v>
      </c>
      <c r="E441" s="311" t="s">
        <v>1057</v>
      </c>
      <c r="F441" s="313" t="s">
        <v>1094</v>
      </c>
      <c r="G441" s="314" t="s">
        <v>1095</v>
      </c>
      <c r="H441" s="207">
        <v>0</v>
      </c>
      <c r="I441" s="207">
        <v>0</v>
      </c>
      <c r="J441" s="207">
        <v>0</v>
      </c>
      <c r="K441" s="207">
        <v>0</v>
      </c>
      <c r="L441" s="207">
        <v>0</v>
      </c>
      <c r="M441" s="207">
        <v>0</v>
      </c>
      <c r="N441" s="207">
        <v>0</v>
      </c>
      <c r="O441" s="207">
        <v>0</v>
      </c>
      <c r="P441" s="207">
        <v>0</v>
      </c>
      <c r="Q441" s="207">
        <v>0</v>
      </c>
      <c r="R441" s="207">
        <v>0</v>
      </c>
      <c r="S441" s="207">
        <v>0</v>
      </c>
      <c r="T441" s="207">
        <v>0</v>
      </c>
      <c r="U441" s="207">
        <v>0</v>
      </c>
      <c r="V441" s="207">
        <v>0</v>
      </c>
      <c r="W441" s="207">
        <v>0</v>
      </c>
      <c r="X441" s="207">
        <v>0</v>
      </c>
      <c r="Y441" s="207">
        <v>0</v>
      </c>
      <c r="Z441" s="207">
        <v>0</v>
      </c>
      <c r="AA441" s="207">
        <v>0</v>
      </c>
      <c r="AB441" s="207">
        <v>0</v>
      </c>
      <c r="AC441" s="207">
        <v>0</v>
      </c>
      <c r="AD441" s="207">
        <v>0</v>
      </c>
      <c r="AE441" s="207">
        <v>0</v>
      </c>
      <c r="AF441" s="207">
        <v>0</v>
      </c>
      <c r="AG441" s="207">
        <v>0</v>
      </c>
      <c r="AH441" s="207">
        <v>0</v>
      </c>
      <c r="AI441" s="207">
        <v>0</v>
      </c>
      <c r="AJ441" s="207">
        <v>0</v>
      </c>
      <c r="AK441" s="207">
        <v>0</v>
      </c>
      <c r="AL441" s="207">
        <v>0</v>
      </c>
      <c r="AM441" s="207">
        <v>0</v>
      </c>
      <c r="AN441" s="207">
        <v>0</v>
      </c>
      <c r="AO441" s="207">
        <v>402949.96</v>
      </c>
      <c r="AP441" s="207">
        <v>0</v>
      </c>
      <c r="AQ441" s="207">
        <v>0</v>
      </c>
      <c r="AR441" s="207">
        <v>0</v>
      </c>
      <c r="AS441" s="207">
        <v>0</v>
      </c>
      <c r="AT441" s="207">
        <v>0</v>
      </c>
      <c r="AU441" s="207">
        <v>0</v>
      </c>
      <c r="AV441" s="207">
        <v>0</v>
      </c>
      <c r="AW441" s="207">
        <v>0</v>
      </c>
      <c r="AX441" s="207">
        <v>0</v>
      </c>
      <c r="AY441" s="207">
        <v>0</v>
      </c>
      <c r="AZ441" s="207">
        <v>0</v>
      </c>
      <c r="BA441" s="207">
        <v>0</v>
      </c>
      <c r="BB441" s="207">
        <v>0</v>
      </c>
      <c r="BC441" s="207">
        <v>0</v>
      </c>
      <c r="BD441" s="207">
        <v>7232.98</v>
      </c>
      <c r="BE441" s="207">
        <v>0</v>
      </c>
      <c r="BF441" s="207">
        <v>0</v>
      </c>
      <c r="BG441" s="207">
        <v>0</v>
      </c>
      <c r="BH441" s="207"/>
      <c r="BI441" s="207">
        <v>0</v>
      </c>
      <c r="BJ441" s="207"/>
      <c r="BK441" s="207">
        <v>0</v>
      </c>
      <c r="BL441" s="207">
        <v>0</v>
      </c>
      <c r="BM441" s="207">
        <v>0</v>
      </c>
      <c r="BN441" s="207">
        <v>0</v>
      </c>
      <c r="BO441" s="207">
        <v>0</v>
      </c>
      <c r="BP441" s="207"/>
      <c r="BQ441" s="207">
        <v>0</v>
      </c>
      <c r="BR441" s="207">
        <v>0</v>
      </c>
      <c r="BS441" s="207">
        <v>0</v>
      </c>
      <c r="BT441" s="207">
        <v>0</v>
      </c>
      <c r="BU441" s="207">
        <v>0</v>
      </c>
      <c r="BV441" s="207">
        <v>0</v>
      </c>
      <c r="BW441" s="207">
        <v>0</v>
      </c>
      <c r="BX441" s="207">
        <v>0</v>
      </c>
      <c r="BY441" s="207">
        <v>0</v>
      </c>
      <c r="BZ441" s="207">
        <v>0</v>
      </c>
      <c r="CA441" s="207">
        <v>0</v>
      </c>
      <c r="CB441" s="207">
        <v>23</v>
      </c>
      <c r="CC441" s="216">
        <f t="shared" si="58"/>
        <v>410205.94</v>
      </c>
    </row>
    <row r="442" spans="1:81" s="116" customFormat="1" ht="25.5" customHeight="1">
      <c r="A442" s="143" t="s">
        <v>1461</v>
      </c>
      <c r="B442" s="310" t="s">
        <v>57</v>
      </c>
      <c r="C442" s="311" t="s">
        <v>58</v>
      </c>
      <c r="D442" s="312">
        <v>53050</v>
      </c>
      <c r="E442" s="311" t="s">
        <v>1057</v>
      </c>
      <c r="F442" s="313" t="s">
        <v>1096</v>
      </c>
      <c r="G442" s="314" t="s">
        <v>1097</v>
      </c>
      <c r="H442" s="207">
        <v>0</v>
      </c>
      <c r="I442" s="207">
        <v>0</v>
      </c>
      <c r="J442" s="207">
        <v>0</v>
      </c>
      <c r="K442" s="207">
        <v>0</v>
      </c>
      <c r="L442" s="207">
        <v>0</v>
      </c>
      <c r="M442" s="207">
        <v>0</v>
      </c>
      <c r="N442" s="207">
        <v>0</v>
      </c>
      <c r="O442" s="207">
        <v>0</v>
      </c>
      <c r="P442" s="207">
        <v>0</v>
      </c>
      <c r="Q442" s="207">
        <v>0</v>
      </c>
      <c r="R442" s="207">
        <v>0</v>
      </c>
      <c r="S442" s="207">
        <v>0</v>
      </c>
      <c r="T442" s="207">
        <v>0</v>
      </c>
      <c r="U442" s="207">
        <v>0</v>
      </c>
      <c r="V442" s="207">
        <v>0</v>
      </c>
      <c r="W442" s="207">
        <v>0</v>
      </c>
      <c r="X442" s="207">
        <v>0</v>
      </c>
      <c r="Y442" s="207">
        <v>0</v>
      </c>
      <c r="Z442" s="207">
        <v>0</v>
      </c>
      <c r="AA442" s="207">
        <v>0</v>
      </c>
      <c r="AB442" s="207">
        <v>0</v>
      </c>
      <c r="AC442" s="207">
        <v>0</v>
      </c>
      <c r="AD442" s="207">
        <v>0</v>
      </c>
      <c r="AE442" s="207">
        <v>0</v>
      </c>
      <c r="AF442" s="207">
        <v>0</v>
      </c>
      <c r="AG442" s="207">
        <v>0</v>
      </c>
      <c r="AH442" s="207">
        <v>0</v>
      </c>
      <c r="AI442" s="207">
        <v>0</v>
      </c>
      <c r="AJ442" s="207">
        <v>0</v>
      </c>
      <c r="AK442" s="207">
        <v>0</v>
      </c>
      <c r="AL442" s="207">
        <v>0</v>
      </c>
      <c r="AM442" s="207">
        <v>0</v>
      </c>
      <c r="AN442" s="207">
        <v>0</v>
      </c>
      <c r="AO442" s="207">
        <v>0</v>
      </c>
      <c r="AP442" s="207">
        <v>0</v>
      </c>
      <c r="AQ442" s="207">
        <v>0</v>
      </c>
      <c r="AR442" s="207">
        <v>0</v>
      </c>
      <c r="AS442" s="207">
        <v>0</v>
      </c>
      <c r="AT442" s="207">
        <v>0</v>
      </c>
      <c r="AU442" s="207">
        <v>0</v>
      </c>
      <c r="AV442" s="207">
        <v>0</v>
      </c>
      <c r="AW442" s="207">
        <v>0</v>
      </c>
      <c r="AX442" s="207">
        <v>0</v>
      </c>
      <c r="AY442" s="207">
        <v>0</v>
      </c>
      <c r="AZ442" s="207">
        <v>0</v>
      </c>
      <c r="BA442" s="207">
        <v>0</v>
      </c>
      <c r="BB442" s="207">
        <v>0</v>
      </c>
      <c r="BC442" s="207">
        <v>0</v>
      </c>
      <c r="BD442" s="207">
        <v>0</v>
      </c>
      <c r="BE442" s="207">
        <v>0</v>
      </c>
      <c r="BF442" s="207">
        <v>0</v>
      </c>
      <c r="BG442" s="207">
        <v>0</v>
      </c>
      <c r="BH442" s="207">
        <v>0</v>
      </c>
      <c r="BI442" s="207">
        <v>0</v>
      </c>
      <c r="BJ442" s="207">
        <v>0</v>
      </c>
      <c r="BK442" s="207">
        <v>0</v>
      </c>
      <c r="BL442" s="207">
        <v>0</v>
      </c>
      <c r="BM442" s="207">
        <v>0</v>
      </c>
      <c r="BN442" s="207">
        <v>0</v>
      </c>
      <c r="BO442" s="207">
        <v>0</v>
      </c>
      <c r="BP442" s="207">
        <v>0</v>
      </c>
      <c r="BQ442" s="207">
        <v>0</v>
      </c>
      <c r="BR442" s="207">
        <v>0</v>
      </c>
      <c r="BS442" s="207">
        <v>0</v>
      </c>
      <c r="BT442" s="207">
        <v>0</v>
      </c>
      <c r="BU442" s="207">
        <v>0</v>
      </c>
      <c r="BV442" s="207">
        <v>0</v>
      </c>
      <c r="BW442" s="207">
        <v>0</v>
      </c>
      <c r="BX442" s="207">
        <v>0</v>
      </c>
      <c r="BY442" s="207">
        <v>0</v>
      </c>
      <c r="BZ442" s="207">
        <v>0</v>
      </c>
      <c r="CA442" s="207">
        <v>0</v>
      </c>
      <c r="CB442" s="207">
        <v>0</v>
      </c>
      <c r="CC442" s="216">
        <f t="shared" si="58"/>
        <v>0</v>
      </c>
    </row>
    <row r="443" spans="1:81" s="116" customFormat="1" ht="25.5" customHeight="1">
      <c r="A443" s="143" t="s">
        <v>1461</v>
      </c>
      <c r="B443" s="310" t="s">
        <v>57</v>
      </c>
      <c r="C443" s="311" t="s">
        <v>58</v>
      </c>
      <c r="D443" s="312"/>
      <c r="E443" s="311"/>
      <c r="F443" s="313" t="s">
        <v>1098</v>
      </c>
      <c r="G443" s="314" t="s">
        <v>1099</v>
      </c>
      <c r="H443" s="207">
        <v>0</v>
      </c>
      <c r="I443" s="207">
        <v>0</v>
      </c>
      <c r="J443" s="207">
        <v>0</v>
      </c>
      <c r="K443" s="207">
        <v>0</v>
      </c>
      <c r="L443" s="207">
        <v>0</v>
      </c>
      <c r="M443" s="207">
        <v>0</v>
      </c>
      <c r="N443" s="207">
        <v>0</v>
      </c>
      <c r="O443" s="207">
        <v>0</v>
      </c>
      <c r="P443" s="207">
        <v>0</v>
      </c>
      <c r="Q443" s="207">
        <v>0</v>
      </c>
      <c r="R443" s="207">
        <v>0</v>
      </c>
      <c r="S443" s="207">
        <v>0</v>
      </c>
      <c r="T443" s="207">
        <v>0</v>
      </c>
      <c r="U443" s="207">
        <v>0</v>
      </c>
      <c r="V443" s="207">
        <v>0</v>
      </c>
      <c r="W443" s="207">
        <v>0</v>
      </c>
      <c r="X443" s="207">
        <v>0</v>
      </c>
      <c r="Y443" s="207">
        <v>0</v>
      </c>
      <c r="Z443" s="207">
        <v>0</v>
      </c>
      <c r="AA443" s="207">
        <v>0</v>
      </c>
      <c r="AB443" s="207">
        <v>0</v>
      </c>
      <c r="AC443" s="207">
        <v>0</v>
      </c>
      <c r="AD443" s="207">
        <v>0</v>
      </c>
      <c r="AE443" s="207">
        <v>0</v>
      </c>
      <c r="AF443" s="207">
        <v>0</v>
      </c>
      <c r="AG443" s="207">
        <v>0</v>
      </c>
      <c r="AH443" s="207">
        <v>0</v>
      </c>
      <c r="AI443" s="207">
        <v>0</v>
      </c>
      <c r="AJ443" s="207">
        <v>0</v>
      </c>
      <c r="AK443" s="207">
        <v>0</v>
      </c>
      <c r="AL443" s="207">
        <v>0</v>
      </c>
      <c r="AM443" s="207">
        <v>0</v>
      </c>
      <c r="AN443" s="207">
        <v>0</v>
      </c>
      <c r="AO443" s="207">
        <v>0</v>
      </c>
      <c r="AP443" s="207">
        <v>0</v>
      </c>
      <c r="AQ443" s="207">
        <v>0</v>
      </c>
      <c r="AR443" s="207">
        <v>0</v>
      </c>
      <c r="AS443" s="207">
        <v>0</v>
      </c>
      <c r="AT443" s="207">
        <v>0</v>
      </c>
      <c r="AU443" s="207">
        <v>0</v>
      </c>
      <c r="AV443" s="207">
        <v>0</v>
      </c>
      <c r="AW443" s="207">
        <v>0</v>
      </c>
      <c r="AX443" s="207">
        <v>0</v>
      </c>
      <c r="AY443" s="207">
        <v>0</v>
      </c>
      <c r="AZ443" s="207">
        <v>0</v>
      </c>
      <c r="BA443" s="207">
        <v>0</v>
      </c>
      <c r="BB443" s="207">
        <v>0</v>
      </c>
      <c r="BC443" s="207">
        <v>0</v>
      </c>
      <c r="BD443" s="207">
        <v>0</v>
      </c>
      <c r="BE443" s="207">
        <v>0</v>
      </c>
      <c r="BF443" s="207">
        <v>0</v>
      </c>
      <c r="BG443" s="207">
        <v>0</v>
      </c>
      <c r="BH443" s="207">
        <v>0</v>
      </c>
      <c r="BI443" s="207">
        <v>0</v>
      </c>
      <c r="BJ443" s="207">
        <v>0</v>
      </c>
      <c r="BK443" s="207">
        <v>0</v>
      </c>
      <c r="BL443" s="207">
        <v>0</v>
      </c>
      <c r="BM443" s="207">
        <v>0</v>
      </c>
      <c r="BN443" s="207">
        <v>0</v>
      </c>
      <c r="BO443" s="207">
        <v>0</v>
      </c>
      <c r="BP443" s="207">
        <v>0</v>
      </c>
      <c r="BQ443" s="207">
        <v>0</v>
      </c>
      <c r="BR443" s="207">
        <v>0</v>
      </c>
      <c r="BS443" s="207">
        <v>0</v>
      </c>
      <c r="BT443" s="207">
        <v>0</v>
      </c>
      <c r="BU443" s="207">
        <v>0</v>
      </c>
      <c r="BV443" s="207">
        <v>0</v>
      </c>
      <c r="BW443" s="207">
        <v>0</v>
      </c>
      <c r="BX443" s="207">
        <v>0</v>
      </c>
      <c r="BY443" s="207">
        <v>0</v>
      </c>
      <c r="BZ443" s="207">
        <v>0</v>
      </c>
      <c r="CA443" s="207">
        <v>0</v>
      </c>
      <c r="CB443" s="207">
        <v>0</v>
      </c>
      <c r="CC443" s="216">
        <f t="shared" si="58"/>
        <v>0</v>
      </c>
    </row>
    <row r="444" spans="1:81" s="116" customFormat="1" ht="25.5" customHeight="1">
      <c r="A444" s="143" t="s">
        <v>1461</v>
      </c>
      <c r="B444" s="310" t="s">
        <v>57</v>
      </c>
      <c r="C444" s="311" t="s">
        <v>58</v>
      </c>
      <c r="D444" s="312"/>
      <c r="E444" s="311"/>
      <c r="F444" s="313" t="s">
        <v>1100</v>
      </c>
      <c r="G444" s="314" t="s">
        <v>1101</v>
      </c>
      <c r="H444" s="207">
        <v>0</v>
      </c>
      <c r="I444" s="207">
        <v>0</v>
      </c>
      <c r="J444" s="207">
        <v>0</v>
      </c>
      <c r="K444" s="207">
        <v>0</v>
      </c>
      <c r="L444" s="207">
        <v>0</v>
      </c>
      <c r="M444" s="207">
        <v>0</v>
      </c>
      <c r="N444" s="207">
        <v>0</v>
      </c>
      <c r="O444" s="207">
        <v>0</v>
      </c>
      <c r="P444" s="207">
        <v>0</v>
      </c>
      <c r="Q444" s="207">
        <v>0</v>
      </c>
      <c r="R444" s="207">
        <v>0</v>
      </c>
      <c r="S444" s="207">
        <v>0</v>
      </c>
      <c r="T444" s="207">
        <v>0</v>
      </c>
      <c r="U444" s="207">
        <v>0</v>
      </c>
      <c r="V444" s="207">
        <v>0</v>
      </c>
      <c r="W444" s="207">
        <v>0</v>
      </c>
      <c r="X444" s="207">
        <v>0</v>
      </c>
      <c r="Y444" s="207">
        <v>0</v>
      </c>
      <c r="Z444" s="207">
        <v>0</v>
      </c>
      <c r="AA444" s="207">
        <v>0</v>
      </c>
      <c r="AB444" s="207">
        <v>0</v>
      </c>
      <c r="AC444" s="207">
        <v>0</v>
      </c>
      <c r="AD444" s="207">
        <v>0</v>
      </c>
      <c r="AE444" s="207">
        <v>0</v>
      </c>
      <c r="AF444" s="207">
        <v>0</v>
      </c>
      <c r="AG444" s="207">
        <v>0</v>
      </c>
      <c r="AH444" s="207">
        <v>0</v>
      </c>
      <c r="AI444" s="207">
        <v>0</v>
      </c>
      <c r="AJ444" s="207">
        <v>0</v>
      </c>
      <c r="AK444" s="207">
        <v>0</v>
      </c>
      <c r="AL444" s="207">
        <v>0</v>
      </c>
      <c r="AM444" s="207">
        <v>0</v>
      </c>
      <c r="AN444" s="207">
        <v>0</v>
      </c>
      <c r="AO444" s="207">
        <v>0</v>
      </c>
      <c r="AP444" s="207">
        <v>0</v>
      </c>
      <c r="AQ444" s="207">
        <v>0</v>
      </c>
      <c r="AR444" s="207">
        <v>0</v>
      </c>
      <c r="AS444" s="207">
        <v>0</v>
      </c>
      <c r="AT444" s="207">
        <v>0</v>
      </c>
      <c r="AU444" s="207">
        <v>0</v>
      </c>
      <c r="AV444" s="207">
        <v>0</v>
      </c>
      <c r="AW444" s="207">
        <v>0</v>
      </c>
      <c r="AX444" s="207">
        <v>0</v>
      </c>
      <c r="AY444" s="207">
        <v>0</v>
      </c>
      <c r="AZ444" s="207">
        <v>0</v>
      </c>
      <c r="BA444" s="207">
        <v>0</v>
      </c>
      <c r="BB444" s="207">
        <v>0</v>
      </c>
      <c r="BC444" s="207">
        <v>0</v>
      </c>
      <c r="BD444" s="207">
        <v>0</v>
      </c>
      <c r="BE444" s="207">
        <v>0</v>
      </c>
      <c r="BF444" s="207">
        <v>0</v>
      </c>
      <c r="BG444" s="207">
        <v>0</v>
      </c>
      <c r="BH444" s="207">
        <v>0</v>
      </c>
      <c r="BI444" s="207">
        <v>0</v>
      </c>
      <c r="BJ444" s="207">
        <v>0</v>
      </c>
      <c r="BK444" s="207">
        <v>0</v>
      </c>
      <c r="BL444" s="207">
        <v>0</v>
      </c>
      <c r="BM444" s="207">
        <v>0</v>
      </c>
      <c r="BN444" s="207">
        <v>0</v>
      </c>
      <c r="BO444" s="207">
        <v>0</v>
      </c>
      <c r="BP444" s="207">
        <v>0</v>
      </c>
      <c r="BQ444" s="207">
        <v>0</v>
      </c>
      <c r="BR444" s="207">
        <v>0</v>
      </c>
      <c r="BS444" s="207">
        <v>0</v>
      </c>
      <c r="BT444" s="207">
        <v>0</v>
      </c>
      <c r="BU444" s="207">
        <v>0</v>
      </c>
      <c r="BV444" s="207">
        <v>0</v>
      </c>
      <c r="BW444" s="207">
        <v>0</v>
      </c>
      <c r="BX444" s="207">
        <v>0</v>
      </c>
      <c r="BY444" s="207">
        <v>0</v>
      </c>
      <c r="BZ444" s="207">
        <v>0</v>
      </c>
      <c r="CA444" s="207">
        <v>0</v>
      </c>
      <c r="CB444" s="207">
        <v>0</v>
      </c>
      <c r="CC444" s="216">
        <f t="shared" si="58"/>
        <v>0</v>
      </c>
    </row>
    <row r="445" spans="1:81" s="116" customFormat="1" ht="25.5" customHeight="1">
      <c r="A445" s="143" t="s">
        <v>1461</v>
      </c>
      <c r="B445" s="310" t="s">
        <v>57</v>
      </c>
      <c r="C445" s="311" t="s">
        <v>58</v>
      </c>
      <c r="D445" s="312"/>
      <c r="E445" s="311"/>
      <c r="F445" s="313" t="s">
        <v>1102</v>
      </c>
      <c r="G445" s="314" t="s">
        <v>1103</v>
      </c>
      <c r="H445" s="207">
        <v>0</v>
      </c>
      <c r="I445" s="207">
        <v>0</v>
      </c>
      <c r="J445" s="207">
        <v>0</v>
      </c>
      <c r="K445" s="207">
        <v>0</v>
      </c>
      <c r="L445" s="207">
        <v>0</v>
      </c>
      <c r="M445" s="207">
        <v>0</v>
      </c>
      <c r="N445" s="207">
        <v>0</v>
      </c>
      <c r="O445" s="207">
        <v>0</v>
      </c>
      <c r="P445" s="207">
        <v>0</v>
      </c>
      <c r="Q445" s="207">
        <v>0</v>
      </c>
      <c r="R445" s="207">
        <v>0</v>
      </c>
      <c r="S445" s="207">
        <v>0</v>
      </c>
      <c r="T445" s="207">
        <v>0</v>
      </c>
      <c r="U445" s="207">
        <v>0</v>
      </c>
      <c r="V445" s="207">
        <v>0</v>
      </c>
      <c r="W445" s="207">
        <v>0</v>
      </c>
      <c r="X445" s="207">
        <v>0</v>
      </c>
      <c r="Y445" s="207">
        <v>0</v>
      </c>
      <c r="Z445" s="207">
        <v>0</v>
      </c>
      <c r="AA445" s="207">
        <v>0</v>
      </c>
      <c r="AB445" s="207">
        <v>0</v>
      </c>
      <c r="AC445" s="207">
        <v>0</v>
      </c>
      <c r="AD445" s="207">
        <v>0</v>
      </c>
      <c r="AE445" s="207">
        <v>0</v>
      </c>
      <c r="AF445" s="207">
        <v>0</v>
      </c>
      <c r="AG445" s="207">
        <v>0</v>
      </c>
      <c r="AH445" s="207">
        <v>0</v>
      </c>
      <c r="AI445" s="207">
        <v>0</v>
      </c>
      <c r="AJ445" s="207">
        <v>0</v>
      </c>
      <c r="AK445" s="207">
        <v>0</v>
      </c>
      <c r="AL445" s="207">
        <v>0</v>
      </c>
      <c r="AM445" s="207">
        <v>0</v>
      </c>
      <c r="AN445" s="207">
        <v>0</v>
      </c>
      <c r="AO445" s="207">
        <v>0</v>
      </c>
      <c r="AP445" s="207">
        <v>0</v>
      </c>
      <c r="AQ445" s="207">
        <v>0</v>
      </c>
      <c r="AR445" s="207">
        <v>0</v>
      </c>
      <c r="AS445" s="207">
        <v>0</v>
      </c>
      <c r="AT445" s="207">
        <v>0</v>
      </c>
      <c r="AU445" s="207">
        <v>0</v>
      </c>
      <c r="AV445" s="207">
        <v>0</v>
      </c>
      <c r="AW445" s="207">
        <v>0</v>
      </c>
      <c r="AX445" s="207">
        <v>0</v>
      </c>
      <c r="AY445" s="207">
        <v>0</v>
      </c>
      <c r="AZ445" s="207">
        <v>0</v>
      </c>
      <c r="BA445" s="207">
        <v>0</v>
      </c>
      <c r="BB445" s="207">
        <v>0</v>
      </c>
      <c r="BC445" s="207">
        <v>0</v>
      </c>
      <c r="BD445" s="207">
        <v>0</v>
      </c>
      <c r="BE445" s="207">
        <v>0</v>
      </c>
      <c r="BF445" s="207">
        <v>0</v>
      </c>
      <c r="BG445" s="207">
        <v>0</v>
      </c>
      <c r="BH445" s="207">
        <v>0</v>
      </c>
      <c r="BI445" s="207">
        <v>0</v>
      </c>
      <c r="BJ445" s="207">
        <v>0</v>
      </c>
      <c r="BK445" s="207">
        <v>0</v>
      </c>
      <c r="BL445" s="207">
        <v>0</v>
      </c>
      <c r="BM445" s="207">
        <v>0</v>
      </c>
      <c r="BN445" s="207">
        <v>0</v>
      </c>
      <c r="BO445" s="207">
        <v>0</v>
      </c>
      <c r="BP445" s="207">
        <v>0</v>
      </c>
      <c r="BQ445" s="207">
        <v>0</v>
      </c>
      <c r="BR445" s="207">
        <v>0</v>
      </c>
      <c r="BS445" s="207">
        <v>0</v>
      </c>
      <c r="BT445" s="207">
        <v>0</v>
      </c>
      <c r="BU445" s="207">
        <v>0</v>
      </c>
      <c r="BV445" s="207">
        <v>0</v>
      </c>
      <c r="BW445" s="207">
        <v>0</v>
      </c>
      <c r="BX445" s="207">
        <v>0</v>
      </c>
      <c r="BY445" s="207">
        <v>0</v>
      </c>
      <c r="BZ445" s="207">
        <v>0</v>
      </c>
      <c r="CA445" s="207">
        <v>0</v>
      </c>
      <c r="CB445" s="207">
        <v>0</v>
      </c>
      <c r="CC445" s="216">
        <f t="shared" si="58"/>
        <v>0</v>
      </c>
    </row>
    <row r="446" spans="1:81" s="116" customFormat="1" ht="25.5" customHeight="1">
      <c r="A446" s="143" t="s">
        <v>1461</v>
      </c>
      <c r="B446" s="310" t="s">
        <v>57</v>
      </c>
      <c r="C446" s="311" t="s">
        <v>58</v>
      </c>
      <c r="D446" s="312">
        <v>53050</v>
      </c>
      <c r="E446" s="311" t="s">
        <v>1057</v>
      </c>
      <c r="F446" s="313" t="s">
        <v>1115</v>
      </c>
      <c r="G446" s="314" t="s">
        <v>1116</v>
      </c>
      <c r="H446" s="207">
        <v>0</v>
      </c>
      <c r="I446" s="207">
        <v>0</v>
      </c>
      <c r="J446" s="207">
        <v>0</v>
      </c>
      <c r="K446" s="207">
        <v>0</v>
      </c>
      <c r="L446" s="207">
        <v>0</v>
      </c>
      <c r="M446" s="207">
        <v>0</v>
      </c>
      <c r="N446" s="207">
        <v>0</v>
      </c>
      <c r="O446" s="207">
        <v>0</v>
      </c>
      <c r="P446" s="207">
        <v>0</v>
      </c>
      <c r="Q446" s="207">
        <v>0</v>
      </c>
      <c r="R446" s="207">
        <v>0</v>
      </c>
      <c r="S446" s="207">
        <v>0</v>
      </c>
      <c r="T446" s="207">
        <v>0</v>
      </c>
      <c r="U446" s="207">
        <v>0</v>
      </c>
      <c r="V446" s="207">
        <v>0</v>
      </c>
      <c r="W446" s="207">
        <v>0</v>
      </c>
      <c r="X446" s="207">
        <v>0</v>
      </c>
      <c r="Y446" s="207">
        <v>0</v>
      </c>
      <c r="Z446" s="207">
        <v>0</v>
      </c>
      <c r="AA446" s="207">
        <v>0</v>
      </c>
      <c r="AB446" s="207">
        <v>0</v>
      </c>
      <c r="AC446" s="207">
        <v>0</v>
      </c>
      <c r="AD446" s="207">
        <v>0</v>
      </c>
      <c r="AE446" s="207">
        <v>0</v>
      </c>
      <c r="AF446" s="207">
        <v>0</v>
      </c>
      <c r="AG446" s="207">
        <v>0</v>
      </c>
      <c r="AH446" s="207">
        <v>0</v>
      </c>
      <c r="AI446" s="207">
        <v>0</v>
      </c>
      <c r="AJ446" s="207">
        <v>0</v>
      </c>
      <c r="AK446" s="207">
        <v>0</v>
      </c>
      <c r="AL446" s="207">
        <v>0</v>
      </c>
      <c r="AM446" s="207">
        <v>0</v>
      </c>
      <c r="AN446" s="207">
        <v>0</v>
      </c>
      <c r="AO446" s="207">
        <v>0</v>
      </c>
      <c r="AP446" s="207">
        <v>0</v>
      </c>
      <c r="AQ446" s="207">
        <v>0</v>
      </c>
      <c r="AR446" s="207">
        <v>0</v>
      </c>
      <c r="AS446" s="207">
        <v>0</v>
      </c>
      <c r="AT446" s="207">
        <v>0</v>
      </c>
      <c r="AU446" s="207">
        <v>0</v>
      </c>
      <c r="AV446" s="207">
        <v>0</v>
      </c>
      <c r="AW446" s="207">
        <v>0</v>
      </c>
      <c r="AX446" s="207">
        <v>0</v>
      </c>
      <c r="AY446" s="207">
        <v>0</v>
      </c>
      <c r="AZ446" s="207">
        <v>0</v>
      </c>
      <c r="BA446" s="207">
        <v>0</v>
      </c>
      <c r="BB446" s="207">
        <v>0</v>
      </c>
      <c r="BC446" s="207">
        <v>0</v>
      </c>
      <c r="BD446" s="207">
        <v>0</v>
      </c>
      <c r="BE446" s="207">
        <v>0</v>
      </c>
      <c r="BF446" s="207">
        <v>0</v>
      </c>
      <c r="BG446" s="207">
        <v>0</v>
      </c>
      <c r="BH446" s="207">
        <v>0</v>
      </c>
      <c r="BI446" s="207">
        <v>0</v>
      </c>
      <c r="BJ446" s="207">
        <v>0</v>
      </c>
      <c r="BK446" s="207">
        <v>0</v>
      </c>
      <c r="BL446" s="207">
        <v>0</v>
      </c>
      <c r="BM446" s="207">
        <v>0</v>
      </c>
      <c r="BN446" s="207">
        <v>0</v>
      </c>
      <c r="BO446" s="207">
        <v>0</v>
      </c>
      <c r="BP446" s="207">
        <v>0</v>
      </c>
      <c r="BQ446" s="207">
        <v>0</v>
      </c>
      <c r="BR446" s="207">
        <v>0</v>
      </c>
      <c r="BS446" s="207">
        <v>0</v>
      </c>
      <c r="BT446" s="207">
        <v>0</v>
      </c>
      <c r="BU446" s="207">
        <v>0</v>
      </c>
      <c r="BV446" s="207">
        <v>0</v>
      </c>
      <c r="BW446" s="207">
        <v>0</v>
      </c>
      <c r="BX446" s="207">
        <v>0</v>
      </c>
      <c r="BY446" s="207">
        <v>0</v>
      </c>
      <c r="BZ446" s="207">
        <v>0</v>
      </c>
      <c r="CA446" s="207">
        <v>0</v>
      </c>
      <c r="CB446" s="207">
        <v>0</v>
      </c>
      <c r="CC446" s="216">
        <f t="shared" si="58"/>
        <v>0</v>
      </c>
    </row>
    <row r="447" spans="1:81" s="116" customFormat="1" ht="25.5" customHeight="1">
      <c r="A447" s="143" t="s">
        <v>1461</v>
      </c>
      <c r="B447" s="310" t="s">
        <v>57</v>
      </c>
      <c r="C447" s="311" t="s">
        <v>58</v>
      </c>
      <c r="D447" s="312">
        <v>53050</v>
      </c>
      <c r="E447" s="311" t="s">
        <v>1057</v>
      </c>
      <c r="F447" s="313" t="s">
        <v>1117</v>
      </c>
      <c r="G447" s="314" t="s">
        <v>1118</v>
      </c>
      <c r="H447" s="207">
        <v>0</v>
      </c>
      <c r="I447" s="185">
        <v>0</v>
      </c>
      <c r="J447" s="185">
        <v>0</v>
      </c>
      <c r="K447" s="185">
        <v>0</v>
      </c>
      <c r="L447" s="185">
        <v>0</v>
      </c>
      <c r="M447" s="185">
        <v>0</v>
      </c>
      <c r="N447" s="185">
        <v>1520135.39</v>
      </c>
      <c r="O447" s="185">
        <v>0</v>
      </c>
      <c r="P447" s="185">
        <v>0</v>
      </c>
      <c r="Q447" s="185">
        <v>0</v>
      </c>
      <c r="R447" s="185">
        <v>0</v>
      </c>
      <c r="S447" s="185">
        <v>0</v>
      </c>
      <c r="T447" s="185">
        <v>0</v>
      </c>
      <c r="U447" s="185">
        <v>0</v>
      </c>
      <c r="V447" s="185">
        <v>0</v>
      </c>
      <c r="W447" s="185">
        <v>0</v>
      </c>
      <c r="X447" s="185">
        <v>0</v>
      </c>
      <c r="Y447" s="185">
        <v>0</v>
      </c>
      <c r="Z447" s="185">
        <v>0</v>
      </c>
      <c r="AA447" s="185">
        <v>0</v>
      </c>
      <c r="AB447" s="185">
        <v>0</v>
      </c>
      <c r="AC447" s="185">
        <v>0</v>
      </c>
      <c r="AD447" s="185">
        <v>0</v>
      </c>
      <c r="AE447" s="185">
        <v>0</v>
      </c>
      <c r="AF447" s="185">
        <v>0</v>
      </c>
      <c r="AG447" s="185">
        <v>0</v>
      </c>
      <c r="AH447" s="185">
        <v>0</v>
      </c>
      <c r="AI447" s="185">
        <v>31576.62</v>
      </c>
      <c r="AJ447" s="185">
        <v>0</v>
      </c>
      <c r="AK447" s="185">
        <v>0</v>
      </c>
      <c r="AL447" s="185">
        <v>0</v>
      </c>
      <c r="AM447" s="185">
        <v>0</v>
      </c>
      <c r="AN447" s="185">
        <v>0</v>
      </c>
      <c r="AO447" s="185">
        <v>0</v>
      </c>
      <c r="AP447" s="185">
        <v>0</v>
      </c>
      <c r="AQ447" s="185">
        <v>0</v>
      </c>
      <c r="AR447" s="185">
        <v>0</v>
      </c>
      <c r="AS447" s="185">
        <v>0</v>
      </c>
      <c r="AT447" s="185">
        <v>0</v>
      </c>
      <c r="AU447" s="185">
        <v>0</v>
      </c>
      <c r="AV447" s="185">
        <v>0</v>
      </c>
      <c r="AW447" s="185">
        <v>0</v>
      </c>
      <c r="AX447" s="185">
        <v>0</v>
      </c>
      <c r="AY447" s="185">
        <v>0</v>
      </c>
      <c r="AZ447" s="185">
        <v>0</v>
      </c>
      <c r="BA447" s="185">
        <v>0</v>
      </c>
      <c r="BB447" s="185">
        <v>0</v>
      </c>
      <c r="BC447" s="185">
        <v>0</v>
      </c>
      <c r="BD447" s="185">
        <v>0</v>
      </c>
      <c r="BE447" s="185">
        <v>0</v>
      </c>
      <c r="BF447" s="185">
        <v>0</v>
      </c>
      <c r="BG447" s="185">
        <v>0</v>
      </c>
      <c r="BH447" s="185"/>
      <c r="BI447" s="185">
        <v>0</v>
      </c>
      <c r="BJ447" s="185"/>
      <c r="BK447" s="185">
        <v>0</v>
      </c>
      <c r="BL447" s="185">
        <v>0</v>
      </c>
      <c r="BM447" s="185">
        <v>757149.78</v>
      </c>
      <c r="BN447" s="185">
        <v>0</v>
      </c>
      <c r="BO447" s="185">
        <v>0</v>
      </c>
      <c r="BP447" s="185"/>
      <c r="BQ447" s="185">
        <v>0</v>
      </c>
      <c r="BR447" s="185">
        <v>0</v>
      </c>
      <c r="BS447" s="185">
        <v>0</v>
      </c>
      <c r="BT447" s="185">
        <v>0</v>
      </c>
      <c r="BU447" s="185">
        <v>0</v>
      </c>
      <c r="BV447" s="185">
        <v>0</v>
      </c>
      <c r="BW447" s="185">
        <v>0</v>
      </c>
      <c r="BX447" s="185">
        <v>0</v>
      </c>
      <c r="BY447" s="185">
        <v>0</v>
      </c>
      <c r="BZ447" s="185">
        <v>0</v>
      </c>
      <c r="CA447" s="185">
        <v>0</v>
      </c>
      <c r="CB447" s="185">
        <v>0</v>
      </c>
      <c r="CC447" s="216">
        <f t="shared" si="58"/>
        <v>2308861.79</v>
      </c>
    </row>
    <row r="448" spans="1:81" s="116" customFormat="1" ht="25.5" customHeight="1">
      <c r="A448" s="143" t="s">
        <v>1461</v>
      </c>
      <c r="B448" s="310" t="s">
        <v>57</v>
      </c>
      <c r="C448" s="311" t="s">
        <v>58</v>
      </c>
      <c r="D448" s="312">
        <v>53050</v>
      </c>
      <c r="E448" s="311" t="s">
        <v>1057</v>
      </c>
      <c r="F448" s="313" t="s">
        <v>1119</v>
      </c>
      <c r="G448" s="314" t="s">
        <v>1120</v>
      </c>
      <c r="H448" s="207">
        <v>2660000</v>
      </c>
      <c r="I448" s="207">
        <v>0</v>
      </c>
      <c r="J448" s="207">
        <v>390000</v>
      </c>
      <c r="K448" s="207">
        <v>0</v>
      </c>
      <c r="L448" s="207">
        <v>0</v>
      </c>
      <c r="M448" s="207">
        <v>0</v>
      </c>
      <c r="N448" s="207">
        <v>0</v>
      </c>
      <c r="O448" s="207">
        <v>30000</v>
      </c>
      <c r="P448" s="207">
        <v>0</v>
      </c>
      <c r="Q448" s="207">
        <v>2150000</v>
      </c>
      <c r="R448" s="207">
        <v>0</v>
      </c>
      <c r="S448" s="207">
        <v>0</v>
      </c>
      <c r="T448" s="207">
        <v>60000</v>
      </c>
      <c r="U448" s="207">
        <v>0</v>
      </c>
      <c r="V448" s="207">
        <v>0</v>
      </c>
      <c r="W448" s="207">
        <v>40000</v>
      </c>
      <c r="X448" s="207">
        <v>0</v>
      </c>
      <c r="Y448" s="207">
        <v>0</v>
      </c>
      <c r="Z448" s="207">
        <v>1200000</v>
      </c>
      <c r="AA448" s="207">
        <v>0</v>
      </c>
      <c r="AB448" s="207">
        <v>0</v>
      </c>
      <c r="AC448" s="207">
        <v>480000</v>
      </c>
      <c r="AD448" s="207">
        <v>0</v>
      </c>
      <c r="AE448" s="207">
        <v>0</v>
      </c>
      <c r="AF448" s="207">
        <v>0</v>
      </c>
      <c r="AG448" s="207">
        <v>0</v>
      </c>
      <c r="AH448" s="207">
        <v>0</v>
      </c>
      <c r="AI448" s="207">
        <v>0</v>
      </c>
      <c r="AJ448" s="207">
        <v>0</v>
      </c>
      <c r="AK448" s="207">
        <v>80000</v>
      </c>
      <c r="AL448" s="207">
        <v>0</v>
      </c>
      <c r="AM448" s="207">
        <v>30000</v>
      </c>
      <c r="AN448" s="207">
        <v>0</v>
      </c>
      <c r="AO448" s="207">
        <v>0</v>
      </c>
      <c r="AP448" s="207">
        <v>0</v>
      </c>
      <c r="AQ448" s="207">
        <v>0</v>
      </c>
      <c r="AR448" s="207">
        <v>80000</v>
      </c>
      <c r="AS448" s="207">
        <v>0</v>
      </c>
      <c r="AT448" s="207">
        <v>0</v>
      </c>
      <c r="AU448" s="207">
        <v>0</v>
      </c>
      <c r="AV448" s="207">
        <v>0</v>
      </c>
      <c r="AW448" s="207">
        <v>0</v>
      </c>
      <c r="AX448" s="207">
        <v>0</v>
      </c>
      <c r="AY448" s="207">
        <v>0</v>
      </c>
      <c r="AZ448" s="207">
        <v>0</v>
      </c>
      <c r="BA448" s="207">
        <v>0</v>
      </c>
      <c r="BB448" s="207">
        <v>1840000</v>
      </c>
      <c r="BC448" s="207">
        <v>0</v>
      </c>
      <c r="BD448" s="207">
        <v>0</v>
      </c>
      <c r="BE448" s="207">
        <v>0</v>
      </c>
      <c r="BF448" s="207">
        <v>0</v>
      </c>
      <c r="BG448" s="207">
        <v>0</v>
      </c>
      <c r="BH448" s="207"/>
      <c r="BI448" s="207">
        <v>0</v>
      </c>
      <c r="BJ448" s="207"/>
      <c r="BK448" s="207">
        <v>0</v>
      </c>
      <c r="BL448" s="207">
        <v>0</v>
      </c>
      <c r="BM448" s="207">
        <v>0</v>
      </c>
      <c r="BN448" s="207">
        <v>0</v>
      </c>
      <c r="BO448" s="207">
        <v>0</v>
      </c>
      <c r="BP448" s="207"/>
      <c r="BQ448" s="207">
        <v>0</v>
      </c>
      <c r="BR448" s="207">
        <v>0</v>
      </c>
      <c r="BS448" s="207">
        <v>0</v>
      </c>
      <c r="BT448" s="207">
        <v>0</v>
      </c>
      <c r="BU448" s="207">
        <v>0</v>
      </c>
      <c r="BV448" s="207">
        <v>0</v>
      </c>
      <c r="BW448" s="207">
        <v>0</v>
      </c>
      <c r="BX448" s="207">
        <v>0</v>
      </c>
      <c r="BY448" s="207">
        <v>480000</v>
      </c>
      <c r="BZ448" s="207">
        <v>0</v>
      </c>
      <c r="CA448" s="207">
        <v>0</v>
      </c>
      <c r="CB448" s="207">
        <v>0</v>
      </c>
      <c r="CC448" s="216">
        <f t="shared" si="58"/>
        <v>9520000</v>
      </c>
    </row>
    <row r="449" spans="1:81" s="116" customFormat="1" ht="25.5" customHeight="1">
      <c r="A449" s="143" t="s">
        <v>1461</v>
      </c>
      <c r="B449" s="310" t="s">
        <v>57</v>
      </c>
      <c r="C449" s="311" t="s">
        <v>58</v>
      </c>
      <c r="D449" s="312">
        <v>53050</v>
      </c>
      <c r="E449" s="311" t="s">
        <v>1057</v>
      </c>
      <c r="F449" s="313" t="s">
        <v>1121</v>
      </c>
      <c r="G449" s="314" t="s">
        <v>1122</v>
      </c>
      <c r="H449" s="207">
        <v>0</v>
      </c>
      <c r="I449" s="207">
        <v>0</v>
      </c>
      <c r="J449" s="207">
        <v>0</v>
      </c>
      <c r="K449" s="207">
        <v>0</v>
      </c>
      <c r="L449" s="207">
        <v>0</v>
      </c>
      <c r="M449" s="207">
        <v>0</v>
      </c>
      <c r="N449" s="207">
        <v>0</v>
      </c>
      <c r="O449" s="207">
        <v>0</v>
      </c>
      <c r="P449" s="207">
        <v>0</v>
      </c>
      <c r="Q449" s="207">
        <v>0</v>
      </c>
      <c r="R449" s="207">
        <v>0</v>
      </c>
      <c r="S449" s="207">
        <v>0</v>
      </c>
      <c r="T449" s="207">
        <v>0</v>
      </c>
      <c r="U449" s="207">
        <v>0</v>
      </c>
      <c r="V449" s="207">
        <v>0</v>
      </c>
      <c r="W449" s="207">
        <v>0</v>
      </c>
      <c r="X449" s="207">
        <v>0</v>
      </c>
      <c r="Y449" s="207">
        <v>0</v>
      </c>
      <c r="Z449" s="207">
        <v>0</v>
      </c>
      <c r="AA449" s="207">
        <v>0</v>
      </c>
      <c r="AB449" s="207">
        <v>0</v>
      </c>
      <c r="AC449" s="207">
        <v>0</v>
      </c>
      <c r="AD449" s="207">
        <v>0</v>
      </c>
      <c r="AE449" s="207">
        <v>0</v>
      </c>
      <c r="AF449" s="207">
        <v>0</v>
      </c>
      <c r="AG449" s="207">
        <v>0</v>
      </c>
      <c r="AH449" s="207">
        <v>0</v>
      </c>
      <c r="AI449" s="207">
        <v>0</v>
      </c>
      <c r="AJ449" s="207">
        <v>0</v>
      </c>
      <c r="AK449" s="207">
        <v>0</v>
      </c>
      <c r="AL449" s="207">
        <v>0</v>
      </c>
      <c r="AM449" s="207">
        <v>0</v>
      </c>
      <c r="AN449" s="207">
        <v>0</v>
      </c>
      <c r="AO449" s="207">
        <v>0</v>
      </c>
      <c r="AP449" s="207">
        <v>0</v>
      </c>
      <c r="AQ449" s="207">
        <v>0</v>
      </c>
      <c r="AR449" s="207">
        <v>0</v>
      </c>
      <c r="AS449" s="207">
        <v>0</v>
      </c>
      <c r="AT449" s="207">
        <v>0</v>
      </c>
      <c r="AU449" s="207">
        <v>0</v>
      </c>
      <c r="AV449" s="207">
        <v>0</v>
      </c>
      <c r="AW449" s="207">
        <v>0</v>
      </c>
      <c r="AX449" s="207">
        <v>0</v>
      </c>
      <c r="AY449" s="207">
        <v>0</v>
      </c>
      <c r="AZ449" s="207">
        <v>0</v>
      </c>
      <c r="BA449" s="207">
        <v>0</v>
      </c>
      <c r="BB449" s="207">
        <v>0</v>
      </c>
      <c r="BC449" s="207">
        <v>0</v>
      </c>
      <c r="BD449" s="207">
        <v>0</v>
      </c>
      <c r="BE449" s="207">
        <v>0</v>
      </c>
      <c r="BF449" s="207">
        <v>0</v>
      </c>
      <c r="BG449" s="207">
        <v>0</v>
      </c>
      <c r="BH449" s="207">
        <v>0</v>
      </c>
      <c r="BI449" s="207">
        <v>0</v>
      </c>
      <c r="BJ449" s="207">
        <v>0</v>
      </c>
      <c r="BK449" s="207">
        <v>0</v>
      </c>
      <c r="BL449" s="207">
        <v>0</v>
      </c>
      <c r="BM449" s="207">
        <v>0</v>
      </c>
      <c r="BN449" s="207">
        <v>0</v>
      </c>
      <c r="BO449" s="207">
        <v>0</v>
      </c>
      <c r="BP449" s="207">
        <v>0</v>
      </c>
      <c r="BQ449" s="207">
        <v>0</v>
      </c>
      <c r="BR449" s="207">
        <v>0</v>
      </c>
      <c r="BS449" s="207">
        <v>0</v>
      </c>
      <c r="BT449" s="207">
        <v>0</v>
      </c>
      <c r="BU449" s="207">
        <v>0</v>
      </c>
      <c r="BV449" s="207">
        <v>0</v>
      </c>
      <c r="BW449" s="207">
        <v>0</v>
      </c>
      <c r="BX449" s="207">
        <v>0</v>
      </c>
      <c r="BY449" s="207">
        <v>0</v>
      </c>
      <c r="BZ449" s="207">
        <v>0</v>
      </c>
      <c r="CA449" s="207">
        <v>0</v>
      </c>
      <c r="CB449" s="207">
        <v>0</v>
      </c>
      <c r="CC449" s="216">
        <f t="shared" si="58"/>
        <v>0</v>
      </c>
    </row>
    <row r="450" spans="1:81" s="116" customFormat="1" ht="25.5" customHeight="1">
      <c r="A450" s="143" t="s">
        <v>1462</v>
      </c>
      <c r="B450" s="310" t="s">
        <v>57</v>
      </c>
      <c r="C450" s="311" t="s">
        <v>58</v>
      </c>
      <c r="D450" s="312">
        <v>53050</v>
      </c>
      <c r="E450" s="311" t="s">
        <v>1057</v>
      </c>
      <c r="F450" s="313" t="s">
        <v>1123</v>
      </c>
      <c r="G450" s="314" t="s">
        <v>1124</v>
      </c>
      <c r="H450" s="207">
        <v>13454.4</v>
      </c>
      <c r="I450" s="207">
        <v>0</v>
      </c>
      <c r="J450" s="207">
        <v>0</v>
      </c>
      <c r="K450" s="207">
        <v>90300</v>
      </c>
      <c r="L450" s="207">
        <v>0</v>
      </c>
      <c r="M450" s="207">
        <v>0</v>
      </c>
      <c r="N450" s="207">
        <v>111105</v>
      </c>
      <c r="O450" s="207">
        <v>20960</v>
      </c>
      <c r="P450" s="207">
        <v>0</v>
      </c>
      <c r="Q450" s="207">
        <v>115230.18</v>
      </c>
      <c r="R450" s="207">
        <v>0</v>
      </c>
      <c r="S450" s="207">
        <v>0</v>
      </c>
      <c r="T450" s="207">
        <v>41000</v>
      </c>
      <c r="U450" s="207">
        <v>0</v>
      </c>
      <c r="V450" s="207">
        <v>0</v>
      </c>
      <c r="W450" s="207">
        <v>0</v>
      </c>
      <c r="X450" s="207">
        <v>0</v>
      </c>
      <c r="Y450" s="207">
        <v>0</v>
      </c>
      <c r="Z450" s="207">
        <v>116500</v>
      </c>
      <c r="AA450" s="207">
        <v>0</v>
      </c>
      <c r="AB450" s="207">
        <v>0</v>
      </c>
      <c r="AC450" s="207">
        <v>16900</v>
      </c>
      <c r="AD450" s="207">
        <v>0</v>
      </c>
      <c r="AE450" s="207">
        <v>0</v>
      </c>
      <c r="AF450" s="207">
        <v>0</v>
      </c>
      <c r="AG450" s="207">
        <v>4500</v>
      </c>
      <c r="AH450" s="207">
        <v>0</v>
      </c>
      <c r="AI450" s="207">
        <v>0</v>
      </c>
      <c r="AJ450" s="207">
        <v>0</v>
      </c>
      <c r="AK450" s="207">
        <v>0</v>
      </c>
      <c r="AL450" s="207">
        <v>0</v>
      </c>
      <c r="AM450" s="207">
        <v>0</v>
      </c>
      <c r="AN450" s="207">
        <v>0</v>
      </c>
      <c r="AO450" s="207">
        <v>154054.6</v>
      </c>
      <c r="AP450" s="207">
        <v>3500</v>
      </c>
      <c r="AQ450" s="207">
        <v>0</v>
      </c>
      <c r="AR450" s="207">
        <v>1654.58</v>
      </c>
      <c r="AS450" s="207">
        <v>0</v>
      </c>
      <c r="AT450" s="207">
        <v>0</v>
      </c>
      <c r="AU450" s="207">
        <v>173890</v>
      </c>
      <c r="AV450" s="207">
        <v>115190.8</v>
      </c>
      <c r="AW450" s="207">
        <v>0</v>
      </c>
      <c r="AX450" s="207">
        <v>3600</v>
      </c>
      <c r="AY450" s="207">
        <v>0.45</v>
      </c>
      <c r="AZ450" s="207">
        <v>0</v>
      </c>
      <c r="BA450" s="207">
        <v>0</v>
      </c>
      <c r="BB450" s="207">
        <v>38625</v>
      </c>
      <c r="BC450" s="207">
        <v>0</v>
      </c>
      <c r="BD450" s="207">
        <v>15785.03</v>
      </c>
      <c r="BE450" s="207">
        <v>0</v>
      </c>
      <c r="BF450" s="207">
        <v>0</v>
      </c>
      <c r="BG450" s="207">
        <v>71534</v>
      </c>
      <c r="BH450" s="207"/>
      <c r="BI450" s="207">
        <v>0</v>
      </c>
      <c r="BJ450" s="207"/>
      <c r="BK450" s="207">
        <v>0</v>
      </c>
      <c r="BL450" s="207">
        <v>7500</v>
      </c>
      <c r="BM450" s="207">
        <v>0</v>
      </c>
      <c r="BN450" s="207">
        <v>0</v>
      </c>
      <c r="BO450" s="207">
        <v>0</v>
      </c>
      <c r="BP450" s="207"/>
      <c r="BQ450" s="207">
        <v>0</v>
      </c>
      <c r="BR450" s="207">
        <v>9200</v>
      </c>
      <c r="BS450" s="207">
        <v>0</v>
      </c>
      <c r="BT450" s="207">
        <v>0</v>
      </c>
      <c r="BU450" s="207">
        <v>0</v>
      </c>
      <c r="BV450" s="207">
        <v>0</v>
      </c>
      <c r="BW450" s="207">
        <v>62750</v>
      </c>
      <c r="BX450" s="207">
        <v>3500</v>
      </c>
      <c r="BY450" s="207">
        <v>2300000</v>
      </c>
      <c r="BZ450" s="207">
        <v>26000</v>
      </c>
      <c r="CA450" s="207">
        <v>0</v>
      </c>
      <c r="CB450" s="207">
        <v>0</v>
      </c>
      <c r="CC450" s="216">
        <f t="shared" si="58"/>
        <v>3516734.04</v>
      </c>
    </row>
    <row r="451" spans="1:81" s="116" customFormat="1" ht="25.5" customHeight="1">
      <c r="A451" s="143" t="s">
        <v>1461</v>
      </c>
      <c r="B451" s="310" t="s">
        <v>57</v>
      </c>
      <c r="C451" s="311" t="s">
        <v>58</v>
      </c>
      <c r="D451" s="312">
        <v>53050</v>
      </c>
      <c r="E451" s="311" t="s">
        <v>1057</v>
      </c>
      <c r="F451" s="313" t="s">
        <v>1125</v>
      </c>
      <c r="G451" s="314" t="s">
        <v>1126</v>
      </c>
      <c r="H451" s="207">
        <v>0</v>
      </c>
      <c r="I451" s="207">
        <v>0</v>
      </c>
      <c r="J451" s="207">
        <v>0</v>
      </c>
      <c r="K451" s="207">
        <v>0</v>
      </c>
      <c r="L451" s="207">
        <v>0</v>
      </c>
      <c r="M451" s="207">
        <v>0</v>
      </c>
      <c r="N451" s="207">
        <v>0</v>
      </c>
      <c r="O451" s="207">
        <v>0</v>
      </c>
      <c r="P451" s="207">
        <v>0</v>
      </c>
      <c r="Q451" s="207">
        <v>0</v>
      </c>
      <c r="R451" s="207">
        <v>0</v>
      </c>
      <c r="S451" s="207">
        <v>0</v>
      </c>
      <c r="T451" s="207">
        <v>0</v>
      </c>
      <c r="U451" s="207">
        <v>0</v>
      </c>
      <c r="V451" s="207">
        <v>0</v>
      </c>
      <c r="W451" s="207">
        <v>0</v>
      </c>
      <c r="X451" s="207">
        <v>0</v>
      </c>
      <c r="Y451" s="207">
        <v>0</v>
      </c>
      <c r="Z451" s="207">
        <v>0</v>
      </c>
      <c r="AA451" s="207">
        <v>0</v>
      </c>
      <c r="AB451" s="207">
        <v>0</v>
      </c>
      <c r="AC451" s="207">
        <v>0</v>
      </c>
      <c r="AD451" s="207">
        <v>0</v>
      </c>
      <c r="AE451" s="207">
        <v>0</v>
      </c>
      <c r="AF451" s="207">
        <v>0</v>
      </c>
      <c r="AG451" s="207">
        <v>0</v>
      </c>
      <c r="AH451" s="207">
        <v>0</v>
      </c>
      <c r="AI451" s="207">
        <v>0</v>
      </c>
      <c r="AJ451" s="207">
        <v>0</v>
      </c>
      <c r="AK451" s="207">
        <v>0</v>
      </c>
      <c r="AL451" s="207">
        <v>0</v>
      </c>
      <c r="AM451" s="207">
        <v>0</v>
      </c>
      <c r="AN451" s="207">
        <v>0</v>
      </c>
      <c r="AO451" s="207">
        <v>0</v>
      </c>
      <c r="AP451" s="207">
        <v>0</v>
      </c>
      <c r="AQ451" s="207">
        <v>0</v>
      </c>
      <c r="AR451" s="207">
        <v>0</v>
      </c>
      <c r="AS451" s="207">
        <v>0</v>
      </c>
      <c r="AT451" s="207">
        <v>0</v>
      </c>
      <c r="AU451" s="207">
        <v>0</v>
      </c>
      <c r="AV451" s="207">
        <v>0</v>
      </c>
      <c r="AW451" s="207">
        <v>0</v>
      </c>
      <c r="AX451" s="207">
        <v>0</v>
      </c>
      <c r="AY451" s="207">
        <v>0</v>
      </c>
      <c r="AZ451" s="207">
        <v>0</v>
      </c>
      <c r="BA451" s="207">
        <v>0</v>
      </c>
      <c r="BB451" s="207">
        <v>0</v>
      </c>
      <c r="BC451" s="207">
        <v>0</v>
      </c>
      <c r="BD451" s="207">
        <v>0</v>
      </c>
      <c r="BE451" s="207">
        <v>0</v>
      </c>
      <c r="BF451" s="207">
        <v>0</v>
      </c>
      <c r="BG451" s="207">
        <v>0</v>
      </c>
      <c r="BH451" s="207">
        <v>0</v>
      </c>
      <c r="BI451" s="207">
        <v>0</v>
      </c>
      <c r="BJ451" s="207">
        <v>0</v>
      </c>
      <c r="BK451" s="207">
        <v>0</v>
      </c>
      <c r="BL451" s="207">
        <v>0</v>
      </c>
      <c r="BM451" s="207">
        <v>0</v>
      </c>
      <c r="BN451" s="207">
        <v>0</v>
      </c>
      <c r="BO451" s="207">
        <v>0</v>
      </c>
      <c r="BP451" s="207">
        <v>0</v>
      </c>
      <c r="BQ451" s="207">
        <v>0</v>
      </c>
      <c r="BR451" s="207">
        <v>0</v>
      </c>
      <c r="BS451" s="207">
        <v>0</v>
      </c>
      <c r="BT451" s="207">
        <v>0</v>
      </c>
      <c r="BU451" s="207">
        <v>0</v>
      </c>
      <c r="BV451" s="207">
        <v>0</v>
      </c>
      <c r="BW451" s="207">
        <v>0</v>
      </c>
      <c r="BX451" s="207">
        <v>0</v>
      </c>
      <c r="BY451" s="207">
        <v>0</v>
      </c>
      <c r="BZ451" s="207">
        <v>0</v>
      </c>
      <c r="CA451" s="207">
        <v>0</v>
      </c>
      <c r="CB451" s="207">
        <v>0</v>
      </c>
      <c r="CC451" s="216">
        <f t="shared" si="58"/>
        <v>0</v>
      </c>
    </row>
    <row r="452" spans="1:81" s="116" customFormat="1" ht="25.5" customHeight="1">
      <c r="A452" s="143" t="s">
        <v>1461</v>
      </c>
      <c r="B452" s="310" t="s">
        <v>57</v>
      </c>
      <c r="C452" s="311" t="s">
        <v>58</v>
      </c>
      <c r="D452" s="312">
        <v>53050</v>
      </c>
      <c r="E452" s="311" t="s">
        <v>1057</v>
      </c>
      <c r="F452" s="313" t="s">
        <v>1127</v>
      </c>
      <c r="G452" s="314" t="s">
        <v>1128</v>
      </c>
      <c r="H452" s="207">
        <v>0</v>
      </c>
      <c r="I452" s="185">
        <v>0</v>
      </c>
      <c r="J452" s="185">
        <v>0</v>
      </c>
      <c r="K452" s="185">
        <v>0</v>
      </c>
      <c r="L452" s="185">
        <v>0</v>
      </c>
      <c r="M452" s="185">
        <v>0</v>
      </c>
      <c r="N452" s="185">
        <v>0</v>
      </c>
      <c r="O452" s="185">
        <v>0</v>
      </c>
      <c r="P452" s="185">
        <v>0</v>
      </c>
      <c r="Q452" s="185">
        <v>0</v>
      </c>
      <c r="R452" s="185">
        <v>0</v>
      </c>
      <c r="S452" s="185">
        <v>0</v>
      </c>
      <c r="T452" s="185">
        <v>0</v>
      </c>
      <c r="U452" s="185">
        <v>0</v>
      </c>
      <c r="V452" s="185">
        <v>0</v>
      </c>
      <c r="W452" s="185">
        <v>0</v>
      </c>
      <c r="X452" s="185">
        <v>0</v>
      </c>
      <c r="Y452" s="185">
        <v>0</v>
      </c>
      <c r="Z452" s="185">
        <v>0</v>
      </c>
      <c r="AA452" s="185">
        <v>0</v>
      </c>
      <c r="AB452" s="185">
        <v>0</v>
      </c>
      <c r="AC452" s="185">
        <v>0</v>
      </c>
      <c r="AD452" s="185">
        <v>0</v>
      </c>
      <c r="AE452" s="185">
        <v>0</v>
      </c>
      <c r="AF452" s="185">
        <v>0</v>
      </c>
      <c r="AG452" s="185">
        <v>0</v>
      </c>
      <c r="AH452" s="185">
        <v>0</v>
      </c>
      <c r="AI452" s="185">
        <v>0</v>
      </c>
      <c r="AJ452" s="185">
        <v>0</v>
      </c>
      <c r="AK452" s="185">
        <v>0</v>
      </c>
      <c r="AL452" s="185">
        <v>0</v>
      </c>
      <c r="AM452" s="185">
        <v>0</v>
      </c>
      <c r="AN452" s="185">
        <v>0</v>
      </c>
      <c r="AO452" s="185">
        <v>0</v>
      </c>
      <c r="AP452" s="185">
        <v>0</v>
      </c>
      <c r="AQ452" s="185">
        <v>0</v>
      </c>
      <c r="AR452" s="185">
        <v>0</v>
      </c>
      <c r="AS452" s="185">
        <v>0</v>
      </c>
      <c r="AT452" s="185">
        <v>0</v>
      </c>
      <c r="AU452" s="185">
        <v>9567.7199999999993</v>
      </c>
      <c r="AV452" s="185">
        <v>0</v>
      </c>
      <c r="AW452" s="185">
        <v>0</v>
      </c>
      <c r="AX452" s="185">
        <v>0</v>
      </c>
      <c r="AY452" s="185">
        <v>0</v>
      </c>
      <c r="AZ452" s="185">
        <v>0</v>
      </c>
      <c r="BA452" s="185">
        <v>0</v>
      </c>
      <c r="BB452" s="185">
        <v>0</v>
      </c>
      <c r="BC452" s="185">
        <v>0</v>
      </c>
      <c r="BD452" s="185">
        <v>0</v>
      </c>
      <c r="BE452" s="185">
        <v>0</v>
      </c>
      <c r="BF452" s="185">
        <v>0</v>
      </c>
      <c r="BG452" s="185">
        <v>0</v>
      </c>
      <c r="BH452" s="185"/>
      <c r="BI452" s="185">
        <v>0</v>
      </c>
      <c r="BJ452" s="185"/>
      <c r="BK452" s="185">
        <v>0</v>
      </c>
      <c r="BL452" s="185">
        <v>0</v>
      </c>
      <c r="BM452" s="185">
        <v>0</v>
      </c>
      <c r="BN452" s="185">
        <v>0</v>
      </c>
      <c r="BO452" s="185">
        <v>0</v>
      </c>
      <c r="BP452" s="185"/>
      <c r="BQ452" s="185">
        <v>0</v>
      </c>
      <c r="BR452" s="185">
        <v>0</v>
      </c>
      <c r="BS452" s="185">
        <v>0</v>
      </c>
      <c r="BT452" s="185">
        <v>0</v>
      </c>
      <c r="BU452" s="185">
        <v>0</v>
      </c>
      <c r="BV452" s="185">
        <v>0</v>
      </c>
      <c r="BW452" s="185">
        <v>0</v>
      </c>
      <c r="BX452" s="185">
        <v>0</v>
      </c>
      <c r="BY452" s="185">
        <v>0</v>
      </c>
      <c r="BZ452" s="185">
        <v>0</v>
      </c>
      <c r="CA452" s="185">
        <v>0</v>
      </c>
      <c r="CB452" s="185">
        <v>0</v>
      </c>
      <c r="CC452" s="216">
        <f t="shared" si="58"/>
        <v>9567.7199999999993</v>
      </c>
    </row>
    <row r="453" spans="1:81" s="116" customFormat="1" ht="25.5" customHeight="1">
      <c r="A453" s="143" t="s">
        <v>1461</v>
      </c>
      <c r="B453" s="310" t="s">
        <v>57</v>
      </c>
      <c r="C453" s="311" t="s">
        <v>58</v>
      </c>
      <c r="D453" s="312">
        <v>53050</v>
      </c>
      <c r="E453" s="311" t="s">
        <v>1057</v>
      </c>
      <c r="F453" s="313" t="s">
        <v>1129</v>
      </c>
      <c r="G453" s="314" t="s">
        <v>1130</v>
      </c>
      <c r="H453" s="207">
        <v>0</v>
      </c>
      <c r="I453" s="207">
        <v>0</v>
      </c>
      <c r="J453" s="207">
        <v>0</v>
      </c>
      <c r="K453" s="207">
        <v>0</v>
      </c>
      <c r="L453" s="207">
        <v>0</v>
      </c>
      <c r="M453" s="207">
        <v>0</v>
      </c>
      <c r="N453" s="207">
        <v>0</v>
      </c>
      <c r="O453" s="207">
        <v>0</v>
      </c>
      <c r="P453" s="207">
        <v>0</v>
      </c>
      <c r="Q453" s="207">
        <v>0</v>
      </c>
      <c r="R453" s="207">
        <v>0</v>
      </c>
      <c r="S453" s="207">
        <v>0</v>
      </c>
      <c r="T453" s="207">
        <v>0</v>
      </c>
      <c r="U453" s="207">
        <v>0</v>
      </c>
      <c r="V453" s="207">
        <v>0</v>
      </c>
      <c r="W453" s="207">
        <v>0</v>
      </c>
      <c r="X453" s="207">
        <v>0</v>
      </c>
      <c r="Y453" s="207">
        <v>0</v>
      </c>
      <c r="Z453" s="207">
        <v>0</v>
      </c>
      <c r="AA453" s="207">
        <v>0</v>
      </c>
      <c r="AB453" s="207">
        <v>0</v>
      </c>
      <c r="AC453" s="207">
        <v>0</v>
      </c>
      <c r="AD453" s="207">
        <v>0</v>
      </c>
      <c r="AE453" s="207">
        <v>0</v>
      </c>
      <c r="AF453" s="207">
        <v>0</v>
      </c>
      <c r="AG453" s="207">
        <v>0</v>
      </c>
      <c r="AH453" s="207">
        <v>0</v>
      </c>
      <c r="AI453" s="207">
        <v>0</v>
      </c>
      <c r="AJ453" s="207">
        <v>0</v>
      </c>
      <c r="AK453" s="207">
        <v>0</v>
      </c>
      <c r="AL453" s="207">
        <v>0</v>
      </c>
      <c r="AM453" s="207">
        <v>0</v>
      </c>
      <c r="AN453" s="207">
        <v>0</v>
      </c>
      <c r="AO453" s="207">
        <v>0</v>
      </c>
      <c r="AP453" s="207">
        <v>0</v>
      </c>
      <c r="AQ453" s="207">
        <v>0</v>
      </c>
      <c r="AR453" s="207">
        <v>0</v>
      </c>
      <c r="AS453" s="207">
        <v>0</v>
      </c>
      <c r="AT453" s="207">
        <v>0</v>
      </c>
      <c r="AU453" s="207">
        <v>0</v>
      </c>
      <c r="AV453" s="207">
        <v>0</v>
      </c>
      <c r="AW453" s="207">
        <v>0</v>
      </c>
      <c r="AX453" s="207">
        <v>0</v>
      </c>
      <c r="AY453" s="207">
        <v>0</v>
      </c>
      <c r="AZ453" s="207">
        <v>0</v>
      </c>
      <c r="BA453" s="207">
        <v>0</v>
      </c>
      <c r="BB453" s="207">
        <v>0</v>
      </c>
      <c r="BC453" s="207">
        <v>0</v>
      </c>
      <c r="BD453" s="207">
        <v>0</v>
      </c>
      <c r="BE453" s="207">
        <v>0</v>
      </c>
      <c r="BF453" s="207">
        <v>0</v>
      </c>
      <c r="BG453" s="207">
        <v>0</v>
      </c>
      <c r="BH453" s="207">
        <v>0</v>
      </c>
      <c r="BI453" s="207">
        <v>0</v>
      </c>
      <c r="BJ453" s="207">
        <v>0</v>
      </c>
      <c r="BK453" s="207">
        <v>0</v>
      </c>
      <c r="BL453" s="207">
        <v>0</v>
      </c>
      <c r="BM453" s="207">
        <v>0</v>
      </c>
      <c r="BN453" s="207">
        <v>0</v>
      </c>
      <c r="BO453" s="207">
        <v>0</v>
      </c>
      <c r="BP453" s="207">
        <v>0</v>
      </c>
      <c r="BQ453" s="207">
        <v>0</v>
      </c>
      <c r="BR453" s="207">
        <v>0</v>
      </c>
      <c r="BS453" s="207">
        <v>0</v>
      </c>
      <c r="BT453" s="207">
        <v>0</v>
      </c>
      <c r="BU453" s="207">
        <v>0</v>
      </c>
      <c r="BV453" s="207">
        <v>0</v>
      </c>
      <c r="BW453" s="207">
        <v>0</v>
      </c>
      <c r="BX453" s="207">
        <v>0</v>
      </c>
      <c r="BY453" s="207">
        <v>0</v>
      </c>
      <c r="BZ453" s="207">
        <v>0</v>
      </c>
      <c r="CA453" s="207">
        <v>0</v>
      </c>
      <c r="CB453" s="207">
        <v>0</v>
      </c>
      <c r="CC453" s="216">
        <f t="shared" si="58"/>
        <v>0</v>
      </c>
    </row>
    <row r="454" spans="1:81" s="116" customFormat="1" ht="25.5" customHeight="1">
      <c r="A454" s="143" t="s">
        <v>1461</v>
      </c>
      <c r="B454" s="310" t="s">
        <v>57</v>
      </c>
      <c r="C454" s="311" t="s">
        <v>58</v>
      </c>
      <c r="D454" s="312">
        <v>53050</v>
      </c>
      <c r="E454" s="311" t="s">
        <v>1057</v>
      </c>
      <c r="F454" s="313" t="s">
        <v>1131</v>
      </c>
      <c r="G454" s="314" t="s">
        <v>1132</v>
      </c>
      <c r="H454" s="207">
        <v>0</v>
      </c>
      <c r="I454" s="207">
        <v>0</v>
      </c>
      <c r="J454" s="207">
        <v>0</v>
      </c>
      <c r="K454" s="207">
        <v>0</v>
      </c>
      <c r="L454" s="207">
        <v>0</v>
      </c>
      <c r="M454" s="207">
        <v>0</v>
      </c>
      <c r="N454" s="207">
        <v>0</v>
      </c>
      <c r="O454" s="207">
        <v>0</v>
      </c>
      <c r="P454" s="207">
        <v>0</v>
      </c>
      <c r="Q454" s="207">
        <v>0</v>
      </c>
      <c r="R454" s="207">
        <v>0</v>
      </c>
      <c r="S454" s="207">
        <v>0</v>
      </c>
      <c r="T454" s="207">
        <v>0</v>
      </c>
      <c r="U454" s="207">
        <v>0</v>
      </c>
      <c r="V454" s="207">
        <v>0</v>
      </c>
      <c r="W454" s="207">
        <v>0</v>
      </c>
      <c r="X454" s="207">
        <v>0</v>
      </c>
      <c r="Y454" s="207">
        <v>0</v>
      </c>
      <c r="Z454" s="207">
        <v>0</v>
      </c>
      <c r="AA454" s="207">
        <v>0</v>
      </c>
      <c r="AB454" s="207">
        <v>0</v>
      </c>
      <c r="AC454" s="207">
        <v>0</v>
      </c>
      <c r="AD454" s="207">
        <v>0</v>
      </c>
      <c r="AE454" s="207">
        <v>0</v>
      </c>
      <c r="AF454" s="207">
        <v>0</v>
      </c>
      <c r="AG454" s="207">
        <v>0</v>
      </c>
      <c r="AH454" s="207">
        <v>0</v>
      </c>
      <c r="AI454" s="207">
        <v>0</v>
      </c>
      <c r="AJ454" s="207">
        <v>0</v>
      </c>
      <c r="AK454" s="207">
        <v>0</v>
      </c>
      <c r="AL454" s="207">
        <v>0</v>
      </c>
      <c r="AM454" s="207">
        <v>0</v>
      </c>
      <c r="AN454" s="207">
        <v>0</v>
      </c>
      <c r="AO454" s="207">
        <v>0</v>
      </c>
      <c r="AP454" s="207">
        <v>0</v>
      </c>
      <c r="AQ454" s="207">
        <v>0</v>
      </c>
      <c r="AR454" s="207">
        <v>0</v>
      </c>
      <c r="AS454" s="207">
        <v>0</v>
      </c>
      <c r="AT454" s="207">
        <v>0</v>
      </c>
      <c r="AU454" s="207">
        <v>0</v>
      </c>
      <c r="AV454" s="207">
        <v>0</v>
      </c>
      <c r="AW454" s="207">
        <v>0</v>
      </c>
      <c r="AX454" s="207">
        <v>0</v>
      </c>
      <c r="AY454" s="207">
        <v>0</v>
      </c>
      <c r="AZ454" s="207">
        <v>0</v>
      </c>
      <c r="BA454" s="207">
        <v>0</v>
      </c>
      <c r="BB454" s="207">
        <v>0</v>
      </c>
      <c r="BC454" s="207">
        <v>0</v>
      </c>
      <c r="BD454" s="207">
        <v>0</v>
      </c>
      <c r="BE454" s="207">
        <v>0</v>
      </c>
      <c r="BF454" s="207">
        <v>0</v>
      </c>
      <c r="BG454" s="207">
        <v>0</v>
      </c>
      <c r="BH454" s="207">
        <v>0</v>
      </c>
      <c r="BI454" s="207">
        <v>0</v>
      </c>
      <c r="BJ454" s="207">
        <v>0</v>
      </c>
      <c r="BK454" s="207">
        <v>0</v>
      </c>
      <c r="BL454" s="207">
        <v>0</v>
      </c>
      <c r="BM454" s="207">
        <v>0</v>
      </c>
      <c r="BN454" s="207">
        <v>0</v>
      </c>
      <c r="BO454" s="207">
        <v>0</v>
      </c>
      <c r="BP454" s="207">
        <v>0</v>
      </c>
      <c r="BQ454" s="207">
        <v>0</v>
      </c>
      <c r="BR454" s="207">
        <v>0</v>
      </c>
      <c r="BS454" s="207">
        <v>0</v>
      </c>
      <c r="BT454" s="207">
        <v>0</v>
      </c>
      <c r="BU454" s="207">
        <v>0</v>
      </c>
      <c r="BV454" s="207">
        <v>0</v>
      </c>
      <c r="BW454" s="207">
        <v>0</v>
      </c>
      <c r="BX454" s="207">
        <v>0</v>
      </c>
      <c r="BY454" s="207">
        <v>0</v>
      </c>
      <c r="BZ454" s="207">
        <v>0</v>
      </c>
      <c r="CA454" s="207">
        <v>0</v>
      </c>
      <c r="CB454" s="207">
        <v>0</v>
      </c>
      <c r="CC454" s="216">
        <f t="shared" si="58"/>
        <v>0</v>
      </c>
    </row>
    <row r="455" spans="1:81" s="116" customFormat="1" ht="25.5" customHeight="1">
      <c r="A455" s="143" t="s">
        <v>1461</v>
      </c>
      <c r="B455" s="310" t="s">
        <v>57</v>
      </c>
      <c r="C455" s="311" t="s">
        <v>58</v>
      </c>
      <c r="D455" s="312">
        <v>53050</v>
      </c>
      <c r="E455" s="311" t="s">
        <v>1057</v>
      </c>
      <c r="F455" s="313" t="s">
        <v>1133</v>
      </c>
      <c r="G455" s="314" t="s">
        <v>1643</v>
      </c>
      <c r="H455" s="207">
        <v>0</v>
      </c>
      <c r="I455" s="207">
        <v>0</v>
      </c>
      <c r="J455" s="207">
        <v>0</v>
      </c>
      <c r="K455" s="207">
        <v>0</v>
      </c>
      <c r="L455" s="207">
        <v>53570</v>
      </c>
      <c r="M455" s="207">
        <v>0</v>
      </c>
      <c r="N455" s="207">
        <v>0</v>
      </c>
      <c r="O455" s="207">
        <v>0</v>
      </c>
      <c r="P455" s="207">
        <v>0</v>
      </c>
      <c r="Q455" s="207">
        <v>0</v>
      </c>
      <c r="R455" s="207">
        <v>0</v>
      </c>
      <c r="S455" s="207">
        <v>0</v>
      </c>
      <c r="T455" s="207">
        <v>0</v>
      </c>
      <c r="U455" s="207">
        <v>0</v>
      </c>
      <c r="V455" s="207">
        <v>0</v>
      </c>
      <c r="W455" s="207">
        <v>0</v>
      </c>
      <c r="X455" s="207">
        <v>0</v>
      </c>
      <c r="Y455" s="207">
        <v>0</v>
      </c>
      <c r="Z455" s="207">
        <v>0</v>
      </c>
      <c r="AA455" s="207">
        <v>0</v>
      </c>
      <c r="AB455" s="207">
        <v>0</v>
      </c>
      <c r="AC455" s="207">
        <v>0</v>
      </c>
      <c r="AD455" s="207">
        <v>0</v>
      </c>
      <c r="AE455" s="207">
        <v>0</v>
      </c>
      <c r="AF455" s="207">
        <v>0</v>
      </c>
      <c r="AG455" s="207">
        <v>0</v>
      </c>
      <c r="AH455" s="207">
        <v>0</v>
      </c>
      <c r="AI455" s="207">
        <v>0</v>
      </c>
      <c r="AJ455" s="207">
        <v>0</v>
      </c>
      <c r="AK455" s="207">
        <v>0</v>
      </c>
      <c r="AL455" s="207">
        <v>0</v>
      </c>
      <c r="AM455" s="207">
        <v>0</v>
      </c>
      <c r="AN455" s="207">
        <v>0</v>
      </c>
      <c r="AO455" s="207">
        <v>0</v>
      </c>
      <c r="AP455" s="207">
        <v>0</v>
      </c>
      <c r="AQ455" s="207">
        <v>0</v>
      </c>
      <c r="AR455" s="207">
        <v>0</v>
      </c>
      <c r="AS455" s="207">
        <v>0</v>
      </c>
      <c r="AT455" s="207">
        <v>0</v>
      </c>
      <c r="AU455" s="207">
        <v>0</v>
      </c>
      <c r="AV455" s="207">
        <v>0</v>
      </c>
      <c r="AW455" s="207">
        <v>0</v>
      </c>
      <c r="AX455" s="207">
        <v>0</v>
      </c>
      <c r="AY455" s="207">
        <v>0</v>
      </c>
      <c r="AZ455" s="207">
        <v>0</v>
      </c>
      <c r="BA455" s="207">
        <v>0</v>
      </c>
      <c r="BB455" s="207">
        <v>0</v>
      </c>
      <c r="BC455" s="207">
        <v>0</v>
      </c>
      <c r="BD455" s="207">
        <v>0</v>
      </c>
      <c r="BE455" s="207">
        <v>0</v>
      </c>
      <c r="BF455" s="207">
        <v>0</v>
      </c>
      <c r="BG455" s="207">
        <v>0</v>
      </c>
      <c r="BH455" s="207"/>
      <c r="BI455" s="207">
        <v>0</v>
      </c>
      <c r="BJ455" s="207"/>
      <c r="BK455" s="207">
        <v>0</v>
      </c>
      <c r="BL455" s="207">
        <v>0</v>
      </c>
      <c r="BM455" s="207">
        <v>0</v>
      </c>
      <c r="BN455" s="207">
        <v>0</v>
      </c>
      <c r="BO455" s="207">
        <v>0</v>
      </c>
      <c r="BP455" s="207"/>
      <c r="BQ455" s="207">
        <v>0</v>
      </c>
      <c r="BR455" s="207">
        <v>0</v>
      </c>
      <c r="BS455" s="207">
        <v>0</v>
      </c>
      <c r="BT455" s="207">
        <v>0</v>
      </c>
      <c r="BU455" s="207">
        <v>0</v>
      </c>
      <c r="BV455" s="207">
        <v>0</v>
      </c>
      <c r="BW455" s="207">
        <v>0</v>
      </c>
      <c r="BX455" s="207">
        <v>0</v>
      </c>
      <c r="BY455" s="207">
        <v>0</v>
      </c>
      <c r="BZ455" s="207">
        <v>0</v>
      </c>
      <c r="CA455" s="207">
        <v>0</v>
      </c>
      <c r="CB455" s="207">
        <v>0</v>
      </c>
      <c r="CC455" s="216">
        <f t="shared" si="58"/>
        <v>53570</v>
      </c>
    </row>
    <row r="456" spans="1:81" s="116" customFormat="1" ht="25.5" customHeight="1">
      <c r="A456" s="143" t="s">
        <v>1461</v>
      </c>
      <c r="B456" s="310" t="s">
        <v>57</v>
      </c>
      <c r="C456" s="311" t="s">
        <v>58</v>
      </c>
      <c r="D456" s="312">
        <v>53050</v>
      </c>
      <c r="E456" s="311" t="s">
        <v>1057</v>
      </c>
      <c r="F456" s="313" t="s">
        <v>1134</v>
      </c>
      <c r="G456" s="314" t="s">
        <v>1644</v>
      </c>
      <c r="H456" s="207">
        <v>0</v>
      </c>
      <c r="I456" s="207">
        <v>0</v>
      </c>
      <c r="J456" s="207">
        <v>0</v>
      </c>
      <c r="K456" s="207">
        <v>0</v>
      </c>
      <c r="L456" s="207">
        <v>0</v>
      </c>
      <c r="M456" s="207">
        <v>0</v>
      </c>
      <c r="N456" s="207">
        <v>0</v>
      </c>
      <c r="O456" s="207">
        <v>0</v>
      </c>
      <c r="P456" s="207">
        <v>0</v>
      </c>
      <c r="Q456" s="207">
        <v>0</v>
      </c>
      <c r="R456" s="207">
        <v>0</v>
      </c>
      <c r="S456" s="207">
        <v>0</v>
      </c>
      <c r="T456" s="207">
        <v>0</v>
      </c>
      <c r="U456" s="207">
        <v>0</v>
      </c>
      <c r="V456" s="207">
        <v>0</v>
      </c>
      <c r="W456" s="207">
        <v>0</v>
      </c>
      <c r="X456" s="207">
        <v>0</v>
      </c>
      <c r="Y456" s="207">
        <v>0</v>
      </c>
      <c r="Z456" s="207">
        <v>0</v>
      </c>
      <c r="AA456" s="207">
        <v>0</v>
      </c>
      <c r="AB456" s="207">
        <v>0</v>
      </c>
      <c r="AC456" s="207">
        <v>0</v>
      </c>
      <c r="AD456" s="207">
        <v>0</v>
      </c>
      <c r="AE456" s="207">
        <v>0</v>
      </c>
      <c r="AF456" s="207">
        <v>0</v>
      </c>
      <c r="AG456" s="207">
        <v>0</v>
      </c>
      <c r="AH456" s="207">
        <v>0</v>
      </c>
      <c r="AI456" s="207">
        <v>0</v>
      </c>
      <c r="AJ456" s="207">
        <v>0</v>
      </c>
      <c r="AK456" s="207">
        <v>0</v>
      </c>
      <c r="AL456" s="207">
        <v>0</v>
      </c>
      <c r="AM456" s="207">
        <v>0</v>
      </c>
      <c r="AN456" s="207">
        <v>0</v>
      </c>
      <c r="AO456" s="207">
        <v>0</v>
      </c>
      <c r="AP456" s="207">
        <v>0</v>
      </c>
      <c r="AQ456" s="207">
        <v>0</v>
      </c>
      <c r="AR456" s="207">
        <v>0</v>
      </c>
      <c r="AS456" s="207">
        <v>0</v>
      </c>
      <c r="AT456" s="207">
        <v>0</v>
      </c>
      <c r="AU456" s="207">
        <v>0</v>
      </c>
      <c r="AV456" s="207">
        <v>0</v>
      </c>
      <c r="AW456" s="207">
        <v>0</v>
      </c>
      <c r="AX456" s="207">
        <v>0</v>
      </c>
      <c r="AY456" s="207">
        <v>0</v>
      </c>
      <c r="AZ456" s="207">
        <v>0</v>
      </c>
      <c r="BA456" s="207">
        <v>0</v>
      </c>
      <c r="BB456" s="207">
        <v>0</v>
      </c>
      <c r="BC456" s="207">
        <v>0</v>
      </c>
      <c r="BD456" s="207">
        <v>0</v>
      </c>
      <c r="BE456" s="207">
        <v>0</v>
      </c>
      <c r="BF456" s="207">
        <v>0</v>
      </c>
      <c r="BG456" s="207">
        <v>0</v>
      </c>
      <c r="BH456" s="207">
        <v>0</v>
      </c>
      <c r="BI456" s="207">
        <v>0</v>
      </c>
      <c r="BJ456" s="207">
        <v>0</v>
      </c>
      <c r="BK456" s="207">
        <v>0</v>
      </c>
      <c r="BL456" s="207">
        <v>0</v>
      </c>
      <c r="BM456" s="207">
        <v>0</v>
      </c>
      <c r="BN456" s="207">
        <v>0</v>
      </c>
      <c r="BO456" s="207">
        <v>0</v>
      </c>
      <c r="BP456" s="207">
        <v>0</v>
      </c>
      <c r="BQ456" s="207">
        <v>0</v>
      </c>
      <c r="BR456" s="207">
        <v>0</v>
      </c>
      <c r="BS456" s="207">
        <v>0</v>
      </c>
      <c r="BT456" s="207">
        <v>0</v>
      </c>
      <c r="BU456" s="207">
        <v>0</v>
      </c>
      <c r="BV456" s="207">
        <v>0</v>
      </c>
      <c r="BW456" s="207">
        <v>0</v>
      </c>
      <c r="BX456" s="207">
        <v>0</v>
      </c>
      <c r="BY456" s="207">
        <v>0</v>
      </c>
      <c r="BZ456" s="207">
        <v>0</v>
      </c>
      <c r="CA456" s="207">
        <v>0</v>
      </c>
      <c r="CB456" s="207">
        <v>0</v>
      </c>
      <c r="CC456" s="216">
        <f t="shared" ref="CC456:CC460" si="63">SUM(H456:CB456)</f>
        <v>0</v>
      </c>
    </row>
    <row r="457" spans="1:81" s="116" customFormat="1" ht="25.5" customHeight="1">
      <c r="A457" s="143" t="s">
        <v>1461</v>
      </c>
      <c r="B457" s="310" t="s">
        <v>57</v>
      </c>
      <c r="C457" s="311" t="s">
        <v>58</v>
      </c>
      <c r="D457" s="312">
        <v>53050</v>
      </c>
      <c r="E457" s="311" t="s">
        <v>1057</v>
      </c>
      <c r="F457" s="313" t="s">
        <v>1135</v>
      </c>
      <c r="G457" s="314" t="s">
        <v>1645</v>
      </c>
      <c r="H457" s="207">
        <v>0</v>
      </c>
      <c r="I457" s="207">
        <v>0</v>
      </c>
      <c r="J457" s="207">
        <v>0</v>
      </c>
      <c r="K457" s="207">
        <v>0</v>
      </c>
      <c r="L457" s="207">
        <v>0</v>
      </c>
      <c r="M457" s="207">
        <v>0</v>
      </c>
      <c r="N457" s="207">
        <v>0</v>
      </c>
      <c r="O457" s="207">
        <v>0</v>
      </c>
      <c r="P457" s="207">
        <v>0</v>
      </c>
      <c r="Q457" s="207">
        <v>0</v>
      </c>
      <c r="R457" s="207">
        <v>0</v>
      </c>
      <c r="S457" s="207">
        <v>0</v>
      </c>
      <c r="T457" s="207">
        <v>0</v>
      </c>
      <c r="U457" s="207">
        <v>0</v>
      </c>
      <c r="V457" s="207">
        <v>0</v>
      </c>
      <c r="W457" s="207">
        <v>0</v>
      </c>
      <c r="X457" s="207">
        <v>0</v>
      </c>
      <c r="Y457" s="207">
        <v>0</v>
      </c>
      <c r="Z457" s="207">
        <v>0</v>
      </c>
      <c r="AA457" s="207">
        <v>0</v>
      </c>
      <c r="AB457" s="207">
        <v>0</v>
      </c>
      <c r="AC457" s="207">
        <v>0</v>
      </c>
      <c r="AD457" s="207">
        <v>0</v>
      </c>
      <c r="AE457" s="207">
        <v>0</v>
      </c>
      <c r="AF457" s="207">
        <v>0</v>
      </c>
      <c r="AG457" s="207">
        <v>0</v>
      </c>
      <c r="AH457" s="207">
        <v>0</v>
      </c>
      <c r="AI457" s="207">
        <v>0</v>
      </c>
      <c r="AJ457" s="207">
        <v>0</v>
      </c>
      <c r="AK457" s="207">
        <v>0</v>
      </c>
      <c r="AL457" s="207">
        <v>0</v>
      </c>
      <c r="AM457" s="207">
        <v>0</v>
      </c>
      <c r="AN457" s="207">
        <v>0</v>
      </c>
      <c r="AO457" s="207">
        <v>0</v>
      </c>
      <c r="AP457" s="207">
        <v>0</v>
      </c>
      <c r="AQ457" s="207">
        <v>0</v>
      </c>
      <c r="AR457" s="207">
        <v>0</v>
      </c>
      <c r="AS457" s="207">
        <v>0</v>
      </c>
      <c r="AT457" s="207">
        <v>0</v>
      </c>
      <c r="AU457" s="207">
        <v>0</v>
      </c>
      <c r="AV457" s="207">
        <v>0</v>
      </c>
      <c r="AW457" s="207">
        <v>0</v>
      </c>
      <c r="AX457" s="207">
        <v>0</v>
      </c>
      <c r="AY457" s="207">
        <v>0</v>
      </c>
      <c r="AZ457" s="207">
        <v>0</v>
      </c>
      <c r="BA457" s="207">
        <v>0</v>
      </c>
      <c r="BB457" s="207">
        <v>0</v>
      </c>
      <c r="BC457" s="207">
        <v>0</v>
      </c>
      <c r="BD457" s="207">
        <v>0</v>
      </c>
      <c r="BE457" s="207">
        <v>0</v>
      </c>
      <c r="BF457" s="207">
        <v>0</v>
      </c>
      <c r="BG457" s="207">
        <v>0</v>
      </c>
      <c r="BH457" s="207">
        <v>0</v>
      </c>
      <c r="BI457" s="207">
        <v>0</v>
      </c>
      <c r="BJ457" s="207">
        <v>0</v>
      </c>
      <c r="BK457" s="207">
        <v>0</v>
      </c>
      <c r="BL457" s="207">
        <v>0</v>
      </c>
      <c r="BM457" s="207">
        <v>0</v>
      </c>
      <c r="BN457" s="207">
        <v>0</v>
      </c>
      <c r="BO457" s="207">
        <v>0</v>
      </c>
      <c r="BP457" s="207">
        <v>0</v>
      </c>
      <c r="BQ457" s="207">
        <v>0</v>
      </c>
      <c r="BR457" s="207">
        <v>0</v>
      </c>
      <c r="BS457" s="207">
        <v>0</v>
      </c>
      <c r="BT457" s="207">
        <v>0</v>
      </c>
      <c r="BU457" s="207">
        <v>0</v>
      </c>
      <c r="BV457" s="207">
        <v>0</v>
      </c>
      <c r="BW457" s="207">
        <v>0</v>
      </c>
      <c r="BX457" s="207">
        <v>0</v>
      </c>
      <c r="BY457" s="207">
        <v>0</v>
      </c>
      <c r="BZ457" s="207">
        <v>0</v>
      </c>
      <c r="CA457" s="207">
        <v>0</v>
      </c>
      <c r="CB457" s="207">
        <v>0</v>
      </c>
      <c r="CC457" s="216">
        <f t="shared" si="63"/>
        <v>0</v>
      </c>
    </row>
    <row r="458" spans="1:81" s="116" customFormat="1" ht="25.5" customHeight="1">
      <c r="A458" s="143" t="s">
        <v>1461</v>
      </c>
      <c r="B458" s="310" t="s">
        <v>57</v>
      </c>
      <c r="C458" s="311" t="s">
        <v>58</v>
      </c>
      <c r="D458" s="312">
        <v>53050</v>
      </c>
      <c r="E458" s="311" t="s">
        <v>1057</v>
      </c>
      <c r="F458" s="313" t="s">
        <v>1136</v>
      </c>
      <c r="G458" s="314" t="s">
        <v>1646</v>
      </c>
      <c r="H458" s="207">
        <v>0</v>
      </c>
      <c r="I458" s="207">
        <v>0</v>
      </c>
      <c r="J458" s="207">
        <v>0</v>
      </c>
      <c r="K458" s="207">
        <v>0</v>
      </c>
      <c r="L458" s="207">
        <v>0</v>
      </c>
      <c r="M458" s="207">
        <v>0</v>
      </c>
      <c r="N458" s="207">
        <v>0</v>
      </c>
      <c r="O458" s="207">
        <v>0</v>
      </c>
      <c r="P458" s="207">
        <v>0</v>
      </c>
      <c r="Q458" s="207">
        <v>0</v>
      </c>
      <c r="R458" s="207">
        <v>0</v>
      </c>
      <c r="S458" s="207">
        <v>0</v>
      </c>
      <c r="T458" s="207">
        <v>0</v>
      </c>
      <c r="U458" s="207">
        <v>0</v>
      </c>
      <c r="V458" s="207">
        <v>0</v>
      </c>
      <c r="W458" s="207">
        <v>0</v>
      </c>
      <c r="X458" s="207">
        <v>0</v>
      </c>
      <c r="Y458" s="207">
        <v>0</v>
      </c>
      <c r="Z458" s="207">
        <v>0</v>
      </c>
      <c r="AA458" s="207">
        <v>0</v>
      </c>
      <c r="AB458" s="207">
        <v>0</v>
      </c>
      <c r="AC458" s="207">
        <v>0</v>
      </c>
      <c r="AD458" s="207">
        <v>0</v>
      </c>
      <c r="AE458" s="207">
        <v>0</v>
      </c>
      <c r="AF458" s="207">
        <v>0</v>
      </c>
      <c r="AG458" s="207">
        <v>0</v>
      </c>
      <c r="AH458" s="207">
        <v>0</v>
      </c>
      <c r="AI458" s="207">
        <v>0</v>
      </c>
      <c r="AJ458" s="207">
        <v>0</v>
      </c>
      <c r="AK458" s="207">
        <v>0</v>
      </c>
      <c r="AL458" s="207">
        <v>0</v>
      </c>
      <c r="AM458" s="207">
        <v>0</v>
      </c>
      <c r="AN458" s="207">
        <v>0</v>
      </c>
      <c r="AO458" s="207">
        <v>0</v>
      </c>
      <c r="AP458" s="207">
        <v>0</v>
      </c>
      <c r="AQ458" s="207">
        <v>0</v>
      </c>
      <c r="AR458" s="207">
        <v>0</v>
      </c>
      <c r="AS458" s="207">
        <v>0</v>
      </c>
      <c r="AT458" s="207">
        <v>0</v>
      </c>
      <c r="AU458" s="207">
        <v>0</v>
      </c>
      <c r="AV458" s="207">
        <v>0</v>
      </c>
      <c r="AW458" s="207">
        <v>0</v>
      </c>
      <c r="AX458" s="207">
        <v>0</v>
      </c>
      <c r="AY458" s="207">
        <v>0</v>
      </c>
      <c r="AZ458" s="207">
        <v>0</v>
      </c>
      <c r="BA458" s="207">
        <v>0</v>
      </c>
      <c r="BB458" s="207">
        <v>0</v>
      </c>
      <c r="BC458" s="207">
        <v>0</v>
      </c>
      <c r="BD458" s="207">
        <v>0</v>
      </c>
      <c r="BE458" s="207">
        <v>0</v>
      </c>
      <c r="BF458" s="207">
        <v>0</v>
      </c>
      <c r="BG458" s="207">
        <v>0</v>
      </c>
      <c r="BH458" s="207">
        <v>0</v>
      </c>
      <c r="BI458" s="207">
        <v>0</v>
      </c>
      <c r="BJ458" s="207">
        <v>0</v>
      </c>
      <c r="BK458" s="207">
        <v>0</v>
      </c>
      <c r="BL458" s="207">
        <v>0</v>
      </c>
      <c r="BM458" s="207">
        <v>0</v>
      </c>
      <c r="BN458" s="207">
        <v>0</v>
      </c>
      <c r="BO458" s="207">
        <v>0</v>
      </c>
      <c r="BP458" s="207">
        <v>0</v>
      </c>
      <c r="BQ458" s="207">
        <v>0</v>
      </c>
      <c r="BR458" s="207">
        <v>0</v>
      </c>
      <c r="BS458" s="207">
        <v>0</v>
      </c>
      <c r="BT458" s="207">
        <v>0</v>
      </c>
      <c r="BU458" s="207">
        <v>0</v>
      </c>
      <c r="BV458" s="207">
        <v>0</v>
      </c>
      <c r="BW458" s="207">
        <v>0</v>
      </c>
      <c r="BX458" s="207">
        <v>0</v>
      </c>
      <c r="BY458" s="207">
        <v>0</v>
      </c>
      <c r="BZ458" s="207">
        <v>0</v>
      </c>
      <c r="CA458" s="207">
        <v>0</v>
      </c>
      <c r="CB458" s="207">
        <v>0</v>
      </c>
      <c r="CC458" s="216">
        <f t="shared" si="63"/>
        <v>0</v>
      </c>
    </row>
    <row r="459" spans="1:81" s="116" customFormat="1" ht="25.5" customHeight="1">
      <c r="A459" s="143" t="s">
        <v>1461</v>
      </c>
      <c r="B459" s="310" t="s">
        <v>57</v>
      </c>
      <c r="C459" s="311" t="s">
        <v>58</v>
      </c>
      <c r="D459" s="312">
        <v>53050</v>
      </c>
      <c r="E459" s="311" t="s">
        <v>1057</v>
      </c>
      <c r="F459" s="313" t="s">
        <v>1137</v>
      </c>
      <c r="G459" s="314" t="s">
        <v>1647</v>
      </c>
      <c r="H459" s="207">
        <v>0</v>
      </c>
      <c r="I459" s="185">
        <v>0</v>
      </c>
      <c r="J459" s="185">
        <v>0</v>
      </c>
      <c r="K459" s="185">
        <v>0</v>
      </c>
      <c r="L459" s="185">
        <v>0</v>
      </c>
      <c r="M459" s="185">
        <v>303750</v>
      </c>
      <c r="N459" s="185">
        <v>0</v>
      </c>
      <c r="O459" s="185">
        <v>0</v>
      </c>
      <c r="P459" s="185">
        <v>0</v>
      </c>
      <c r="Q459" s="185">
        <v>0</v>
      </c>
      <c r="R459" s="185">
        <v>0</v>
      </c>
      <c r="S459" s="185">
        <v>0</v>
      </c>
      <c r="T459" s="185">
        <v>0</v>
      </c>
      <c r="U459" s="185">
        <v>0</v>
      </c>
      <c r="V459" s="185">
        <v>0</v>
      </c>
      <c r="W459" s="185">
        <v>0</v>
      </c>
      <c r="X459" s="185">
        <v>0</v>
      </c>
      <c r="Y459" s="185">
        <v>0</v>
      </c>
      <c r="Z459" s="185">
        <v>0</v>
      </c>
      <c r="AA459" s="185">
        <v>0</v>
      </c>
      <c r="AB459" s="185">
        <v>165280</v>
      </c>
      <c r="AC459" s="185">
        <v>0</v>
      </c>
      <c r="AD459" s="185">
        <v>0</v>
      </c>
      <c r="AE459" s="185">
        <v>0</v>
      </c>
      <c r="AF459" s="185">
        <v>0</v>
      </c>
      <c r="AG459" s="185">
        <v>0</v>
      </c>
      <c r="AH459" s="185">
        <v>200000</v>
      </c>
      <c r="AI459" s="185">
        <v>0</v>
      </c>
      <c r="AJ459" s="185">
        <v>0</v>
      </c>
      <c r="AK459" s="185">
        <v>0</v>
      </c>
      <c r="AL459" s="185">
        <v>0</v>
      </c>
      <c r="AM459" s="185">
        <v>0</v>
      </c>
      <c r="AN459" s="185">
        <v>0</v>
      </c>
      <c r="AO459" s="185">
        <v>0</v>
      </c>
      <c r="AP459" s="185">
        <v>0</v>
      </c>
      <c r="AQ459" s="185">
        <v>0</v>
      </c>
      <c r="AR459" s="185">
        <v>0</v>
      </c>
      <c r="AS459" s="185">
        <v>0</v>
      </c>
      <c r="AT459" s="185">
        <v>0</v>
      </c>
      <c r="AU459" s="185">
        <v>0</v>
      </c>
      <c r="AV459" s="185">
        <v>0</v>
      </c>
      <c r="AW459" s="185">
        <v>0</v>
      </c>
      <c r="AX459" s="185">
        <v>0</v>
      </c>
      <c r="AY459" s="185">
        <v>0</v>
      </c>
      <c r="AZ459" s="185">
        <v>0</v>
      </c>
      <c r="BA459" s="185">
        <v>0</v>
      </c>
      <c r="BB459" s="185">
        <v>0</v>
      </c>
      <c r="BC459" s="185">
        <v>0</v>
      </c>
      <c r="BD459" s="185">
        <v>0</v>
      </c>
      <c r="BE459" s="185">
        <v>0</v>
      </c>
      <c r="BF459" s="185">
        <v>0</v>
      </c>
      <c r="BG459" s="185">
        <v>0</v>
      </c>
      <c r="BH459" s="185"/>
      <c r="BI459" s="185">
        <v>0</v>
      </c>
      <c r="BJ459" s="185"/>
      <c r="BK459" s="185">
        <v>0</v>
      </c>
      <c r="BL459" s="185">
        <v>0</v>
      </c>
      <c r="BM459" s="185">
        <v>191535</v>
      </c>
      <c r="BN459" s="185">
        <v>0</v>
      </c>
      <c r="BO459" s="185">
        <v>0</v>
      </c>
      <c r="BP459" s="185"/>
      <c r="BQ459" s="185">
        <v>0</v>
      </c>
      <c r="BR459" s="185">
        <v>838883</v>
      </c>
      <c r="BS459" s="185">
        <v>0</v>
      </c>
      <c r="BT459" s="185">
        <v>0</v>
      </c>
      <c r="BU459" s="185">
        <v>0</v>
      </c>
      <c r="BV459" s="185">
        <v>0</v>
      </c>
      <c r="BW459" s="185">
        <v>0</v>
      </c>
      <c r="BX459" s="185">
        <v>0</v>
      </c>
      <c r="BY459" s="185">
        <v>0</v>
      </c>
      <c r="BZ459" s="185">
        <v>0</v>
      </c>
      <c r="CA459" s="185">
        <v>0</v>
      </c>
      <c r="CB459" s="185">
        <v>0</v>
      </c>
      <c r="CC459" s="216">
        <f t="shared" si="63"/>
        <v>1699448</v>
      </c>
    </row>
    <row r="460" spans="1:81" s="116" customFormat="1" ht="25.5" customHeight="1">
      <c r="A460" s="143" t="s">
        <v>1461</v>
      </c>
      <c r="B460" s="310" t="s">
        <v>57</v>
      </c>
      <c r="C460" s="311" t="s">
        <v>58</v>
      </c>
      <c r="D460" s="312">
        <v>53050</v>
      </c>
      <c r="E460" s="311" t="s">
        <v>1057</v>
      </c>
      <c r="F460" s="313" t="s">
        <v>1138</v>
      </c>
      <c r="G460" s="314" t="s">
        <v>1139</v>
      </c>
      <c r="H460" s="207">
        <v>0</v>
      </c>
      <c r="I460" s="207">
        <v>0</v>
      </c>
      <c r="J460" s="207">
        <v>0</v>
      </c>
      <c r="K460" s="207">
        <v>0</v>
      </c>
      <c r="L460" s="207">
        <v>0</v>
      </c>
      <c r="M460" s="207">
        <v>0</v>
      </c>
      <c r="N460" s="207">
        <v>0</v>
      </c>
      <c r="O460" s="207">
        <v>0</v>
      </c>
      <c r="P460" s="207">
        <v>0</v>
      </c>
      <c r="Q460" s="207">
        <v>0</v>
      </c>
      <c r="R460" s="207">
        <v>0</v>
      </c>
      <c r="S460" s="207">
        <v>0</v>
      </c>
      <c r="T460" s="207">
        <v>0</v>
      </c>
      <c r="U460" s="207">
        <v>0</v>
      </c>
      <c r="V460" s="207">
        <v>0</v>
      </c>
      <c r="W460" s="207">
        <v>0</v>
      </c>
      <c r="X460" s="207">
        <v>0</v>
      </c>
      <c r="Y460" s="207">
        <v>0</v>
      </c>
      <c r="Z460" s="207">
        <v>0</v>
      </c>
      <c r="AA460" s="207">
        <v>0</v>
      </c>
      <c r="AB460" s="207">
        <v>0</v>
      </c>
      <c r="AC460" s="207">
        <v>0</v>
      </c>
      <c r="AD460" s="207">
        <v>0</v>
      </c>
      <c r="AE460" s="207">
        <v>0</v>
      </c>
      <c r="AF460" s="207">
        <v>0</v>
      </c>
      <c r="AG460" s="207">
        <v>0</v>
      </c>
      <c r="AH460" s="207">
        <v>0</v>
      </c>
      <c r="AI460" s="207">
        <v>0</v>
      </c>
      <c r="AJ460" s="207">
        <v>0</v>
      </c>
      <c r="AK460" s="207">
        <v>0</v>
      </c>
      <c r="AL460" s="207">
        <v>0</v>
      </c>
      <c r="AM460" s="207">
        <v>0</v>
      </c>
      <c r="AN460" s="207">
        <v>0</v>
      </c>
      <c r="AO460" s="207">
        <v>0</v>
      </c>
      <c r="AP460" s="207">
        <v>0</v>
      </c>
      <c r="AQ460" s="207">
        <v>0</v>
      </c>
      <c r="AR460" s="207">
        <v>0</v>
      </c>
      <c r="AS460" s="207">
        <v>0</v>
      </c>
      <c r="AT460" s="207">
        <v>0</v>
      </c>
      <c r="AU460" s="207">
        <v>0</v>
      </c>
      <c r="AV460" s="207">
        <v>0</v>
      </c>
      <c r="AW460" s="207">
        <v>0</v>
      </c>
      <c r="AX460" s="207">
        <v>0</v>
      </c>
      <c r="AY460" s="207">
        <v>0</v>
      </c>
      <c r="AZ460" s="207">
        <v>0</v>
      </c>
      <c r="BA460" s="207">
        <v>0</v>
      </c>
      <c r="BB460" s="207">
        <v>0</v>
      </c>
      <c r="BC460" s="207">
        <v>0</v>
      </c>
      <c r="BD460" s="207">
        <v>0</v>
      </c>
      <c r="BE460" s="207">
        <v>0</v>
      </c>
      <c r="BF460" s="207">
        <v>0</v>
      </c>
      <c r="BG460" s="207">
        <v>0</v>
      </c>
      <c r="BH460" s="207">
        <v>0</v>
      </c>
      <c r="BI460" s="207">
        <v>0</v>
      </c>
      <c r="BJ460" s="207">
        <v>0</v>
      </c>
      <c r="BK460" s="207">
        <v>0</v>
      </c>
      <c r="BL460" s="207">
        <v>0</v>
      </c>
      <c r="BM460" s="207">
        <v>0</v>
      </c>
      <c r="BN460" s="207">
        <v>0</v>
      </c>
      <c r="BO460" s="207">
        <v>0</v>
      </c>
      <c r="BP460" s="207">
        <v>0</v>
      </c>
      <c r="BQ460" s="207">
        <v>0</v>
      </c>
      <c r="BR460" s="207">
        <v>0</v>
      </c>
      <c r="BS460" s="207">
        <v>0</v>
      </c>
      <c r="BT460" s="207">
        <v>0</v>
      </c>
      <c r="BU460" s="207">
        <v>0</v>
      </c>
      <c r="BV460" s="207">
        <v>0</v>
      </c>
      <c r="BW460" s="207">
        <v>0</v>
      </c>
      <c r="BX460" s="207">
        <v>0</v>
      </c>
      <c r="BY460" s="207">
        <v>0</v>
      </c>
      <c r="BZ460" s="207">
        <v>0</v>
      </c>
      <c r="CA460" s="207">
        <v>0</v>
      </c>
      <c r="CB460" s="207">
        <v>0</v>
      </c>
      <c r="CC460" s="216">
        <f t="shared" si="63"/>
        <v>0</v>
      </c>
    </row>
    <row r="461" spans="1:81" s="329" customFormat="1" ht="25.5" customHeight="1">
      <c r="A461" s="345"/>
      <c r="B461" s="477" t="s">
        <v>1140</v>
      </c>
      <c r="C461" s="478"/>
      <c r="D461" s="478"/>
      <c r="E461" s="478"/>
      <c r="F461" s="478"/>
      <c r="G461" s="479"/>
      <c r="H461" s="209">
        <f>SUM(H413:H460)</f>
        <v>5004465.6500000004</v>
      </c>
      <c r="I461" s="209">
        <f t="shared" ref="I461:BT461" si="64">SUM(I413:I460)</f>
        <v>438828.15</v>
      </c>
      <c r="J461" s="209">
        <f t="shared" si="64"/>
        <v>3126625</v>
      </c>
      <c r="K461" s="209">
        <f t="shared" si="64"/>
        <v>98300</v>
      </c>
      <c r="L461" s="209">
        <f t="shared" si="64"/>
        <v>208923.75</v>
      </c>
      <c r="M461" s="209">
        <f t="shared" si="64"/>
        <v>1272955.5</v>
      </c>
      <c r="N461" s="209">
        <f t="shared" si="64"/>
        <v>1781240.39</v>
      </c>
      <c r="O461" s="209">
        <f t="shared" si="64"/>
        <v>439753.75</v>
      </c>
      <c r="P461" s="209">
        <f t="shared" si="64"/>
        <v>0</v>
      </c>
      <c r="Q461" s="209">
        <f t="shared" si="64"/>
        <v>4911808.7299999995</v>
      </c>
      <c r="R461" s="209">
        <f t="shared" si="64"/>
        <v>304655.25</v>
      </c>
      <c r="S461" s="209">
        <f t="shared" si="64"/>
        <v>70750</v>
      </c>
      <c r="T461" s="209">
        <f t="shared" si="64"/>
        <v>1907900.5</v>
      </c>
      <c r="U461" s="209">
        <f t="shared" si="64"/>
        <v>530988.94999999995</v>
      </c>
      <c r="V461" s="209">
        <f t="shared" si="64"/>
        <v>32251</v>
      </c>
      <c r="W461" s="209">
        <f t="shared" si="64"/>
        <v>759251.5</v>
      </c>
      <c r="X461" s="209">
        <f t="shared" si="64"/>
        <v>79857.5</v>
      </c>
      <c r="Y461" s="209">
        <f t="shared" si="64"/>
        <v>503250</v>
      </c>
      <c r="Z461" s="209">
        <f t="shared" si="64"/>
        <v>2376236.75</v>
      </c>
      <c r="AA461" s="209">
        <f t="shared" si="64"/>
        <v>462849.5</v>
      </c>
      <c r="AB461" s="209">
        <f t="shared" si="64"/>
        <v>632891</v>
      </c>
      <c r="AC461" s="209">
        <f t="shared" si="64"/>
        <v>496900</v>
      </c>
      <c r="AD461" s="209">
        <f t="shared" si="64"/>
        <v>366</v>
      </c>
      <c r="AE461" s="209">
        <f t="shared" si="64"/>
        <v>299046.5</v>
      </c>
      <c r="AF461" s="209">
        <f t="shared" si="64"/>
        <v>491866.27</v>
      </c>
      <c r="AG461" s="209">
        <f t="shared" si="64"/>
        <v>32940</v>
      </c>
      <c r="AH461" s="209">
        <f t="shared" si="64"/>
        <v>843545.1</v>
      </c>
      <c r="AI461" s="209">
        <f t="shared" si="64"/>
        <v>200472.62</v>
      </c>
      <c r="AJ461" s="209">
        <f t="shared" si="64"/>
        <v>1892677</v>
      </c>
      <c r="AK461" s="209">
        <f t="shared" si="64"/>
        <v>2024208</v>
      </c>
      <c r="AL461" s="209">
        <f t="shared" si="64"/>
        <v>727182</v>
      </c>
      <c r="AM461" s="209">
        <f t="shared" si="64"/>
        <v>244823.34</v>
      </c>
      <c r="AN461" s="209">
        <f t="shared" si="64"/>
        <v>1445935.75</v>
      </c>
      <c r="AO461" s="209">
        <f t="shared" si="64"/>
        <v>2162755.56</v>
      </c>
      <c r="AP461" s="209">
        <f t="shared" si="64"/>
        <v>1333620.25</v>
      </c>
      <c r="AQ461" s="209">
        <f t="shared" si="64"/>
        <v>1922897</v>
      </c>
      <c r="AR461" s="209">
        <f t="shared" si="64"/>
        <v>1977008.58</v>
      </c>
      <c r="AS461" s="209">
        <f t="shared" si="64"/>
        <v>1424554</v>
      </c>
      <c r="AT461" s="209">
        <f t="shared" si="64"/>
        <v>955329</v>
      </c>
      <c r="AU461" s="209">
        <f t="shared" si="64"/>
        <v>1046094.72</v>
      </c>
      <c r="AV461" s="209">
        <f t="shared" si="64"/>
        <v>771357.34000000008</v>
      </c>
      <c r="AW461" s="209">
        <f t="shared" si="64"/>
        <v>1593807.6</v>
      </c>
      <c r="AX461" s="209">
        <f t="shared" si="64"/>
        <v>897171.75</v>
      </c>
      <c r="AY461" s="209">
        <f t="shared" si="64"/>
        <v>856958.09</v>
      </c>
      <c r="AZ461" s="209">
        <f t="shared" si="64"/>
        <v>54372.5</v>
      </c>
      <c r="BA461" s="209">
        <f t="shared" si="64"/>
        <v>91090.75</v>
      </c>
      <c r="BB461" s="209">
        <f t="shared" si="64"/>
        <v>3072123.95</v>
      </c>
      <c r="BC461" s="209">
        <f t="shared" si="64"/>
        <v>3475</v>
      </c>
      <c r="BD461" s="209">
        <f t="shared" si="64"/>
        <v>498792.51</v>
      </c>
      <c r="BE461" s="209">
        <f t="shared" si="64"/>
        <v>262180</v>
      </c>
      <c r="BF461" s="209">
        <f t="shared" si="64"/>
        <v>1001162</v>
      </c>
      <c r="BG461" s="209">
        <f t="shared" si="64"/>
        <v>147932.47999999998</v>
      </c>
      <c r="BH461" s="209">
        <f t="shared" si="64"/>
        <v>0</v>
      </c>
      <c r="BI461" s="209">
        <f t="shared" si="64"/>
        <v>657733.5</v>
      </c>
      <c r="BJ461" s="209">
        <f t="shared" si="64"/>
        <v>0</v>
      </c>
      <c r="BK461" s="209">
        <f t="shared" si="64"/>
        <v>331430.25</v>
      </c>
      <c r="BL461" s="209">
        <f t="shared" si="64"/>
        <v>411088</v>
      </c>
      <c r="BM461" s="209">
        <f t="shared" si="64"/>
        <v>1324288.03</v>
      </c>
      <c r="BN461" s="209">
        <f t="shared" si="64"/>
        <v>859915.75</v>
      </c>
      <c r="BO461" s="209">
        <f t="shared" si="64"/>
        <v>692599.35</v>
      </c>
      <c r="BP461" s="209">
        <f t="shared" si="64"/>
        <v>0</v>
      </c>
      <c r="BQ461" s="209">
        <f t="shared" si="64"/>
        <v>2015889.7</v>
      </c>
      <c r="BR461" s="209">
        <f t="shared" si="64"/>
        <v>1007238.75</v>
      </c>
      <c r="BS461" s="209">
        <f t="shared" si="64"/>
        <v>415743</v>
      </c>
      <c r="BT461" s="209">
        <f t="shared" si="64"/>
        <v>1158541.5</v>
      </c>
      <c r="BU461" s="209">
        <f t="shared" ref="BU461:CC461" si="65">SUM(BU413:BU460)</f>
        <v>812477.75</v>
      </c>
      <c r="BV461" s="209">
        <f t="shared" si="65"/>
        <v>1025673.1</v>
      </c>
      <c r="BW461" s="209">
        <f t="shared" si="65"/>
        <v>677736.75</v>
      </c>
      <c r="BX461" s="209">
        <f t="shared" si="65"/>
        <v>2463234.75</v>
      </c>
      <c r="BY461" s="209">
        <f t="shared" si="65"/>
        <v>3491599.5</v>
      </c>
      <c r="BZ461" s="209">
        <f t="shared" si="65"/>
        <v>720096.8</v>
      </c>
      <c r="CA461" s="209">
        <f t="shared" si="65"/>
        <v>218394.79</v>
      </c>
      <c r="CB461" s="209">
        <f t="shared" si="65"/>
        <v>209297</v>
      </c>
      <c r="CC461" s="209">
        <f t="shared" si="65"/>
        <v>72209406.799999997</v>
      </c>
    </row>
    <row r="462" spans="1:81" s="116" customFormat="1" ht="25.5" customHeight="1">
      <c r="A462" s="143" t="s">
        <v>1461</v>
      </c>
      <c r="B462" s="310" t="s">
        <v>1467</v>
      </c>
      <c r="C462" s="311" t="s">
        <v>1468</v>
      </c>
      <c r="D462" s="312">
        <v>53050</v>
      </c>
      <c r="E462" s="311" t="s">
        <v>1057</v>
      </c>
      <c r="F462" s="313" t="s">
        <v>1060</v>
      </c>
      <c r="G462" s="314" t="s">
        <v>1061</v>
      </c>
      <c r="H462" s="207">
        <v>0</v>
      </c>
      <c r="I462" s="207">
        <v>0</v>
      </c>
      <c r="J462" s="207">
        <v>0</v>
      </c>
      <c r="K462" s="207">
        <v>0</v>
      </c>
      <c r="L462" s="207">
        <v>0</v>
      </c>
      <c r="M462" s="207">
        <v>0</v>
      </c>
      <c r="N462" s="207">
        <v>0</v>
      </c>
      <c r="O462" s="207">
        <v>0</v>
      </c>
      <c r="P462" s="207">
        <v>0</v>
      </c>
      <c r="Q462" s="207">
        <v>0</v>
      </c>
      <c r="R462" s="207">
        <v>0</v>
      </c>
      <c r="S462" s="207">
        <v>0</v>
      </c>
      <c r="T462" s="207">
        <v>0</v>
      </c>
      <c r="U462" s="207">
        <v>0</v>
      </c>
      <c r="V462" s="207">
        <v>0</v>
      </c>
      <c r="W462" s="207">
        <v>0</v>
      </c>
      <c r="X462" s="207">
        <v>0</v>
      </c>
      <c r="Y462" s="207">
        <v>0</v>
      </c>
      <c r="Z462" s="207">
        <v>0</v>
      </c>
      <c r="AA462" s="207">
        <v>0</v>
      </c>
      <c r="AB462" s="207">
        <v>0</v>
      </c>
      <c r="AC462" s="207">
        <v>0</v>
      </c>
      <c r="AD462" s="207">
        <v>0</v>
      </c>
      <c r="AE462" s="207">
        <v>0</v>
      </c>
      <c r="AF462" s="207">
        <v>0</v>
      </c>
      <c r="AG462" s="207">
        <v>0</v>
      </c>
      <c r="AH462" s="207">
        <v>0</v>
      </c>
      <c r="AI462" s="207">
        <v>0</v>
      </c>
      <c r="AJ462" s="207">
        <v>0</v>
      </c>
      <c r="AK462" s="207">
        <v>0</v>
      </c>
      <c r="AL462" s="207">
        <v>0</v>
      </c>
      <c r="AM462" s="207">
        <v>0</v>
      </c>
      <c r="AN462" s="207">
        <v>0</v>
      </c>
      <c r="AO462" s="207">
        <v>0</v>
      </c>
      <c r="AP462" s="207">
        <v>0</v>
      </c>
      <c r="AQ462" s="207">
        <v>0</v>
      </c>
      <c r="AR462" s="207">
        <v>0</v>
      </c>
      <c r="AS462" s="207">
        <v>0</v>
      </c>
      <c r="AT462" s="207">
        <v>0</v>
      </c>
      <c r="AU462" s="207">
        <v>0</v>
      </c>
      <c r="AV462" s="207">
        <v>0</v>
      </c>
      <c r="AW462" s="207">
        <v>0</v>
      </c>
      <c r="AX462" s="207">
        <v>0</v>
      </c>
      <c r="AY462" s="207">
        <v>0</v>
      </c>
      <c r="AZ462" s="207">
        <v>0</v>
      </c>
      <c r="BA462" s="207">
        <v>0</v>
      </c>
      <c r="BB462" s="207">
        <v>0</v>
      </c>
      <c r="BC462" s="207">
        <v>0</v>
      </c>
      <c r="BD462" s="207">
        <v>0</v>
      </c>
      <c r="BE462" s="207">
        <v>0</v>
      </c>
      <c r="BF462" s="207">
        <v>0</v>
      </c>
      <c r="BG462" s="207">
        <v>0</v>
      </c>
      <c r="BH462" s="207">
        <v>0</v>
      </c>
      <c r="BI462" s="207">
        <v>0</v>
      </c>
      <c r="BJ462" s="207">
        <v>0</v>
      </c>
      <c r="BK462" s="207">
        <v>0</v>
      </c>
      <c r="BL462" s="207">
        <v>0</v>
      </c>
      <c r="BM462" s="207">
        <v>0</v>
      </c>
      <c r="BN462" s="207">
        <v>0</v>
      </c>
      <c r="BO462" s="207">
        <v>0</v>
      </c>
      <c r="BP462" s="207">
        <v>0</v>
      </c>
      <c r="BQ462" s="207">
        <v>0</v>
      </c>
      <c r="BR462" s="207">
        <v>0</v>
      </c>
      <c r="BS462" s="207">
        <v>0</v>
      </c>
      <c r="BT462" s="207">
        <v>0</v>
      </c>
      <c r="BU462" s="207">
        <v>0</v>
      </c>
      <c r="BV462" s="207">
        <v>0</v>
      </c>
      <c r="BW462" s="207">
        <v>0</v>
      </c>
      <c r="BX462" s="207">
        <v>0</v>
      </c>
      <c r="BY462" s="207">
        <v>0</v>
      </c>
      <c r="BZ462" s="207">
        <v>0</v>
      </c>
      <c r="CA462" s="207">
        <v>0</v>
      </c>
      <c r="CB462" s="207">
        <v>0</v>
      </c>
      <c r="CC462" s="216">
        <f t="shared" ref="CC462:CC469" si="66">SUM(H462:CB462)</f>
        <v>0</v>
      </c>
    </row>
    <row r="463" spans="1:81" s="116" customFormat="1" ht="25.5" customHeight="1">
      <c r="A463" s="143" t="s">
        <v>1461</v>
      </c>
      <c r="B463" s="310" t="s">
        <v>1467</v>
      </c>
      <c r="C463" s="311" t="s">
        <v>1468</v>
      </c>
      <c r="D463" s="312">
        <v>53050</v>
      </c>
      <c r="E463" s="311" t="s">
        <v>1057</v>
      </c>
      <c r="F463" s="313" t="s">
        <v>1104</v>
      </c>
      <c r="G463" s="314" t="s">
        <v>1105</v>
      </c>
      <c r="H463" s="207">
        <v>0</v>
      </c>
      <c r="I463" s="207">
        <v>0</v>
      </c>
      <c r="J463" s="207">
        <v>0</v>
      </c>
      <c r="K463" s="207">
        <v>0</v>
      </c>
      <c r="L463" s="207">
        <v>0</v>
      </c>
      <c r="M463" s="207">
        <v>0</v>
      </c>
      <c r="N463" s="207">
        <v>0</v>
      </c>
      <c r="O463" s="207">
        <v>0</v>
      </c>
      <c r="P463" s="207">
        <v>0</v>
      </c>
      <c r="Q463" s="207">
        <v>0</v>
      </c>
      <c r="R463" s="207">
        <v>0</v>
      </c>
      <c r="S463" s="207">
        <v>0</v>
      </c>
      <c r="T463" s="207">
        <v>0</v>
      </c>
      <c r="U463" s="207">
        <v>0</v>
      </c>
      <c r="V463" s="207">
        <v>0</v>
      </c>
      <c r="W463" s="207">
        <v>0</v>
      </c>
      <c r="X463" s="207">
        <v>0</v>
      </c>
      <c r="Y463" s="207">
        <v>0</v>
      </c>
      <c r="Z463" s="207">
        <v>0</v>
      </c>
      <c r="AA463" s="207">
        <v>0</v>
      </c>
      <c r="AB463" s="207">
        <v>0</v>
      </c>
      <c r="AC463" s="207">
        <v>0</v>
      </c>
      <c r="AD463" s="207">
        <v>0</v>
      </c>
      <c r="AE463" s="207">
        <v>0</v>
      </c>
      <c r="AF463" s="207">
        <v>0</v>
      </c>
      <c r="AG463" s="207">
        <v>0</v>
      </c>
      <c r="AH463" s="207">
        <v>0</v>
      </c>
      <c r="AI463" s="207">
        <v>0</v>
      </c>
      <c r="AJ463" s="207">
        <v>0</v>
      </c>
      <c r="AK463" s="207">
        <v>0</v>
      </c>
      <c r="AL463" s="207">
        <v>0</v>
      </c>
      <c r="AM463" s="207">
        <v>0</v>
      </c>
      <c r="AN463" s="207">
        <v>0</v>
      </c>
      <c r="AO463" s="207">
        <v>0</v>
      </c>
      <c r="AP463" s="207">
        <v>0</v>
      </c>
      <c r="AQ463" s="207">
        <v>0</v>
      </c>
      <c r="AR463" s="207">
        <v>0</v>
      </c>
      <c r="AS463" s="207">
        <v>0</v>
      </c>
      <c r="AT463" s="207">
        <v>0</v>
      </c>
      <c r="AU463" s="207">
        <v>0</v>
      </c>
      <c r="AV463" s="207">
        <v>0</v>
      </c>
      <c r="AW463" s="207">
        <v>0</v>
      </c>
      <c r="AX463" s="207">
        <v>0</v>
      </c>
      <c r="AY463" s="207">
        <v>0</v>
      </c>
      <c r="AZ463" s="207">
        <v>0</v>
      </c>
      <c r="BA463" s="207">
        <v>0</v>
      </c>
      <c r="BB463" s="207">
        <v>0</v>
      </c>
      <c r="BC463" s="207">
        <v>0</v>
      </c>
      <c r="BD463" s="207">
        <v>0</v>
      </c>
      <c r="BE463" s="207">
        <v>0</v>
      </c>
      <c r="BF463" s="207">
        <v>0</v>
      </c>
      <c r="BG463" s="207">
        <v>0</v>
      </c>
      <c r="BH463" s="207">
        <v>0</v>
      </c>
      <c r="BI463" s="207">
        <v>0</v>
      </c>
      <c r="BJ463" s="207">
        <v>0</v>
      </c>
      <c r="BK463" s="207">
        <v>0</v>
      </c>
      <c r="BL463" s="207">
        <v>0</v>
      </c>
      <c r="BM463" s="207">
        <v>0</v>
      </c>
      <c r="BN463" s="207">
        <v>0</v>
      </c>
      <c r="BO463" s="207">
        <v>0</v>
      </c>
      <c r="BP463" s="207">
        <v>0</v>
      </c>
      <c r="BQ463" s="207">
        <v>0</v>
      </c>
      <c r="BR463" s="207">
        <v>0</v>
      </c>
      <c r="BS463" s="207">
        <v>0</v>
      </c>
      <c r="BT463" s="207">
        <v>0</v>
      </c>
      <c r="BU463" s="207">
        <v>0</v>
      </c>
      <c r="BV463" s="207">
        <v>0</v>
      </c>
      <c r="BW463" s="207">
        <v>0</v>
      </c>
      <c r="BX463" s="207">
        <v>0</v>
      </c>
      <c r="BY463" s="207">
        <v>0</v>
      </c>
      <c r="BZ463" s="207">
        <v>0</v>
      </c>
      <c r="CA463" s="207">
        <v>0</v>
      </c>
      <c r="CB463" s="207">
        <v>0</v>
      </c>
      <c r="CC463" s="216">
        <f t="shared" si="66"/>
        <v>0</v>
      </c>
    </row>
    <row r="464" spans="1:81" s="116" customFormat="1" ht="25.5" customHeight="1">
      <c r="A464" s="143" t="s">
        <v>1461</v>
      </c>
      <c r="B464" s="310" t="s">
        <v>1467</v>
      </c>
      <c r="C464" s="311" t="s">
        <v>1468</v>
      </c>
      <c r="D464" s="312"/>
      <c r="E464" s="311"/>
      <c r="F464" s="313" t="s">
        <v>1106</v>
      </c>
      <c r="G464" s="314" t="s">
        <v>1648</v>
      </c>
      <c r="H464" s="207">
        <v>0</v>
      </c>
      <c r="I464" s="207">
        <v>0</v>
      </c>
      <c r="J464" s="207">
        <v>0</v>
      </c>
      <c r="K464" s="207">
        <v>0</v>
      </c>
      <c r="L464" s="207">
        <v>0</v>
      </c>
      <c r="M464" s="207">
        <v>0</v>
      </c>
      <c r="N464" s="207">
        <v>0</v>
      </c>
      <c r="O464" s="207">
        <v>0</v>
      </c>
      <c r="P464" s="207">
        <v>0</v>
      </c>
      <c r="Q464" s="207">
        <v>0</v>
      </c>
      <c r="R464" s="207">
        <v>0</v>
      </c>
      <c r="S464" s="207">
        <v>0</v>
      </c>
      <c r="T464" s="207">
        <v>0</v>
      </c>
      <c r="U464" s="207">
        <v>0</v>
      </c>
      <c r="V464" s="207">
        <v>0</v>
      </c>
      <c r="W464" s="207">
        <v>0</v>
      </c>
      <c r="X464" s="207">
        <v>0</v>
      </c>
      <c r="Y464" s="207">
        <v>0</v>
      </c>
      <c r="Z464" s="207">
        <v>0</v>
      </c>
      <c r="AA464" s="207">
        <v>0</v>
      </c>
      <c r="AB464" s="207">
        <v>0</v>
      </c>
      <c r="AC464" s="207">
        <v>0</v>
      </c>
      <c r="AD464" s="207">
        <v>0</v>
      </c>
      <c r="AE464" s="207">
        <v>0</v>
      </c>
      <c r="AF464" s="207">
        <v>0</v>
      </c>
      <c r="AG464" s="207">
        <v>0</v>
      </c>
      <c r="AH464" s="207">
        <v>0</v>
      </c>
      <c r="AI464" s="207">
        <v>0</v>
      </c>
      <c r="AJ464" s="207">
        <v>0</v>
      </c>
      <c r="AK464" s="207">
        <v>0</v>
      </c>
      <c r="AL464" s="207">
        <v>0</v>
      </c>
      <c r="AM464" s="207">
        <v>0</v>
      </c>
      <c r="AN464" s="207">
        <v>0</v>
      </c>
      <c r="AO464" s="207">
        <v>0</v>
      </c>
      <c r="AP464" s="207">
        <v>0</v>
      </c>
      <c r="AQ464" s="207">
        <v>0</v>
      </c>
      <c r="AR464" s="207">
        <v>0</v>
      </c>
      <c r="AS464" s="207">
        <v>0</v>
      </c>
      <c r="AT464" s="207">
        <v>0</v>
      </c>
      <c r="AU464" s="207">
        <v>0</v>
      </c>
      <c r="AV464" s="207">
        <v>0</v>
      </c>
      <c r="AW464" s="207">
        <v>0</v>
      </c>
      <c r="AX464" s="207">
        <v>0</v>
      </c>
      <c r="AY464" s="207">
        <v>0</v>
      </c>
      <c r="AZ464" s="207">
        <v>0</v>
      </c>
      <c r="BA464" s="207">
        <v>0</v>
      </c>
      <c r="BB464" s="207">
        <v>0</v>
      </c>
      <c r="BC464" s="207">
        <v>0</v>
      </c>
      <c r="BD464" s="207">
        <v>0</v>
      </c>
      <c r="BE464" s="207">
        <v>0</v>
      </c>
      <c r="BF464" s="207">
        <v>0</v>
      </c>
      <c r="BG464" s="207">
        <v>0</v>
      </c>
      <c r="BH464" s="207">
        <v>0</v>
      </c>
      <c r="BI464" s="207">
        <v>0</v>
      </c>
      <c r="BJ464" s="207">
        <v>0</v>
      </c>
      <c r="BK464" s="207">
        <v>0</v>
      </c>
      <c r="BL464" s="207">
        <v>0</v>
      </c>
      <c r="BM464" s="207">
        <v>0</v>
      </c>
      <c r="BN464" s="207">
        <v>0</v>
      </c>
      <c r="BO464" s="207">
        <v>0</v>
      </c>
      <c r="BP464" s="207">
        <v>0</v>
      </c>
      <c r="BQ464" s="207">
        <v>0</v>
      </c>
      <c r="BR464" s="207">
        <v>0</v>
      </c>
      <c r="BS464" s="207">
        <v>0</v>
      </c>
      <c r="BT464" s="207">
        <v>0</v>
      </c>
      <c r="BU464" s="207">
        <v>0</v>
      </c>
      <c r="BV464" s="207">
        <v>0</v>
      </c>
      <c r="BW464" s="207">
        <v>0</v>
      </c>
      <c r="BX464" s="207">
        <v>0</v>
      </c>
      <c r="BY464" s="207">
        <v>0</v>
      </c>
      <c r="BZ464" s="207">
        <v>0</v>
      </c>
      <c r="CA464" s="207">
        <v>0</v>
      </c>
      <c r="CB464" s="207">
        <v>0</v>
      </c>
      <c r="CC464" s="216">
        <f t="shared" si="66"/>
        <v>0</v>
      </c>
    </row>
    <row r="465" spans="1:81" s="116" customFormat="1" ht="25.5" customHeight="1">
      <c r="A465" s="143" t="s">
        <v>1461</v>
      </c>
      <c r="B465" s="310" t="s">
        <v>1467</v>
      </c>
      <c r="C465" s="311" t="s">
        <v>1468</v>
      </c>
      <c r="D465" s="312"/>
      <c r="E465" s="311"/>
      <c r="F465" s="313" t="s">
        <v>1107</v>
      </c>
      <c r="G465" s="314" t="s">
        <v>1649</v>
      </c>
      <c r="H465" s="207">
        <v>0</v>
      </c>
      <c r="I465" s="207">
        <v>0</v>
      </c>
      <c r="J465" s="207">
        <v>0</v>
      </c>
      <c r="K465" s="207">
        <v>0</v>
      </c>
      <c r="L465" s="207">
        <v>0</v>
      </c>
      <c r="M465" s="207">
        <v>0</v>
      </c>
      <c r="N465" s="207">
        <v>0</v>
      </c>
      <c r="O465" s="207">
        <v>0</v>
      </c>
      <c r="P465" s="207">
        <v>0</v>
      </c>
      <c r="Q465" s="207">
        <v>0</v>
      </c>
      <c r="R465" s="207">
        <v>0</v>
      </c>
      <c r="S465" s="207">
        <v>0</v>
      </c>
      <c r="T465" s="207">
        <v>0</v>
      </c>
      <c r="U465" s="207">
        <v>0</v>
      </c>
      <c r="V465" s="207">
        <v>0</v>
      </c>
      <c r="W465" s="207">
        <v>0</v>
      </c>
      <c r="X465" s="207">
        <v>0</v>
      </c>
      <c r="Y465" s="207">
        <v>0</v>
      </c>
      <c r="Z465" s="207">
        <v>0</v>
      </c>
      <c r="AA465" s="207">
        <v>0</v>
      </c>
      <c r="AB465" s="207">
        <v>0</v>
      </c>
      <c r="AC465" s="207">
        <v>0</v>
      </c>
      <c r="AD465" s="207">
        <v>0</v>
      </c>
      <c r="AE465" s="207">
        <v>0</v>
      </c>
      <c r="AF465" s="207">
        <v>0</v>
      </c>
      <c r="AG465" s="207">
        <v>0</v>
      </c>
      <c r="AH465" s="207">
        <v>0</v>
      </c>
      <c r="AI465" s="207">
        <v>3156695.52</v>
      </c>
      <c r="AJ465" s="207">
        <v>0</v>
      </c>
      <c r="AK465" s="207">
        <v>0</v>
      </c>
      <c r="AL465" s="207">
        <v>0</v>
      </c>
      <c r="AM465" s="207">
        <v>0</v>
      </c>
      <c r="AN465" s="207">
        <v>0</v>
      </c>
      <c r="AO465" s="207">
        <v>0</v>
      </c>
      <c r="AP465" s="207">
        <v>0</v>
      </c>
      <c r="AQ465" s="207">
        <v>0</v>
      </c>
      <c r="AR465" s="207">
        <v>0</v>
      </c>
      <c r="AS465" s="207">
        <v>0</v>
      </c>
      <c r="AT465" s="207">
        <v>0</v>
      </c>
      <c r="AU465" s="207">
        <v>0</v>
      </c>
      <c r="AV465" s="207">
        <v>0</v>
      </c>
      <c r="AW465" s="207">
        <v>0</v>
      </c>
      <c r="AX465" s="207">
        <v>0</v>
      </c>
      <c r="AY465" s="207">
        <v>0</v>
      </c>
      <c r="AZ465" s="207">
        <v>0</v>
      </c>
      <c r="BA465" s="207">
        <v>0</v>
      </c>
      <c r="BB465" s="207">
        <v>0</v>
      </c>
      <c r="BC465" s="207">
        <v>0</v>
      </c>
      <c r="BD465" s="207">
        <v>0</v>
      </c>
      <c r="BE465" s="207">
        <v>0</v>
      </c>
      <c r="BF465" s="207">
        <v>0</v>
      </c>
      <c r="BG465" s="207">
        <v>0</v>
      </c>
      <c r="BH465" s="207"/>
      <c r="BI465" s="207">
        <v>0</v>
      </c>
      <c r="BJ465" s="207"/>
      <c r="BK465" s="207">
        <v>0</v>
      </c>
      <c r="BL465" s="207">
        <v>0</v>
      </c>
      <c r="BM465" s="207">
        <v>44987060.700000003</v>
      </c>
      <c r="BN465" s="207">
        <v>0</v>
      </c>
      <c r="BO465" s="207">
        <v>0</v>
      </c>
      <c r="BP465" s="207"/>
      <c r="BQ465" s="207">
        <v>0</v>
      </c>
      <c r="BR465" s="207">
        <v>0</v>
      </c>
      <c r="BS465" s="207">
        <v>0</v>
      </c>
      <c r="BT465" s="207">
        <v>0</v>
      </c>
      <c r="BU465" s="207">
        <v>0</v>
      </c>
      <c r="BV465" s="207">
        <v>0</v>
      </c>
      <c r="BW465" s="207">
        <v>0</v>
      </c>
      <c r="BX465" s="207">
        <v>0</v>
      </c>
      <c r="BY465" s="207">
        <v>0</v>
      </c>
      <c r="BZ465" s="207">
        <v>0</v>
      </c>
      <c r="CA465" s="207">
        <v>0</v>
      </c>
      <c r="CB465" s="207">
        <v>0</v>
      </c>
      <c r="CC465" s="216">
        <f t="shared" si="66"/>
        <v>48143756.220000006</v>
      </c>
    </row>
    <row r="466" spans="1:81" s="116" customFormat="1" ht="25.5" customHeight="1">
      <c r="A466" s="143" t="s">
        <v>1461</v>
      </c>
      <c r="B466" s="310" t="s">
        <v>1467</v>
      </c>
      <c r="C466" s="311" t="s">
        <v>1468</v>
      </c>
      <c r="D466" s="312">
        <v>53050</v>
      </c>
      <c r="E466" s="311" t="s">
        <v>1057</v>
      </c>
      <c r="F466" s="313" t="s">
        <v>1108</v>
      </c>
      <c r="G466" s="314" t="s">
        <v>1109</v>
      </c>
      <c r="H466" s="207">
        <v>82365.45</v>
      </c>
      <c r="I466" s="207">
        <v>0</v>
      </c>
      <c r="J466" s="207">
        <v>0</v>
      </c>
      <c r="K466" s="207">
        <v>0</v>
      </c>
      <c r="L466" s="207">
        <v>0</v>
      </c>
      <c r="M466" s="207">
        <v>0</v>
      </c>
      <c r="N466" s="207">
        <v>0</v>
      </c>
      <c r="O466" s="207">
        <v>0</v>
      </c>
      <c r="P466" s="207">
        <v>0</v>
      </c>
      <c r="Q466" s="207">
        <v>0</v>
      </c>
      <c r="R466" s="207">
        <v>0</v>
      </c>
      <c r="S466" s="207">
        <v>0</v>
      </c>
      <c r="T466" s="207">
        <v>0</v>
      </c>
      <c r="U466" s="207">
        <v>0</v>
      </c>
      <c r="V466" s="207">
        <v>0</v>
      </c>
      <c r="W466" s="207">
        <v>0</v>
      </c>
      <c r="X466" s="207">
        <v>0</v>
      </c>
      <c r="Y466" s="207">
        <v>0</v>
      </c>
      <c r="Z466" s="207">
        <v>0</v>
      </c>
      <c r="AA466" s="207">
        <v>0</v>
      </c>
      <c r="AB466" s="207">
        <v>0</v>
      </c>
      <c r="AC466" s="207">
        <v>0</v>
      </c>
      <c r="AD466" s="207">
        <v>0</v>
      </c>
      <c r="AE466" s="207">
        <v>0</v>
      </c>
      <c r="AF466" s="207">
        <v>0</v>
      </c>
      <c r="AG466" s="207">
        <v>0</v>
      </c>
      <c r="AH466" s="207">
        <v>0</v>
      </c>
      <c r="AI466" s="207">
        <v>156407.74</v>
      </c>
      <c r="AJ466" s="207">
        <v>0</v>
      </c>
      <c r="AK466" s="207">
        <v>0</v>
      </c>
      <c r="AL466" s="207">
        <v>0</v>
      </c>
      <c r="AM466" s="207">
        <v>0</v>
      </c>
      <c r="AN466" s="207">
        <v>0</v>
      </c>
      <c r="AO466" s="207">
        <v>0</v>
      </c>
      <c r="AP466" s="207">
        <v>0</v>
      </c>
      <c r="AQ466" s="207">
        <v>0</v>
      </c>
      <c r="AR466" s="207">
        <v>0</v>
      </c>
      <c r="AS466" s="207">
        <v>0</v>
      </c>
      <c r="AT466" s="207">
        <v>0</v>
      </c>
      <c r="AU466" s="207">
        <v>63763</v>
      </c>
      <c r="AV466" s="207">
        <v>0</v>
      </c>
      <c r="AW466" s="207">
        <v>0</v>
      </c>
      <c r="AX466" s="207">
        <v>0</v>
      </c>
      <c r="AY466" s="207">
        <v>0</v>
      </c>
      <c r="AZ466" s="207">
        <v>0</v>
      </c>
      <c r="BA466" s="207">
        <v>0</v>
      </c>
      <c r="BB466" s="207">
        <v>69330.67</v>
      </c>
      <c r="BC466" s="207">
        <v>0</v>
      </c>
      <c r="BD466" s="207">
        <v>0</v>
      </c>
      <c r="BE466" s="207">
        <v>0</v>
      </c>
      <c r="BF466" s="207">
        <v>7218.42</v>
      </c>
      <c r="BG466" s="207">
        <v>0</v>
      </c>
      <c r="BH466" s="207"/>
      <c r="BI466" s="207">
        <v>0</v>
      </c>
      <c r="BJ466" s="207"/>
      <c r="BK466" s="207">
        <v>0</v>
      </c>
      <c r="BL466" s="207">
        <v>0</v>
      </c>
      <c r="BM466" s="207">
        <v>1000</v>
      </c>
      <c r="BN466" s="207">
        <v>0</v>
      </c>
      <c r="BO466" s="207">
        <v>0</v>
      </c>
      <c r="BP466" s="207"/>
      <c r="BQ466" s="207">
        <v>0</v>
      </c>
      <c r="BR466" s="207">
        <v>0</v>
      </c>
      <c r="BS466" s="207">
        <v>0</v>
      </c>
      <c r="BT466" s="207">
        <v>51754</v>
      </c>
      <c r="BU466" s="207">
        <v>0</v>
      </c>
      <c r="BV466" s="207">
        <v>0</v>
      </c>
      <c r="BW466" s="207">
        <v>0</v>
      </c>
      <c r="BX466" s="207">
        <v>0</v>
      </c>
      <c r="BY466" s="207">
        <v>0</v>
      </c>
      <c r="BZ466" s="207">
        <v>0</v>
      </c>
      <c r="CA466" s="207">
        <v>0</v>
      </c>
      <c r="CB466" s="207">
        <v>0</v>
      </c>
      <c r="CC466" s="216">
        <f t="shared" si="66"/>
        <v>431839.27999999997</v>
      </c>
    </row>
    <row r="467" spans="1:81" s="116" customFormat="1" ht="25.5" customHeight="1">
      <c r="A467" s="143" t="s">
        <v>1461</v>
      </c>
      <c r="B467" s="310" t="s">
        <v>1467</v>
      </c>
      <c r="C467" s="311" t="s">
        <v>1468</v>
      </c>
      <c r="D467" s="312"/>
      <c r="E467" s="311"/>
      <c r="F467" s="313" t="s">
        <v>1110</v>
      </c>
      <c r="G467" s="314" t="s">
        <v>1111</v>
      </c>
      <c r="H467" s="207">
        <v>0</v>
      </c>
      <c r="I467" s="207">
        <v>0</v>
      </c>
      <c r="J467" s="207">
        <v>0</v>
      </c>
      <c r="K467" s="207">
        <v>0</v>
      </c>
      <c r="L467" s="207">
        <v>0</v>
      </c>
      <c r="M467" s="207">
        <v>0</v>
      </c>
      <c r="N467" s="207">
        <v>76221806.799999997</v>
      </c>
      <c r="O467" s="207">
        <v>0</v>
      </c>
      <c r="P467" s="207">
        <v>0</v>
      </c>
      <c r="Q467" s="207">
        <v>0</v>
      </c>
      <c r="R467" s="207">
        <v>0</v>
      </c>
      <c r="S467" s="207">
        <v>0</v>
      </c>
      <c r="T467" s="207">
        <v>0</v>
      </c>
      <c r="U467" s="207">
        <v>0</v>
      </c>
      <c r="V467" s="207">
        <v>0</v>
      </c>
      <c r="W467" s="207">
        <v>0</v>
      </c>
      <c r="X467" s="207">
        <v>0</v>
      </c>
      <c r="Y467" s="207">
        <v>0</v>
      </c>
      <c r="Z467" s="207">
        <v>0</v>
      </c>
      <c r="AA467" s="207">
        <v>0</v>
      </c>
      <c r="AB467" s="207">
        <v>0</v>
      </c>
      <c r="AC467" s="207">
        <v>0</v>
      </c>
      <c r="AD467" s="207">
        <v>0</v>
      </c>
      <c r="AE467" s="207">
        <v>0</v>
      </c>
      <c r="AF467" s="207">
        <v>0</v>
      </c>
      <c r="AG467" s="207">
        <v>0</v>
      </c>
      <c r="AH467" s="207">
        <v>0</v>
      </c>
      <c r="AI467" s="207">
        <v>20636133.649999999</v>
      </c>
      <c r="AJ467" s="207">
        <v>0</v>
      </c>
      <c r="AK467" s="207">
        <v>0</v>
      </c>
      <c r="AL467" s="207">
        <v>0</v>
      </c>
      <c r="AM467" s="207">
        <v>0</v>
      </c>
      <c r="AN467" s="207">
        <v>0</v>
      </c>
      <c r="AO467" s="207">
        <v>0</v>
      </c>
      <c r="AP467" s="207">
        <v>0</v>
      </c>
      <c r="AQ467" s="207">
        <v>0</v>
      </c>
      <c r="AR467" s="207">
        <v>0</v>
      </c>
      <c r="AS467" s="207">
        <v>0</v>
      </c>
      <c r="AT467" s="207">
        <v>0</v>
      </c>
      <c r="AU467" s="207">
        <v>4503796.92</v>
      </c>
      <c r="AV467" s="207">
        <v>0</v>
      </c>
      <c r="AW467" s="207">
        <v>0</v>
      </c>
      <c r="AX467" s="207">
        <v>0</v>
      </c>
      <c r="AY467" s="207">
        <v>0</v>
      </c>
      <c r="AZ467" s="207">
        <v>0</v>
      </c>
      <c r="BA467" s="207">
        <v>0</v>
      </c>
      <c r="BB467" s="207">
        <v>65079404.310000002</v>
      </c>
      <c r="BC467" s="207">
        <v>0</v>
      </c>
      <c r="BD467" s="207">
        <v>0</v>
      </c>
      <c r="BE467" s="207">
        <v>0</v>
      </c>
      <c r="BF467" s="207">
        <v>0</v>
      </c>
      <c r="BG467" s="207">
        <v>0</v>
      </c>
      <c r="BH467" s="207"/>
      <c r="BI467" s="207">
        <v>0</v>
      </c>
      <c r="BJ467" s="207"/>
      <c r="BK467" s="207">
        <v>0</v>
      </c>
      <c r="BL467" s="207">
        <v>0</v>
      </c>
      <c r="BM467" s="207">
        <v>39855813.899999999</v>
      </c>
      <c r="BN467" s="207">
        <v>0</v>
      </c>
      <c r="BO467" s="207">
        <v>0</v>
      </c>
      <c r="BP467" s="207"/>
      <c r="BQ467" s="207">
        <v>0</v>
      </c>
      <c r="BR467" s="207">
        <v>0</v>
      </c>
      <c r="BS467" s="207">
        <v>0</v>
      </c>
      <c r="BT467" s="207">
        <v>0</v>
      </c>
      <c r="BU467" s="207">
        <v>0</v>
      </c>
      <c r="BV467" s="207">
        <v>0</v>
      </c>
      <c r="BW467" s="207">
        <v>0</v>
      </c>
      <c r="BX467" s="207">
        <v>0</v>
      </c>
      <c r="BY467" s="207">
        <v>0</v>
      </c>
      <c r="BZ467" s="207">
        <v>0</v>
      </c>
      <c r="CA467" s="207">
        <v>0</v>
      </c>
      <c r="CB467" s="207">
        <v>0</v>
      </c>
      <c r="CC467" s="216">
        <f t="shared" si="66"/>
        <v>206296955.58000001</v>
      </c>
    </row>
    <row r="468" spans="1:81" s="116" customFormat="1" ht="25.5" customHeight="1">
      <c r="A468" s="143" t="s">
        <v>1461</v>
      </c>
      <c r="B468" s="310" t="s">
        <v>1467</v>
      </c>
      <c r="C468" s="311" t="s">
        <v>1468</v>
      </c>
      <c r="D468" s="312">
        <v>53050</v>
      </c>
      <c r="E468" s="311" t="s">
        <v>1057</v>
      </c>
      <c r="F468" s="313" t="s">
        <v>1112</v>
      </c>
      <c r="G468" s="314" t="s">
        <v>1650</v>
      </c>
      <c r="H468" s="207">
        <v>0</v>
      </c>
      <c r="I468" s="207">
        <v>0</v>
      </c>
      <c r="J468" s="207">
        <v>0</v>
      </c>
      <c r="K468" s="207">
        <v>0</v>
      </c>
      <c r="L468" s="207">
        <v>0</v>
      </c>
      <c r="M468" s="207">
        <v>0</v>
      </c>
      <c r="N468" s="207">
        <v>0</v>
      </c>
      <c r="O468" s="207">
        <v>0</v>
      </c>
      <c r="P468" s="207">
        <v>0</v>
      </c>
      <c r="Q468" s="207">
        <v>0</v>
      </c>
      <c r="R468" s="207">
        <v>0</v>
      </c>
      <c r="S468" s="207">
        <v>0</v>
      </c>
      <c r="T468" s="207">
        <v>0</v>
      </c>
      <c r="U468" s="207">
        <v>0</v>
      </c>
      <c r="V468" s="207">
        <v>0</v>
      </c>
      <c r="W468" s="207">
        <v>0</v>
      </c>
      <c r="X468" s="207">
        <v>0</v>
      </c>
      <c r="Y468" s="207">
        <v>0</v>
      </c>
      <c r="Z468" s="207">
        <v>0</v>
      </c>
      <c r="AA468" s="207">
        <v>0</v>
      </c>
      <c r="AB468" s="207">
        <v>0</v>
      </c>
      <c r="AC468" s="207">
        <v>0</v>
      </c>
      <c r="AD468" s="207">
        <v>0</v>
      </c>
      <c r="AE468" s="207">
        <v>0</v>
      </c>
      <c r="AF468" s="207">
        <v>0</v>
      </c>
      <c r="AG468" s="207">
        <v>0</v>
      </c>
      <c r="AH468" s="207">
        <v>0</v>
      </c>
      <c r="AI468" s="207">
        <v>0</v>
      </c>
      <c r="AJ468" s="207">
        <v>0</v>
      </c>
      <c r="AK468" s="207">
        <v>0</v>
      </c>
      <c r="AL468" s="207">
        <v>0</v>
      </c>
      <c r="AM468" s="207">
        <v>0</v>
      </c>
      <c r="AN468" s="207">
        <v>0</v>
      </c>
      <c r="AO468" s="207">
        <v>0</v>
      </c>
      <c r="AP468" s="207">
        <v>0</v>
      </c>
      <c r="AQ468" s="207">
        <v>0</v>
      </c>
      <c r="AR468" s="207">
        <v>0</v>
      </c>
      <c r="AS468" s="207">
        <v>0</v>
      </c>
      <c r="AT468" s="207">
        <v>0</v>
      </c>
      <c r="AU468" s="207">
        <v>0</v>
      </c>
      <c r="AV468" s="207">
        <v>0</v>
      </c>
      <c r="AW468" s="207">
        <v>0</v>
      </c>
      <c r="AX468" s="207">
        <v>0</v>
      </c>
      <c r="AY468" s="207">
        <v>0</v>
      </c>
      <c r="AZ468" s="207">
        <v>0</v>
      </c>
      <c r="BA468" s="207">
        <v>0</v>
      </c>
      <c r="BB468" s="207">
        <v>0</v>
      </c>
      <c r="BC468" s="207">
        <v>0</v>
      </c>
      <c r="BD468" s="207">
        <v>0</v>
      </c>
      <c r="BE468" s="207">
        <v>0</v>
      </c>
      <c r="BF468" s="207">
        <v>0</v>
      </c>
      <c r="BG468" s="207">
        <v>0</v>
      </c>
      <c r="BH468" s="207">
        <v>0</v>
      </c>
      <c r="BI468" s="207">
        <v>0</v>
      </c>
      <c r="BJ468" s="207">
        <v>0</v>
      </c>
      <c r="BK468" s="207">
        <v>0</v>
      </c>
      <c r="BL468" s="207">
        <v>0</v>
      </c>
      <c r="BM468" s="207">
        <v>0</v>
      </c>
      <c r="BN468" s="207">
        <v>0</v>
      </c>
      <c r="BO468" s="207">
        <v>0</v>
      </c>
      <c r="BP468" s="207">
        <v>0</v>
      </c>
      <c r="BQ468" s="207">
        <v>0</v>
      </c>
      <c r="BR468" s="207">
        <v>0</v>
      </c>
      <c r="BS468" s="207">
        <v>0</v>
      </c>
      <c r="BT468" s="207">
        <v>0</v>
      </c>
      <c r="BU468" s="207">
        <v>0</v>
      </c>
      <c r="BV468" s="207">
        <v>0</v>
      </c>
      <c r="BW468" s="207">
        <v>0</v>
      </c>
      <c r="BX468" s="207">
        <v>0</v>
      </c>
      <c r="BY468" s="207">
        <v>0</v>
      </c>
      <c r="BZ468" s="207">
        <v>0</v>
      </c>
      <c r="CA468" s="207">
        <v>0</v>
      </c>
      <c r="CB468" s="207">
        <v>0</v>
      </c>
      <c r="CC468" s="216">
        <f t="shared" si="66"/>
        <v>0</v>
      </c>
    </row>
    <row r="469" spans="1:81" s="116" customFormat="1" ht="25.5" customHeight="1">
      <c r="A469" s="143" t="s">
        <v>1461</v>
      </c>
      <c r="B469" s="310" t="s">
        <v>1467</v>
      </c>
      <c r="C469" s="311" t="s">
        <v>1468</v>
      </c>
      <c r="D469" s="312">
        <v>53050</v>
      </c>
      <c r="E469" s="311" t="s">
        <v>1057</v>
      </c>
      <c r="F469" s="313" t="s">
        <v>1113</v>
      </c>
      <c r="G469" s="314" t="s">
        <v>1114</v>
      </c>
      <c r="H469" s="207">
        <v>0</v>
      </c>
      <c r="I469" s="185">
        <v>0</v>
      </c>
      <c r="J469" s="185">
        <v>0</v>
      </c>
      <c r="K469" s="185">
        <v>0</v>
      </c>
      <c r="L469" s="185">
        <v>0</v>
      </c>
      <c r="M469" s="185">
        <v>0</v>
      </c>
      <c r="N469" s="185">
        <v>0</v>
      </c>
      <c r="O469" s="185">
        <v>0</v>
      </c>
      <c r="P469" s="185">
        <v>0</v>
      </c>
      <c r="Q469" s="185">
        <v>0</v>
      </c>
      <c r="R469" s="185">
        <v>0</v>
      </c>
      <c r="S469" s="185">
        <v>0</v>
      </c>
      <c r="T469" s="185">
        <v>0</v>
      </c>
      <c r="U469" s="185">
        <v>0</v>
      </c>
      <c r="V469" s="185">
        <v>0</v>
      </c>
      <c r="W469" s="185">
        <v>0</v>
      </c>
      <c r="X469" s="185">
        <v>0</v>
      </c>
      <c r="Y469" s="185">
        <v>0</v>
      </c>
      <c r="Z469" s="185">
        <v>0</v>
      </c>
      <c r="AA469" s="185">
        <v>0</v>
      </c>
      <c r="AB469" s="185">
        <v>0</v>
      </c>
      <c r="AC469" s="185">
        <v>0</v>
      </c>
      <c r="AD469" s="185">
        <v>0</v>
      </c>
      <c r="AE469" s="185">
        <v>0</v>
      </c>
      <c r="AF469" s="185">
        <v>0</v>
      </c>
      <c r="AG469" s="185">
        <v>0</v>
      </c>
      <c r="AH469" s="185">
        <v>0</v>
      </c>
      <c r="AI469" s="185">
        <v>0</v>
      </c>
      <c r="AJ469" s="185">
        <v>0</v>
      </c>
      <c r="AK469" s="185">
        <v>0</v>
      </c>
      <c r="AL469" s="185">
        <v>0</v>
      </c>
      <c r="AM469" s="185">
        <v>0</v>
      </c>
      <c r="AN469" s="185">
        <v>0</v>
      </c>
      <c r="AO469" s="185">
        <v>0</v>
      </c>
      <c r="AP469" s="185">
        <v>0</v>
      </c>
      <c r="AQ469" s="185">
        <v>0</v>
      </c>
      <c r="AR469" s="185">
        <v>0</v>
      </c>
      <c r="AS469" s="185">
        <v>0</v>
      </c>
      <c r="AT469" s="185">
        <v>0</v>
      </c>
      <c r="AU469" s="185">
        <v>0</v>
      </c>
      <c r="AV469" s="185">
        <v>0</v>
      </c>
      <c r="AW469" s="185">
        <v>0</v>
      </c>
      <c r="AX469" s="185">
        <v>0</v>
      </c>
      <c r="AY469" s="185">
        <v>0</v>
      </c>
      <c r="AZ469" s="185">
        <v>0</v>
      </c>
      <c r="BA469" s="185">
        <v>0</v>
      </c>
      <c r="BB469" s="185">
        <v>0</v>
      </c>
      <c r="BC469" s="185">
        <v>0</v>
      </c>
      <c r="BD469" s="185">
        <v>0</v>
      </c>
      <c r="BE469" s="185">
        <v>0</v>
      </c>
      <c r="BF469" s="185">
        <v>0</v>
      </c>
      <c r="BG469" s="185">
        <v>0</v>
      </c>
      <c r="BH469" s="185"/>
      <c r="BI469" s="185">
        <v>0</v>
      </c>
      <c r="BJ469" s="185"/>
      <c r="BK469" s="185">
        <v>0</v>
      </c>
      <c r="BL469" s="185">
        <v>0</v>
      </c>
      <c r="BM469" s="185">
        <v>0</v>
      </c>
      <c r="BN469" s="185">
        <v>0</v>
      </c>
      <c r="BO469" s="185">
        <v>0</v>
      </c>
      <c r="BP469" s="185"/>
      <c r="BQ469" s="185">
        <v>0</v>
      </c>
      <c r="BR469" s="185">
        <v>0</v>
      </c>
      <c r="BS469" s="185">
        <v>0</v>
      </c>
      <c r="BT469" s="185">
        <v>304725</v>
      </c>
      <c r="BU469" s="185">
        <v>0</v>
      </c>
      <c r="BV469" s="185">
        <v>0</v>
      </c>
      <c r="BW469" s="185">
        <v>0</v>
      </c>
      <c r="BX469" s="185">
        <v>0</v>
      </c>
      <c r="BY469" s="185">
        <v>0</v>
      </c>
      <c r="BZ469" s="185">
        <v>0</v>
      </c>
      <c r="CA469" s="185">
        <v>0</v>
      </c>
      <c r="CB469" s="185">
        <v>0</v>
      </c>
      <c r="CC469" s="216">
        <f t="shared" si="66"/>
        <v>304725</v>
      </c>
    </row>
    <row r="470" spans="1:81" s="329" customFormat="1">
      <c r="A470" s="345"/>
      <c r="B470" s="477" t="s">
        <v>1474</v>
      </c>
      <c r="C470" s="478"/>
      <c r="D470" s="478"/>
      <c r="E470" s="478"/>
      <c r="F470" s="478"/>
      <c r="G470" s="479"/>
      <c r="H470" s="209">
        <f>SUM(H462:H469)</f>
        <v>82365.45</v>
      </c>
      <c r="I470" s="209">
        <f t="shared" ref="I470:BT470" si="67">SUM(I462:I469)</f>
        <v>0</v>
      </c>
      <c r="J470" s="209">
        <f t="shared" si="67"/>
        <v>0</v>
      </c>
      <c r="K470" s="209">
        <f t="shared" si="67"/>
        <v>0</v>
      </c>
      <c r="L470" s="209">
        <f t="shared" si="67"/>
        <v>0</v>
      </c>
      <c r="M470" s="209">
        <f t="shared" si="67"/>
        <v>0</v>
      </c>
      <c r="N470" s="209">
        <f t="shared" si="67"/>
        <v>76221806.799999997</v>
      </c>
      <c r="O470" s="209">
        <f t="shared" si="67"/>
        <v>0</v>
      </c>
      <c r="P470" s="209">
        <f t="shared" si="67"/>
        <v>0</v>
      </c>
      <c r="Q470" s="209">
        <f t="shared" si="67"/>
        <v>0</v>
      </c>
      <c r="R470" s="209">
        <f t="shared" si="67"/>
        <v>0</v>
      </c>
      <c r="S470" s="209">
        <f t="shared" si="67"/>
        <v>0</v>
      </c>
      <c r="T470" s="209">
        <f t="shared" si="67"/>
        <v>0</v>
      </c>
      <c r="U470" s="209">
        <f t="shared" si="67"/>
        <v>0</v>
      </c>
      <c r="V470" s="209">
        <f t="shared" si="67"/>
        <v>0</v>
      </c>
      <c r="W470" s="209">
        <f t="shared" si="67"/>
        <v>0</v>
      </c>
      <c r="X470" s="209">
        <f t="shared" si="67"/>
        <v>0</v>
      </c>
      <c r="Y470" s="209">
        <f t="shared" si="67"/>
        <v>0</v>
      </c>
      <c r="Z470" s="209">
        <f t="shared" si="67"/>
        <v>0</v>
      </c>
      <c r="AA470" s="209">
        <f t="shared" si="67"/>
        <v>0</v>
      </c>
      <c r="AB470" s="209">
        <f t="shared" si="67"/>
        <v>0</v>
      </c>
      <c r="AC470" s="209">
        <f t="shared" si="67"/>
        <v>0</v>
      </c>
      <c r="AD470" s="209">
        <f t="shared" si="67"/>
        <v>0</v>
      </c>
      <c r="AE470" s="209">
        <f t="shared" si="67"/>
        <v>0</v>
      </c>
      <c r="AF470" s="209">
        <f t="shared" si="67"/>
        <v>0</v>
      </c>
      <c r="AG470" s="209">
        <f t="shared" si="67"/>
        <v>0</v>
      </c>
      <c r="AH470" s="209">
        <f t="shared" si="67"/>
        <v>0</v>
      </c>
      <c r="AI470" s="209">
        <f t="shared" si="67"/>
        <v>23949236.909999996</v>
      </c>
      <c r="AJ470" s="209">
        <f t="shared" si="67"/>
        <v>0</v>
      </c>
      <c r="AK470" s="209">
        <f t="shared" si="67"/>
        <v>0</v>
      </c>
      <c r="AL470" s="209">
        <f t="shared" si="67"/>
        <v>0</v>
      </c>
      <c r="AM470" s="209">
        <f t="shared" si="67"/>
        <v>0</v>
      </c>
      <c r="AN470" s="209">
        <f t="shared" si="67"/>
        <v>0</v>
      </c>
      <c r="AO470" s="209">
        <f t="shared" si="67"/>
        <v>0</v>
      </c>
      <c r="AP470" s="209">
        <f t="shared" si="67"/>
        <v>0</v>
      </c>
      <c r="AQ470" s="209">
        <f t="shared" si="67"/>
        <v>0</v>
      </c>
      <c r="AR470" s="209">
        <f t="shared" si="67"/>
        <v>0</v>
      </c>
      <c r="AS470" s="209">
        <f t="shared" si="67"/>
        <v>0</v>
      </c>
      <c r="AT470" s="209">
        <f t="shared" si="67"/>
        <v>0</v>
      </c>
      <c r="AU470" s="209">
        <f t="shared" si="67"/>
        <v>4567559.92</v>
      </c>
      <c r="AV470" s="209">
        <f t="shared" si="67"/>
        <v>0</v>
      </c>
      <c r="AW470" s="209">
        <f t="shared" si="67"/>
        <v>0</v>
      </c>
      <c r="AX470" s="209">
        <f t="shared" si="67"/>
        <v>0</v>
      </c>
      <c r="AY470" s="209">
        <f t="shared" si="67"/>
        <v>0</v>
      </c>
      <c r="AZ470" s="209">
        <f t="shared" si="67"/>
        <v>0</v>
      </c>
      <c r="BA470" s="209">
        <f t="shared" si="67"/>
        <v>0</v>
      </c>
      <c r="BB470" s="209">
        <f t="shared" si="67"/>
        <v>65148734.980000004</v>
      </c>
      <c r="BC470" s="209">
        <f t="shared" si="67"/>
        <v>0</v>
      </c>
      <c r="BD470" s="209">
        <f t="shared" si="67"/>
        <v>0</v>
      </c>
      <c r="BE470" s="209">
        <f t="shared" si="67"/>
        <v>0</v>
      </c>
      <c r="BF470" s="209">
        <f t="shared" si="67"/>
        <v>7218.42</v>
      </c>
      <c r="BG470" s="209">
        <f t="shared" si="67"/>
        <v>0</v>
      </c>
      <c r="BH470" s="209">
        <f t="shared" si="67"/>
        <v>0</v>
      </c>
      <c r="BI470" s="209">
        <f t="shared" si="67"/>
        <v>0</v>
      </c>
      <c r="BJ470" s="209">
        <f t="shared" si="67"/>
        <v>0</v>
      </c>
      <c r="BK470" s="209">
        <f t="shared" si="67"/>
        <v>0</v>
      </c>
      <c r="BL470" s="209">
        <f t="shared" si="67"/>
        <v>0</v>
      </c>
      <c r="BM470" s="209">
        <f t="shared" si="67"/>
        <v>84843874.599999994</v>
      </c>
      <c r="BN470" s="209">
        <f t="shared" si="67"/>
        <v>0</v>
      </c>
      <c r="BO470" s="209">
        <f t="shared" si="67"/>
        <v>0</v>
      </c>
      <c r="BP470" s="209">
        <f t="shared" si="67"/>
        <v>0</v>
      </c>
      <c r="BQ470" s="209">
        <f t="shared" si="67"/>
        <v>0</v>
      </c>
      <c r="BR470" s="209">
        <f t="shared" si="67"/>
        <v>0</v>
      </c>
      <c r="BS470" s="209">
        <f t="shared" si="67"/>
        <v>0</v>
      </c>
      <c r="BT470" s="209">
        <f t="shared" si="67"/>
        <v>356479</v>
      </c>
      <c r="BU470" s="209">
        <f t="shared" ref="BU470:CC470" si="68">SUM(BU462:BU469)</f>
        <v>0</v>
      </c>
      <c r="BV470" s="209">
        <f t="shared" si="68"/>
        <v>0</v>
      </c>
      <c r="BW470" s="209">
        <f t="shared" si="68"/>
        <v>0</v>
      </c>
      <c r="BX470" s="209">
        <f t="shared" si="68"/>
        <v>0</v>
      </c>
      <c r="BY470" s="209">
        <f t="shared" si="68"/>
        <v>0</v>
      </c>
      <c r="BZ470" s="209">
        <f t="shared" si="68"/>
        <v>0</v>
      </c>
      <c r="CA470" s="209">
        <f t="shared" si="68"/>
        <v>0</v>
      </c>
      <c r="CB470" s="209">
        <f t="shared" si="68"/>
        <v>0</v>
      </c>
      <c r="CC470" s="209">
        <f t="shared" si="68"/>
        <v>255177276.08000001</v>
      </c>
    </row>
    <row r="471" spans="1:81" s="346" customFormat="1">
      <c r="A471" s="345"/>
      <c r="B471" s="480" t="s">
        <v>1141</v>
      </c>
      <c r="C471" s="481"/>
      <c r="D471" s="481"/>
      <c r="E471" s="481"/>
      <c r="F471" s="481"/>
      <c r="G471" s="482"/>
      <c r="H471" s="209">
        <f>SUM(H470+H461,H412,H396,H345,H331,H325,H283,H251,H224,H217,H195,H193,H191,H187)</f>
        <v>137211951.08000001</v>
      </c>
      <c r="I471" s="209">
        <f t="shared" ref="I471:BT471" si="69">SUM(I470+I461,I412,I396,I345,I331,I325,I283,I251,I224,I217,I195,I193,I191,I187)</f>
        <v>31918017.859999999</v>
      </c>
      <c r="J471" s="209">
        <f t="shared" si="69"/>
        <v>51710708.660000004</v>
      </c>
      <c r="K471" s="209">
        <f t="shared" si="69"/>
        <v>15862665.639999999</v>
      </c>
      <c r="L471" s="209">
        <f t="shared" si="69"/>
        <v>8918544.459999999</v>
      </c>
      <c r="M471" s="209">
        <f t="shared" si="69"/>
        <v>6668432.2200000007</v>
      </c>
      <c r="N471" s="209">
        <f t="shared" si="69"/>
        <v>313809401.43000001</v>
      </c>
      <c r="O471" s="209">
        <f t="shared" si="69"/>
        <v>26506394.400000002</v>
      </c>
      <c r="P471" s="209">
        <f t="shared" si="69"/>
        <v>6719533.5099999998</v>
      </c>
      <c r="Q471" s="209">
        <f t="shared" si="69"/>
        <v>75047223.189999998</v>
      </c>
      <c r="R471" s="209">
        <f t="shared" si="69"/>
        <v>7477440.7499999991</v>
      </c>
      <c r="S471" s="209">
        <f t="shared" si="69"/>
        <v>17039272.990000002</v>
      </c>
      <c r="T471" s="209">
        <f t="shared" si="69"/>
        <v>39701316.160000004</v>
      </c>
      <c r="U471" s="209">
        <f t="shared" si="69"/>
        <v>31012196.759999998</v>
      </c>
      <c r="V471" s="209">
        <f t="shared" si="69"/>
        <v>2973623.3900000006</v>
      </c>
      <c r="W471" s="209">
        <f t="shared" si="69"/>
        <v>21680283.759999998</v>
      </c>
      <c r="X471" s="209">
        <f t="shared" si="69"/>
        <v>11299792.35</v>
      </c>
      <c r="Y471" s="209">
        <f t="shared" si="69"/>
        <v>6187072.75</v>
      </c>
      <c r="Z471" s="209">
        <f t="shared" si="69"/>
        <v>151872872.44</v>
      </c>
      <c r="AA471" s="209">
        <f t="shared" si="69"/>
        <v>27043641.049999997</v>
      </c>
      <c r="AB471" s="209">
        <f t="shared" si="69"/>
        <v>13650822.58</v>
      </c>
      <c r="AC471" s="209">
        <f t="shared" si="69"/>
        <v>20522560.710000001</v>
      </c>
      <c r="AD471" s="209">
        <f t="shared" si="69"/>
        <v>9289356.8200000003</v>
      </c>
      <c r="AE471" s="209">
        <f t="shared" si="69"/>
        <v>14528736.720000003</v>
      </c>
      <c r="AF471" s="209">
        <f t="shared" si="69"/>
        <v>10948075.35</v>
      </c>
      <c r="AG471" s="209">
        <f t="shared" si="69"/>
        <v>4727604.8600000003</v>
      </c>
      <c r="AH471" s="209">
        <f t="shared" si="69"/>
        <v>5682956.3699999992</v>
      </c>
      <c r="AI471" s="209">
        <f t="shared" si="69"/>
        <v>171139224.91</v>
      </c>
      <c r="AJ471" s="209">
        <f t="shared" si="69"/>
        <v>11877771.469999999</v>
      </c>
      <c r="AK471" s="209">
        <f t="shared" si="69"/>
        <v>7867965.6999999993</v>
      </c>
      <c r="AL471" s="209">
        <f t="shared" si="69"/>
        <v>7185215.8799999999</v>
      </c>
      <c r="AM471" s="209">
        <f t="shared" si="69"/>
        <v>5684835.5999999996</v>
      </c>
      <c r="AN471" s="209">
        <f t="shared" si="69"/>
        <v>10454103.229999999</v>
      </c>
      <c r="AO471" s="209">
        <f t="shared" si="69"/>
        <v>8937683.75</v>
      </c>
      <c r="AP471" s="209">
        <f t="shared" si="69"/>
        <v>7959952.9800000004</v>
      </c>
      <c r="AQ471" s="209">
        <f t="shared" si="69"/>
        <v>11517727.050000001</v>
      </c>
      <c r="AR471" s="209">
        <f t="shared" si="69"/>
        <v>7608553.7899999991</v>
      </c>
      <c r="AS471" s="209">
        <f t="shared" si="69"/>
        <v>7776144.3099999987</v>
      </c>
      <c r="AT471" s="209">
        <f t="shared" si="69"/>
        <v>6768747.6199999992</v>
      </c>
      <c r="AU471" s="209">
        <f t="shared" si="69"/>
        <v>68545679.270000011</v>
      </c>
      <c r="AV471" s="209">
        <f t="shared" si="69"/>
        <v>8890820.4199999999</v>
      </c>
      <c r="AW471" s="209">
        <f t="shared" si="69"/>
        <v>7637625.6799999988</v>
      </c>
      <c r="AX471" s="209">
        <f t="shared" si="69"/>
        <v>7170982.7799999993</v>
      </c>
      <c r="AY471" s="209">
        <f t="shared" si="69"/>
        <v>6410735.6999999993</v>
      </c>
      <c r="AZ471" s="209">
        <f t="shared" si="69"/>
        <v>2419282.15</v>
      </c>
      <c r="BA471" s="209">
        <f t="shared" si="69"/>
        <v>3813240.87</v>
      </c>
      <c r="BB471" s="209">
        <f t="shared" si="69"/>
        <v>181862267.77999997</v>
      </c>
      <c r="BC471" s="209">
        <f t="shared" si="69"/>
        <v>8838223.620000001</v>
      </c>
      <c r="BD471" s="209">
        <f t="shared" si="69"/>
        <v>9728401.9700000007</v>
      </c>
      <c r="BE471" s="209">
        <f t="shared" si="69"/>
        <v>13784540.710000003</v>
      </c>
      <c r="BF471" s="209">
        <f t="shared" si="69"/>
        <v>14879116.859999999</v>
      </c>
      <c r="BG471" s="209">
        <f t="shared" si="69"/>
        <v>9128477.3200000003</v>
      </c>
      <c r="BH471" s="209">
        <f t="shared" si="69"/>
        <v>0</v>
      </c>
      <c r="BI471" s="209">
        <f t="shared" si="69"/>
        <v>17647904.089999996</v>
      </c>
      <c r="BJ471" s="209">
        <f t="shared" si="69"/>
        <v>0</v>
      </c>
      <c r="BK471" s="209">
        <f t="shared" si="69"/>
        <v>4166405.29</v>
      </c>
      <c r="BL471" s="209">
        <f t="shared" si="69"/>
        <v>3400064.9499999997</v>
      </c>
      <c r="BM471" s="209">
        <f t="shared" si="69"/>
        <v>209551392.26999998</v>
      </c>
      <c r="BN471" s="209">
        <f t="shared" si="69"/>
        <v>29631275.890000001</v>
      </c>
      <c r="BO471" s="209">
        <f t="shared" si="69"/>
        <v>8761723.4000000004</v>
      </c>
      <c r="BP471" s="209">
        <f t="shared" si="69"/>
        <v>0</v>
      </c>
      <c r="BQ471" s="209">
        <f t="shared" si="69"/>
        <v>9681058.8199999984</v>
      </c>
      <c r="BR471" s="209">
        <f t="shared" si="69"/>
        <v>12097776.040000001</v>
      </c>
      <c r="BS471" s="209">
        <f t="shared" si="69"/>
        <v>2730428.65</v>
      </c>
      <c r="BT471" s="209">
        <f t="shared" si="69"/>
        <v>69947469.210000008</v>
      </c>
      <c r="BU471" s="209">
        <f t="shared" ref="BU471:CC471" si="70">SUM(BU470+BU461,BU412,BU396,BU345,BU331,BU325,BU283,BU251,BU224,BU217,BU195,BU193,BU191,BU187)</f>
        <v>6448449.8600000013</v>
      </c>
      <c r="BV471" s="209">
        <f t="shared" si="70"/>
        <v>7970633.7599999998</v>
      </c>
      <c r="BW471" s="209">
        <f t="shared" si="70"/>
        <v>11626717.540000003</v>
      </c>
      <c r="BX471" s="209">
        <f t="shared" si="70"/>
        <v>12803557.050000003</v>
      </c>
      <c r="BY471" s="209">
        <f t="shared" si="70"/>
        <v>29148999.789999999</v>
      </c>
      <c r="BZ471" s="209">
        <f t="shared" si="70"/>
        <v>7162043.0300000003</v>
      </c>
      <c r="CA471" s="209">
        <f t="shared" si="70"/>
        <v>4740375.9200000009</v>
      </c>
      <c r="CB471" s="209">
        <f t="shared" si="70"/>
        <v>3088990.9199999995</v>
      </c>
      <c r="CC471" s="209">
        <f t="shared" si="70"/>
        <v>2128503086.1600001</v>
      </c>
    </row>
    <row r="472" spans="1:81" s="346" customFormat="1">
      <c r="A472" s="345"/>
      <c r="B472" s="119" t="s">
        <v>61</v>
      </c>
      <c r="C472" s="474" t="s">
        <v>62</v>
      </c>
      <c r="D472" s="475"/>
      <c r="E472" s="475"/>
      <c r="F472" s="475"/>
      <c r="G472" s="347"/>
      <c r="H472" s="209">
        <f t="shared" ref="H472:AM472" si="71">SUM(H185-H471)</f>
        <v>19571492.98999998</v>
      </c>
      <c r="I472" s="209">
        <f t="shared" si="71"/>
        <v>-6651827.9400000013</v>
      </c>
      <c r="J472" s="209">
        <f t="shared" si="71"/>
        <v>-8006050.5100000128</v>
      </c>
      <c r="K472" s="209">
        <f t="shared" si="71"/>
        <v>4250352.1100000013</v>
      </c>
      <c r="L472" s="209">
        <f t="shared" si="71"/>
        <v>677161.04000000097</v>
      </c>
      <c r="M472" s="209">
        <f t="shared" si="71"/>
        <v>-3432206.3800000004</v>
      </c>
      <c r="N472" s="209">
        <f t="shared" si="71"/>
        <v>22801095.689999998</v>
      </c>
      <c r="O472" s="209">
        <f t="shared" si="71"/>
        <v>1398698.1999999993</v>
      </c>
      <c r="P472" s="209">
        <f t="shared" si="71"/>
        <v>-334388.51999999955</v>
      </c>
      <c r="Q472" s="209">
        <f t="shared" si="71"/>
        <v>-5515843.3399999887</v>
      </c>
      <c r="R472" s="209">
        <f t="shared" si="71"/>
        <v>-1354688.1099999985</v>
      </c>
      <c r="S472" s="209">
        <f t="shared" si="71"/>
        <v>-2771991.7800000031</v>
      </c>
      <c r="T472" s="209">
        <f t="shared" si="71"/>
        <v>2247082.1499999985</v>
      </c>
      <c r="U472" s="209">
        <f t="shared" si="71"/>
        <v>3318770.4800000042</v>
      </c>
      <c r="V472" s="209">
        <f t="shared" si="71"/>
        <v>-966936.09000000055</v>
      </c>
      <c r="W472" s="209">
        <f t="shared" si="71"/>
        <v>-11487134.489999998</v>
      </c>
      <c r="X472" s="209">
        <f t="shared" si="71"/>
        <v>-1408107.8100000005</v>
      </c>
      <c r="Y472" s="209">
        <f t="shared" si="71"/>
        <v>-2267194.13</v>
      </c>
      <c r="Z472" s="209">
        <f t="shared" si="71"/>
        <v>-33949065.769999981</v>
      </c>
      <c r="AA472" s="209">
        <f t="shared" si="71"/>
        <v>1190011.3800000027</v>
      </c>
      <c r="AB472" s="209">
        <f t="shared" si="71"/>
        <v>-2386493.6199999992</v>
      </c>
      <c r="AC472" s="209">
        <f t="shared" si="71"/>
        <v>13268501.890000001</v>
      </c>
      <c r="AD472" s="209">
        <f t="shared" si="71"/>
        <v>-1115802.1100000013</v>
      </c>
      <c r="AE472" s="209">
        <f t="shared" si="71"/>
        <v>-2636275.8500000015</v>
      </c>
      <c r="AF472" s="209">
        <f t="shared" si="71"/>
        <v>2372298.7700000014</v>
      </c>
      <c r="AG472" s="209">
        <f t="shared" si="71"/>
        <v>-2234455.4800000004</v>
      </c>
      <c r="AH472" s="209">
        <f t="shared" si="71"/>
        <v>-1835710.4399999995</v>
      </c>
      <c r="AI472" s="209">
        <f t="shared" si="71"/>
        <v>100828030.41</v>
      </c>
      <c r="AJ472" s="209">
        <f t="shared" si="71"/>
        <v>-3873180.2469999976</v>
      </c>
      <c r="AK472" s="209">
        <f t="shared" si="71"/>
        <v>-2216177.4699999988</v>
      </c>
      <c r="AL472" s="209">
        <f t="shared" si="71"/>
        <v>-2528929.6599999992</v>
      </c>
      <c r="AM472" s="209">
        <f t="shared" si="71"/>
        <v>1202471.4299999997</v>
      </c>
      <c r="AN472" s="209">
        <f t="shared" ref="AN472:CC472" si="72">SUM(AN185-AN471)</f>
        <v>-2959013.629999998</v>
      </c>
      <c r="AO472" s="209">
        <f t="shared" si="72"/>
        <v>-1397141.6899999995</v>
      </c>
      <c r="AP472" s="209">
        <f t="shared" si="72"/>
        <v>-1597296.5700000003</v>
      </c>
      <c r="AQ472" s="209">
        <f t="shared" si="72"/>
        <v>-962028</v>
      </c>
      <c r="AR472" s="209">
        <f t="shared" si="72"/>
        <v>-2163403.5899999989</v>
      </c>
      <c r="AS472" s="209">
        <f t="shared" si="72"/>
        <v>-1505970.0799999982</v>
      </c>
      <c r="AT472" s="209">
        <f t="shared" si="72"/>
        <v>-1218731.9499999993</v>
      </c>
      <c r="AU472" s="209">
        <f t="shared" si="72"/>
        <v>20064780.23999998</v>
      </c>
      <c r="AV472" s="209">
        <f t="shared" si="72"/>
        <v>-1716551.2599999998</v>
      </c>
      <c r="AW472" s="209">
        <f t="shared" si="72"/>
        <v>-1659792.1399999987</v>
      </c>
      <c r="AX472" s="209">
        <f t="shared" si="72"/>
        <v>-734474.5999999987</v>
      </c>
      <c r="AY472" s="209">
        <f t="shared" si="72"/>
        <v>-1271130.4100000001</v>
      </c>
      <c r="AZ472" s="209">
        <f t="shared" si="72"/>
        <v>-1072587.1299999999</v>
      </c>
      <c r="BA472" s="209">
        <f t="shared" si="72"/>
        <v>-449352.89999999991</v>
      </c>
      <c r="BB472" s="209">
        <f t="shared" si="72"/>
        <v>58619634.930000037</v>
      </c>
      <c r="BC472" s="209">
        <f t="shared" si="72"/>
        <v>-3338339.8000000007</v>
      </c>
      <c r="BD472" s="209">
        <f t="shared" si="72"/>
        <v>-853419.25000000186</v>
      </c>
      <c r="BE472" s="209">
        <f t="shared" si="72"/>
        <v>-1375010.9700000025</v>
      </c>
      <c r="BF472" s="209">
        <f t="shared" si="72"/>
        <v>-4117949.51</v>
      </c>
      <c r="BG472" s="209">
        <f t="shared" si="72"/>
        <v>2448120.7199999988</v>
      </c>
      <c r="BH472" s="209">
        <f t="shared" si="72"/>
        <v>0</v>
      </c>
      <c r="BI472" s="209">
        <f t="shared" si="72"/>
        <v>2633371.4700000063</v>
      </c>
      <c r="BJ472" s="209">
        <f t="shared" si="72"/>
        <v>0</v>
      </c>
      <c r="BK472" s="209">
        <f t="shared" si="72"/>
        <v>-1491265.4100000001</v>
      </c>
      <c r="BL472" s="209">
        <f t="shared" si="72"/>
        <v>-1407044.5999999999</v>
      </c>
      <c r="BM472" s="209">
        <f t="shared" si="72"/>
        <v>43480966.639999986</v>
      </c>
      <c r="BN472" s="209">
        <f t="shared" si="72"/>
        <v>6746553.9599999934</v>
      </c>
      <c r="BO472" s="209">
        <f t="shared" si="72"/>
        <v>-1672794.3400000008</v>
      </c>
      <c r="BP472" s="209">
        <f t="shared" si="72"/>
        <v>0</v>
      </c>
      <c r="BQ472" s="209">
        <f t="shared" si="72"/>
        <v>101784.13000000082</v>
      </c>
      <c r="BR472" s="209">
        <f t="shared" si="72"/>
        <v>-2839288.7200000007</v>
      </c>
      <c r="BS472" s="209">
        <f t="shared" si="72"/>
        <v>-822972.29999999981</v>
      </c>
      <c r="BT472" s="209">
        <f t="shared" si="72"/>
        <v>36264454.23999998</v>
      </c>
      <c r="BU472" s="209">
        <f t="shared" si="72"/>
        <v>-1518802.0200000014</v>
      </c>
      <c r="BV472" s="209">
        <f t="shared" si="72"/>
        <v>-2084197.3099999996</v>
      </c>
      <c r="BW472" s="209">
        <f t="shared" si="72"/>
        <v>-1021565.450000003</v>
      </c>
      <c r="BX472" s="209">
        <f t="shared" si="72"/>
        <v>52523.81999999471</v>
      </c>
      <c r="BY472" s="209">
        <f t="shared" si="72"/>
        <v>86172308.130000025</v>
      </c>
      <c r="BZ472" s="209">
        <f t="shared" si="72"/>
        <v>-1449970.5699999994</v>
      </c>
      <c r="CA472" s="209">
        <f t="shared" si="72"/>
        <v>7207061.2100000018</v>
      </c>
      <c r="CB472" s="209">
        <f t="shared" si="72"/>
        <v>676054.59000000125</v>
      </c>
      <c r="CC472" s="209">
        <f t="shared" si="72"/>
        <v>297921026.6730001</v>
      </c>
    </row>
    <row r="473" spans="1:81" s="346" customFormat="1">
      <c r="A473" s="345"/>
      <c r="B473" s="146" t="s">
        <v>63</v>
      </c>
      <c r="C473" s="474" t="s">
        <v>145</v>
      </c>
      <c r="D473" s="475"/>
      <c r="E473" s="475"/>
      <c r="F473" s="476"/>
      <c r="G473" s="348"/>
      <c r="H473" s="209">
        <f t="shared" ref="H473:BS473" si="73">SUM(H472-H184+H396)</f>
        <v>25857331.05999998</v>
      </c>
      <c r="I473" s="209">
        <f t="shared" si="73"/>
        <v>-4761932.0300000012</v>
      </c>
      <c r="J473" s="209">
        <f t="shared" si="73"/>
        <v>-3743598.2000000123</v>
      </c>
      <c r="K473" s="209">
        <f t="shared" si="73"/>
        <v>4969793.1100000013</v>
      </c>
      <c r="L473" s="209">
        <f t="shared" si="73"/>
        <v>1501568.810000001</v>
      </c>
      <c r="M473" s="209">
        <f t="shared" si="73"/>
        <v>-2855710.8200000003</v>
      </c>
      <c r="N473" s="209">
        <f t="shared" si="73"/>
        <v>40643705.090000004</v>
      </c>
      <c r="O473" s="209">
        <f t="shared" si="73"/>
        <v>4631546.3399999989</v>
      </c>
      <c r="P473" s="209">
        <f t="shared" si="73"/>
        <v>-246657.46999999962</v>
      </c>
      <c r="Q473" s="209">
        <f t="shared" si="73"/>
        <v>1664332.5700000115</v>
      </c>
      <c r="R473" s="209">
        <f t="shared" si="73"/>
        <v>-1005658.0299999985</v>
      </c>
      <c r="S473" s="209">
        <f t="shared" si="73"/>
        <v>-1349903.170000003</v>
      </c>
      <c r="T473" s="209">
        <f t="shared" si="73"/>
        <v>4383328.4299999978</v>
      </c>
      <c r="U473" s="209">
        <f t="shared" si="73"/>
        <v>6911558.6000000043</v>
      </c>
      <c r="V473" s="209">
        <f t="shared" si="73"/>
        <v>-691978.74000000046</v>
      </c>
      <c r="W473" s="209">
        <f t="shared" si="73"/>
        <v>-1625166.5</v>
      </c>
      <c r="X473" s="209">
        <f t="shared" si="73"/>
        <v>-1088029.4900000007</v>
      </c>
      <c r="Y473" s="209">
        <f t="shared" si="73"/>
        <v>-1560279.04</v>
      </c>
      <c r="Z473" s="209">
        <f t="shared" si="73"/>
        <v>-31632877.929999981</v>
      </c>
      <c r="AA473" s="209">
        <f t="shared" si="73"/>
        <v>5870674.2000000011</v>
      </c>
      <c r="AB473" s="209">
        <f t="shared" si="73"/>
        <v>-745989.02999999933</v>
      </c>
      <c r="AC473" s="209">
        <f t="shared" si="73"/>
        <v>17325611.720000003</v>
      </c>
      <c r="AD473" s="209">
        <f t="shared" si="73"/>
        <v>-578076.20000000135</v>
      </c>
      <c r="AE473" s="209">
        <f t="shared" si="73"/>
        <v>-2073819.8400000015</v>
      </c>
      <c r="AF473" s="209">
        <f t="shared" si="73"/>
        <v>3025366.9900000012</v>
      </c>
      <c r="AG473" s="209">
        <f t="shared" si="73"/>
        <v>-2087765.9200000004</v>
      </c>
      <c r="AH473" s="209">
        <f t="shared" si="73"/>
        <v>-1508167.3299999996</v>
      </c>
      <c r="AI473" s="209">
        <f t="shared" si="73"/>
        <v>116524803.66</v>
      </c>
      <c r="AJ473" s="209">
        <f t="shared" si="73"/>
        <v>-3232958.8069999977</v>
      </c>
      <c r="AK473" s="209">
        <f t="shared" si="73"/>
        <v>-1881979.7999999989</v>
      </c>
      <c r="AL473" s="209">
        <f t="shared" si="73"/>
        <v>-2185611.9699999993</v>
      </c>
      <c r="AM473" s="209">
        <f t="shared" si="73"/>
        <v>1547483.7799999998</v>
      </c>
      <c r="AN473" s="209">
        <f t="shared" si="73"/>
        <v>-2429835.5299999984</v>
      </c>
      <c r="AO473" s="209">
        <f t="shared" si="73"/>
        <v>-1967791.5899999994</v>
      </c>
      <c r="AP473" s="209">
        <f t="shared" si="73"/>
        <v>-1062393.2600000002</v>
      </c>
      <c r="AQ473" s="209">
        <f t="shared" si="73"/>
        <v>142518.88000000012</v>
      </c>
      <c r="AR473" s="209">
        <f t="shared" si="73"/>
        <v>-1610533.4999999991</v>
      </c>
      <c r="AS473" s="209">
        <f t="shared" si="73"/>
        <v>-1111571.0099999981</v>
      </c>
      <c r="AT473" s="209">
        <f t="shared" si="73"/>
        <v>-921500.43999999925</v>
      </c>
      <c r="AU473" s="209">
        <f t="shared" si="73"/>
        <v>18679956.349999979</v>
      </c>
      <c r="AV473" s="209">
        <f t="shared" si="73"/>
        <v>-1381260.3599999999</v>
      </c>
      <c r="AW473" s="209">
        <f t="shared" si="73"/>
        <v>-1245174.9799999988</v>
      </c>
      <c r="AX473" s="209">
        <f t="shared" si="73"/>
        <v>-691304.12999999872</v>
      </c>
      <c r="AY473" s="209">
        <f t="shared" si="73"/>
        <v>-1038245.8400000002</v>
      </c>
      <c r="AZ473" s="209">
        <f t="shared" si="73"/>
        <v>-978845.92999999993</v>
      </c>
      <c r="BA473" s="209">
        <f t="shared" si="73"/>
        <v>-132556.80999999994</v>
      </c>
      <c r="BB473" s="209">
        <f t="shared" si="73"/>
        <v>66317191.140000038</v>
      </c>
      <c r="BC473" s="209">
        <f t="shared" si="73"/>
        <v>-2647464.4800000004</v>
      </c>
      <c r="BD473" s="209">
        <f t="shared" si="73"/>
        <v>-119185.80000000191</v>
      </c>
      <c r="BE473" s="209">
        <f t="shared" si="73"/>
        <v>-426931.16000000259</v>
      </c>
      <c r="BF473" s="209">
        <f t="shared" si="73"/>
        <v>-3577407.6599999997</v>
      </c>
      <c r="BG473" s="209">
        <f t="shared" si="73"/>
        <v>2579160.419999999</v>
      </c>
      <c r="BH473" s="209">
        <f t="shared" si="73"/>
        <v>0</v>
      </c>
      <c r="BI473" s="209">
        <f t="shared" si="73"/>
        <v>4038697.6800000062</v>
      </c>
      <c r="BJ473" s="209">
        <f t="shared" si="73"/>
        <v>0</v>
      </c>
      <c r="BK473" s="209">
        <f t="shared" si="73"/>
        <v>-1291768.56</v>
      </c>
      <c r="BL473" s="209">
        <f t="shared" si="73"/>
        <v>-1189788.8299999998</v>
      </c>
      <c r="BM473" s="209">
        <f t="shared" si="73"/>
        <v>54505934.749999985</v>
      </c>
      <c r="BN473" s="209">
        <f t="shared" si="73"/>
        <v>9412292.1399999931</v>
      </c>
      <c r="BO473" s="209">
        <f t="shared" si="73"/>
        <v>-1363539.8400000008</v>
      </c>
      <c r="BP473" s="209">
        <f t="shared" si="73"/>
        <v>0</v>
      </c>
      <c r="BQ473" s="209">
        <f t="shared" si="73"/>
        <v>435180.75000000087</v>
      </c>
      <c r="BR473" s="209">
        <f t="shared" si="73"/>
        <v>-1952279.3100000005</v>
      </c>
      <c r="BS473" s="209">
        <f t="shared" si="73"/>
        <v>-604779.67999999982</v>
      </c>
      <c r="BT473" s="209">
        <f t="shared" ref="BT473:CC473" si="74">SUM(BT472-BT184+BT396)</f>
        <v>36705758.869999982</v>
      </c>
      <c r="BU473" s="209">
        <f t="shared" si="74"/>
        <v>-1062205.1600000013</v>
      </c>
      <c r="BV473" s="209">
        <f t="shared" si="74"/>
        <v>-1321228.0899999999</v>
      </c>
      <c r="BW473" s="209">
        <f t="shared" si="74"/>
        <v>41430.749999997206</v>
      </c>
      <c r="BX473" s="209">
        <f t="shared" si="74"/>
        <v>781700.97999999474</v>
      </c>
      <c r="BY473" s="209">
        <f t="shared" si="74"/>
        <v>87938462.530000031</v>
      </c>
      <c r="BZ473" s="209">
        <f t="shared" si="74"/>
        <v>-813563.92999999924</v>
      </c>
      <c r="CA473" s="209">
        <f t="shared" si="74"/>
        <v>7679624.7900000019</v>
      </c>
      <c r="CB473" s="209">
        <f t="shared" si="74"/>
        <v>1241761.4700000011</v>
      </c>
      <c r="CC473" s="209">
        <f t="shared" si="74"/>
        <v>429559459.66300011</v>
      </c>
    </row>
    <row r="474" spans="1:81" s="116" customFormat="1">
      <c r="A474" s="148"/>
      <c r="B474" s="458" t="s">
        <v>1142</v>
      </c>
      <c r="C474" s="459"/>
      <c r="D474" s="459"/>
      <c r="E474" s="459"/>
      <c r="F474" s="459"/>
      <c r="G474" s="460"/>
      <c r="H474" s="185"/>
      <c r="I474" s="185"/>
      <c r="J474" s="185"/>
      <c r="K474" s="185"/>
      <c r="L474" s="185"/>
      <c r="M474" s="185"/>
      <c r="N474" s="185"/>
      <c r="O474" s="185"/>
      <c r="P474" s="185"/>
      <c r="Q474" s="185"/>
      <c r="R474" s="185"/>
      <c r="S474" s="185"/>
      <c r="T474" s="185"/>
      <c r="U474" s="185"/>
      <c r="V474" s="185"/>
      <c r="W474" s="185"/>
      <c r="X474" s="185"/>
      <c r="Y474" s="185"/>
      <c r="Z474" s="185"/>
      <c r="AA474" s="185"/>
      <c r="AB474" s="185"/>
      <c r="AC474" s="185"/>
      <c r="AD474" s="185"/>
      <c r="AE474" s="185"/>
      <c r="AF474" s="185"/>
      <c r="AG474" s="185"/>
      <c r="AH474" s="185"/>
      <c r="AI474" s="185"/>
      <c r="AJ474" s="185"/>
      <c r="AK474" s="185"/>
      <c r="AL474" s="185"/>
      <c r="AM474" s="185"/>
      <c r="AN474" s="185"/>
      <c r="AO474" s="185"/>
      <c r="AP474" s="185"/>
      <c r="AQ474" s="185"/>
      <c r="AR474" s="185"/>
      <c r="AS474" s="185"/>
      <c r="AT474" s="185"/>
      <c r="AU474" s="185"/>
      <c r="AV474" s="185"/>
      <c r="AW474" s="185"/>
      <c r="AX474" s="185"/>
      <c r="AY474" s="185"/>
      <c r="AZ474" s="185"/>
      <c r="BA474" s="185"/>
      <c r="BB474" s="185"/>
      <c r="BC474" s="185"/>
      <c r="BD474" s="185"/>
      <c r="BE474" s="185"/>
      <c r="BF474" s="185"/>
      <c r="BG474" s="185"/>
      <c r="BH474" s="185"/>
      <c r="BI474" s="185"/>
      <c r="BJ474" s="185"/>
      <c r="BK474" s="185"/>
      <c r="BL474" s="185"/>
      <c r="BM474" s="185"/>
      <c r="BN474" s="185"/>
      <c r="BO474" s="185"/>
      <c r="BP474" s="185"/>
      <c r="BQ474" s="185"/>
      <c r="BR474" s="185"/>
      <c r="BS474" s="185"/>
      <c r="BT474" s="185"/>
      <c r="BU474" s="185"/>
      <c r="BV474" s="185"/>
      <c r="BW474" s="185"/>
      <c r="BX474" s="185"/>
      <c r="BY474" s="185"/>
      <c r="BZ474" s="185"/>
      <c r="CA474" s="185"/>
      <c r="CB474" s="185"/>
      <c r="CC474" s="218"/>
    </row>
    <row r="475" spans="1:81" s="116" customFormat="1">
      <c r="A475" s="148"/>
      <c r="B475" s="349" t="s">
        <v>65</v>
      </c>
      <c r="C475" s="461" t="s">
        <v>66</v>
      </c>
      <c r="D475" s="462"/>
      <c r="E475" s="462"/>
      <c r="F475" s="462"/>
      <c r="G475" s="463"/>
      <c r="H475" s="185"/>
      <c r="I475" s="185"/>
      <c r="J475" s="185"/>
      <c r="K475" s="185"/>
      <c r="L475" s="185"/>
      <c r="M475" s="185"/>
      <c r="N475" s="185"/>
      <c r="O475" s="185"/>
      <c r="P475" s="185"/>
      <c r="Q475" s="185"/>
      <c r="R475" s="185"/>
      <c r="S475" s="185"/>
      <c r="T475" s="185"/>
      <c r="U475" s="185"/>
      <c r="V475" s="185"/>
      <c r="W475" s="185"/>
      <c r="X475" s="185"/>
      <c r="Y475" s="185"/>
      <c r="Z475" s="185"/>
      <c r="AA475" s="185"/>
      <c r="AB475" s="185"/>
      <c r="AC475" s="185"/>
      <c r="AD475" s="185"/>
      <c r="AE475" s="185"/>
      <c r="AF475" s="185"/>
      <c r="AG475" s="185"/>
      <c r="AH475" s="185"/>
      <c r="AI475" s="185"/>
      <c r="AJ475" s="185"/>
      <c r="AK475" s="185"/>
      <c r="AL475" s="185"/>
      <c r="AM475" s="185"/>
      <c r="AN475" s="185"/>
      <c r="AO475" s="185"/>
      <c r="AP475" s="185"/>
      <c r="AQ475" s="185"/>
      <c r="AR475" s="185"/>
      <c r="AS475" s="185"/>
      <c r="AT475" s="185"/>
      <c r="AU475" s="185"/>
      <c r="AV475" s="185"/>
      <c r="AW475" s="185"/>
      <c r="AX475" s="185"/>
      <c r="AY475" s="185"/>
      <c r="AZ475" s="185"/>
      <c r="BA475" s="185"/>
      <c r="BB475" s="185"/>
      <c r="BC475" s="185"/>
      <c r="BD475" s="185"/>
      <c r="BE475" s="185"/>
      <c r="BF475" s="185"/>
      <c r="BG475" s="185"/>
      <c r="BH475" s="185"/>
      <c r="BI475" s="185"/>
      <c r="BJ475" s="185"/>
      <c r="BK475" s="185"/>
      <c r="BL475" s="185"/>
      <c r="BM475" s="185"/>
      <c r="BN475" s="185"/>
      <c r="BO475" s="185"/>
      <c r="BP475" s="185"/>
      <c r="BQ475" s="185"/>
      <c r="BR475" s="185"/>
      <c r="BS475" s="185"/>
      <c r="BT475" s="185"/>
      <c r="BU475" s="185"/>
      <c r="BV475" s="185"/>
      <c r="BW475" s="185"/>
      <c r="BX475" s="185"/>
      <c r="BY475" s="185"/>
      <c r="BZ475" s="185"/>
      <c r="CA475" s="185"/>
      <c r="CB475" s="185"/>
      <c r="CC475" s="218"/>
    </row>
    <row r="476" spans="1:81" s="116" customFormat="1">
      <c r="A476" s="148"/>
      <c r="B476" s="349"/>
      <c r="C476" s="461" t="s">
        <v>67</v>
      </c>
      <c r="D476" s="462"/>
      <c r="E476" s="462"/>
      <c r="F476" s="462"/>
      <c r="G476" s="463"/>
      <c r="H476" s="185"/>
      <c r="I476" s="185"/>
      <c r="J476" s="185"/>
      <c r="K476" s="185"/>
      <c r="L476" s="185"/>
      <c r="M476" s="185"/>
      <c r="N476" s="185"/>
      <c r="O476" s="185"/>
      <c r="P476" s="185"/>
      <c r="Q476" s="185"/>
      <c r="R476" s="185"/>
      <c r="S476" s="185"/>
      <c r="T476" s="185"/>
      <c r="U476" s="185"/>
      <c r="V476" s="185"/>
      <c r="W476" s="185"/>
      <c r="X476" s="185"/>
      <c r="Y476" s="185"/>
      <c r="Z476" s="185"/>
      <c r="AA476" s="185"/>
      <c r="AB476" s="185"/>
      <c r="AC476" s="185"/>
      <c r="AD476" s="185"/>
      <c r="AE476" s="185"/>
      <c r="AF476" s="185"/>
      <c r="AG476" s="185"/>
      <c r="AH476" s="185"/>
      <c r="AI476" s="185"/>
      <c r="AJ476" s="185"/>
      <c r="AK476" s="185"/>
      <c r="AL476" s="185"/>
      <c r="AM476" s="185"/>
      <c r="AN476" s="185"/>
      <c r="AO476" s="185"/>
      <c r="AP476" s="185"/>
      <c r="AQ476" s="185"/>
      <c r="AR476" s="185"/>
      <c r="AS476" s="185"/>
      <c r="AT476" s="185"/>
      <c r="AU476" s="185"/>
      <c r="AV476" s="185"/>
      <c r="AW476" s="185"/>
      <c r="AX476" s="185"/>
      <c r="AY476" s="185"/>
      <c r="AZ476" s="185"/>
      <c r="BA476" s="185"/>
      <c r="BB476" s="185"/>
      <c r="BC476" s="185"/>
      <c r="BD476" s="185"/>
      <c r="BE476" s="185"/>
      <c r="BF476" s="185"/>
      <c r="BG476" s="185"/>
      <c r="BH476" s="185"/>
      <c r="BI476" s="185"/>
      <c r="BJ476" s="185"/>
      <c r="BK476" s="185"/>
      <c r="BL476" s="185"/>
      <c r="BM476" s="185"/>
      <c r="BN476" s="185"/>
      <c r="BO476" s="185"/>
      <c r="BP476" s="185"/>
      <c r="BQ476" s="185"/>
      <c r="BR476" s="185"/>
      <c r="BS476" s="185"/>
      <c r="BT476" s="185"/>
      <c r="BU476" s="185"/>
      <c r="BV476" s="185"/>
      <c r="BW476" s="185"/>
      <c r="BX476" s="185"/>
      <c r="BY476" s="185"/>
      <c r="BZ476" s="185"/>
      <c r="CA476" s="185"/>
      <c r="CB476" s="185"/>
      <c r="CC476" s="218"/>
    </row>
    <row r="477" spans="1:81" s="116" customFormat="1">
      <c r="A477" s="148"/>
      <c r="B477" s="349"/>
      <c r="C477" s="461" t="s">
        <v>68</v>
      </c>
      <c r="D477" s="462"/>
      <c r="E477" s="462"/>
      <c r="F477" s="462"/>
      <c r="G477" s="463"/>
      <c r="H477" s="185"/>
      <c r="I477" s="185"/>
      <c r="J477" s="185"/>
      <c r="K477" s="185"/>
      <c r="L477" s="185"/>
      <c r="M477" s="185"/>
      <c r="N477" s="185"/>
      <c r="O477" s="185"/>
      <c r="P477" s="185"/>
      <c r="Q477" s="185"/>
      <c r="R477" s="185"/>
      <c r="S477" s="185"/>
      <c r="T477" s="185"/>
      <c r="U477" s="185"/>
      <c r="V477" s="185"/>
      <c r="W477" s="185"/>
      <c r="X477" s="185"/>
      <c r="Y477" s="185"/>
      <c r="Z477" s="185"/>
      <c r="AA477" s="185"/>
      <c r="AB477" s="185"/>
      <c r="AC477" s="185"/>
      <c r="AD477" s="185"/>
      <c r="AE477" s="185"/>
      <c r="AF477" s="185"/>
      <c r="AG477" s="185"/>
      <c r="AH477" s="185"/>
      <c r="AI477" s="185"/>
      <c r="AJ477" s="185"/>
      <c r="AK477" s="185"/>
      <c r="AL477" s="185"/>
      <c r="AM477" s="185"/>
      <c r="AN477" s="185"/>
      <c r="AO477" s="185"/>
      <c r="AP477" s="185"/>
      <c r="AQ477" s="185"/>
      <c r="AR477" s="185"/>
      <c r="AS477" s="185"/>
      <c r="AT477" s="185"/>
      <c r="AU477" s="185"/>
      <c r="AV477" s="185"/>
      <c r="AW477" s="185"/>
      <c r="AX477" s="185"/>
      <c r="AY477" s="185"/>
      <c r="AZ477" s="185"/>
      <c r="BA477" s="185"/>
      <c r="BB477" s="185"/>
      <c r="BC477" s="185"/>
      <c r="BD477" s="185"/>
      <c r="BE477" s="185"/>
      <c r="BF477" s="185"/>
      <c r="BG477" s="185"/>
      <c r="BH477" s="185"/>
      <c r="BI477" s="185"/>
      <c r="BJ477" s="185"/>
      <c r="BK477" s="185"/>
      <c r="BL477" s="185"/>
      <c r="BM477" s="185"/>
      <c r="BN477" s="185"/>
      <c r="BO477" s="185"/>
      <c r="BP477" s="185"/>
      <c r="BQ477" s="185"/>
      <c r="BR477" s="185"/>
      <c r="BS477" s="185"/>
      <c r="BT477" s="185"/>
      <c r="BU477" s="185"/>
      <c r="BV477" s="185"/>
      <c r="BW477" s="185"/>
      <c r="BX477" s="185"/>
      <c r="BY477" s="185"/>
      <c r="BZ477" s="185"/>
      <c r="CA477" s="185"/>
      <c r="CB477" s="185"/>
      <c r="CC477" s="218"/>
    </row>
    <row r="478" spans="1:81" s="308" customFormat="1">
      <c r="A478" s="350"/>
      <c r="B478" s="349" t="s">
        <v>69</v>
      </c>
      <c r="C478" s="464" t="s">
        <v>1143</v>
      </c>
      <c r="D478" s="351"/>
      <c r="E478" s="351"/>
      <c r="F478" s="352" t="s">
        <v>1144</v>
      </c>
      <c r="G478" s="353" t="s">
        <v>1145</v>
      </c>
      <c r="H478" s="207">
        <v>0</v>
      </c>
      <c r="I478" s="207">
        <v>0</v>
      </c>
      <c r="J478" s="207">
        <v>0</v>
      </c>
      <c r="K478" s="207">
        <v>0</v>
      </c>
      <c r="L478" s="207">
        <v>5199</v>
      </c>
      <c r="M478" s="207">
        <v>205923.33</v>
      </c>
      <c r="N478" s="207">
        <v>0</v>
      </c>
      <c r="O478" s="207">
        <v>0</v>
      </c>
      <c r="P478" s="207">
        <v>0</v>
      </c>
      <c r="Q478" s="207">
        <v>0</v>
      </c>
      <c r="R478" s="207">
        <v>0</v>
      </c>
      <c r="S478" s="207">
        <v>0</v>
      </c>
      <c r="T478" s="207">
        <v>0</v>
      </c>
      <c r="U478" s="207">
        <v>0</v>
      </c>
      <c r="V478" s="207">
        <v>0</v>
      </c>
      <c r="W478" s="207">
        <v>0</v>
      </c>
      <c r="X478" s="207">
        <v>0</v>
      </c>
      <c r="Y478" s="207">
        <v>0</v>
      </c>
      <c r="Z478" s="207">
        <v>0</v>
      </c>
      <c r="AA478" s="207">
        <v>0</v>
      </c>
      <c r="AB478" s="207">
        <v>35878.5</v>
      </c>
      <c r="AC478" s="207">
        <v>10824</v>
      </c>
      <c r="AD478" s="207">
        <v>67700</v>
      </c>
      <c r="AE478" s="207">
        <v>11191</v>
      </c>
      <c r="AF478" s="207">
        <v>22778</v>
      </c>
      <c r="AG478" s="207">
        <v>1015</v>
      </c>
      <c r="AH478" s="207">
        <v>23815</v>
      </c>
      <c r="AI478" s="207">
        <v>267055.90000000002</v>
      </c>
      <c r="AJ478" s="207">
        <v>0</v>
      </c>
      <c r="AK478" s="207">
        <v>2320.2399999999998</v>
      </c>
      <c r="AL478" s="207">
        <v>0</v>
      </c>
      <c r="AM478" s="207">
        <v>0</v>
      </c>
      <c r="AN478" s="207">
        <v>0</v>
      </c>
      <c r="AO478" s="207">
        <v>0</v>
      </c>
      <c r="AP478" s="207">
        <v>0</v>
      </c>
      <c r="AQ478" s="207">
        <v>4390</v>
      </c>
      <c r="AR478" s="207">
        <v>0</v>
      </c>
      <c r="AS478" s="207">
        <v>0</v>
      </c>
      <c r="AT478" s="207">
        <v>0</v>
      </c>
      <c r="AU478" s="207">
        <v>0</v>
      </c>
      <c r="AV478" s="207">
        <v>0</v>
      </c>
      <c r="AW478" s="207">
        <v>0</v>
      </c>
      <c r="AX478" s="207">
        <v>0</v>
      </c>
      <c r="AY478" s="207">
        <v>0</v>
      </c>
      <c r="AZ478" s="207">
        <v>5968</v>
      </c>
      <c r="BA478" s="207">
        <v>0</v>
      </c>
      <c r="BB478" s="207">
        <v>0</v>
      </c>
      <c r="BC478" s="207">
        <v>0</v>
      </c>
      <c r="BD478" s="207">
        <v>0</v>
      </c>
      <c r="BE478" s="207">
        <v>0</v>
      </c>
      <c r="BF478" s="207">
        <v>0</v>
      </c>
      <c r="BG478" s="207">
        <v>0</v>
      </c>
      <c r="BH478" s="207"/>
      <c r="BI478" s="207">
        <v>0</v>
      </c>
      <c r="BJ478" s="207"/>
      <c r="BK478" s="207">
        <v>0</v>
      </c>
      <c r="BL478" s="207">
        <v>0</v>
      </c>
      <c r="BM478" s="207">
        <v>160069.5</v>
      </c>
      <c r="BN478" s="207">
        <v>0</v>
      </c>
      <c r="BO478" s="207">
        <v>0</v>
      </c>
      <c r="BP478" s="207"/>
      <c r="BQ478" s="207">
        <v>0</v>
      </c>
      <c r="BR478" s="207">
        <v>18258</v>
      </c>
      <c r="BS478" s="207">
        <v>0</v>
      </c>
      <c r="BT478" s="207">
        <v>28684</v>
      </c>
      <c r="BU478" s="207">
        <v>2938.5</v>
      </c>
      <c r="BV478" s="207">
        <v>0</v>
      </c>
      <c r="BW478" s="207">
        <v>4120</v>
      </c>
      <c r="BX478" s="207">
        <v>1360</v>
      </c>
      <c r="BY478" s="207">
        <v>0</v>
      </c>
      <c r="BZ478" s="207">
        <v>0</v>
      </c>
      <c r="CA478" s="207">
        <v>0</v>
      </c>
      <c r="CB478" s="207">
        <v>0</v>
      </c>
      <c r="CC478" s="216">
        <f>SUM(H478:CB478)</f>
        <v>879487.97</v>
      </c>
    </row>
    <row r="479" spans="1:81" s="308" customFormat="1">
      <c r="A479" s="350"/>
      <c r="B479" s="349"/>
      <c r="C479" s="465"/>
      <c r="D479" s="351"/>
      <c r="E479" s="351"/>
      <c r="F479" s="352" t="s">
        <v>1146</v>
      </c>
      <c r="G479" s="353" t="s">
        <v>1147</v>
      </c>
      <c r="H479" s="207">
        <v>0</v>
      </c>
      <c r="I479" s="207">
        <v>0</v>
      </c>
      <c r="J479" s="207">
        <v>0</v>
      </c>
      <c r="K479" s="207">
        <v>0</v>
      </c>
      <c r="L479" s="207">
        <v>0</v>
      </c>
      <c r="M479" s="207">
        <v>0</v>
      </c>
      <c r="N479" s="207">
        <v>0</v>
      </c>
      <c r="O479" s="207">
        <v>0</v>
      </c>
      <c r="P479" s="207">
        <v>0</v>
      </c>
      <c r="Q479" s="207">
        <v>0</v>
      </c>
      <c r="R479" s="207">
        <v>0</v>
      </c>
      <c r="S479" s="207">
        <v>0</v>
      </c>
      <c r="T479" s="207">
        <v>0</v>
      </c>
      <c r="U479" s="207">
        <v>0</v>
      </c>
      <c r="V479" s="207">
        <v>0</v>
      </c>
      <c r="W479" s="207">
        <v>0</v>
      </c>
      <c r="X479" s="207">
        <v>0</v>
      </c>
      <c r="Y479" s="207">
        <v>0</v>
      </c>
      <c r="Z479" s="207">
        <v>0</v>
      </c>
      <c r="AA479" s="207">
        <v>0</v>
      </c>
      <c r="AB479" s="207">
        <v>0</v>
      </c>
      <c r="AC479" s="207">
        <v>0</v>
      </c>
      <c r="AD479" s="207">
        <v>0</v>
      </c>
      <c r="AE479" s="207">
        <v>0</v>
      </c>
      <c r="AF479" s="207">
        <v>0</v>
      </c>
      <c r="AG479" s="207">
        <v>0</v>
      </c>
      <c r="AH479" s="207">
        <v>0</v>
      </c>
      <c r="AI479" s="207">
        <v>0</v>
      </c>
      <c r="AJ479" s="207">
        <v>0</v>
      </c>
      <c r="AK479" s="207">
        <v>0</v>
      </c>
      <c r="AL479" s="207">
        <v>0</v>
      </c>
      <c r="AM479" s="207">
        <v>0</v>
      </c>
      <c r="AN479" s="207">
        <v>0</v>
      </c>
      <c r="AO479" s="207">
        <v>0</v>
      </c>
      <c r="AP479" s="207">
        <v>0</v>
      </c>
      <c r="AQ479" s="207">
        <v>0</v>
      </c>
      <c r="AR479" s="207">
        <v>0</v>
      </c>
      <c r="AS479" s="207">
        <v>0</v>
      </c>
      <c r="AT479" s="207">
        <v>0</v>
      </c>
      <c r="AU479" s="207">
        <v>0</v>
      </c>
      <c r="AV479" s="207">
        <v>0</v>
      </c>
      <c r="AW479" s="207">
        <v>0</v>
      </c>
      <c r="AX479" s="207">
        <v>0</v>
      </c>
      <c r="AY479" s="207">
        <v>0</v>
      </c>
      <c r="AZ479" s="207">
        <v>0</v>
      </c>
      <c r="BA479" s="207">
        <v>0</v>
      </c>
      <c r="BB479" s="207">
        <v>0</v>
      </c>
      <c r="BC479" s="207">
        <v>0</v>
      </c>
      <c r="BD479" s="207">
        <v>0</v>
      </c>
      <c r="BE479" s="207">
        <v>0</v>
      </c>
      <c r="BF479" s="207">
        <v>0</v>
      </c>
      <c r="BG479" s="207">
        <v>0</v>
      </c>
      <c r="BH479" s="207">
        <v>0</v>
      </c>
      <c r="BI479" s="207">
        <v>0</v>
      </c>
      <c r="BJ479" s="207">
        <v>0</v>
      </c>
      <c r="BK479" s="207">
        <v>0</v>
      </c>
      <c r="BL479" s="207">
        <v>0</v>
      </c>
      <c r="BM479" s="207">
        <v>0</v>
      </c>
      <c r="BN479" s="207">
        <v>0</v>
      </c>
      <c r="BO479" s="207">
        <v>0</v>
      </c>
      <c r="BP479" s="207">
        <v>0</v>
      </c>
      <c r="BQ479" s="207">
        <v>0</v>
      </c>
      <c r="BR479" s="207">
        <v>0</v>
      </c>
      <c r="BS479" s="207">
        <v>0</v>
      </c>
      <c r="BT479" s="207">
        <v>0</v>
      </c>
      <c r="BU479" s="207">
        <v>0</v>
      </c>
      <c r="BV479" s="207">
        <v>0</v>
      </c>
      <c r="BW479" s="207">
        <v>0</v>
      </c>
      <c r="BX479" s="207">
        <v>0</v>
      </c>
      <c r="BY479" s="207">
        <v>0</v>
      </c>
      <c r="BZ479" s="207">
        <v>0</v>
      </c>
      <c r="CA479" s="207">
        <v>0</v>
      </c>
      <c r="CB479" s="207">
        <v>0</v>
      </c>
      <c r="CC479" s="216">
        <f t="shared" ref="CC479:CC573" si="75">SUM(H479:CB479)</f>
        <v>0</v>
      </c>
    </row>
    <row r="480" spans="1:81" s="308" customFormat="1">
      <c r="A480" s="350"/>
      <c r="B480" s="349"/>
      <c r="C480" s="351"/>
      <c r="D480" s="351"/>
      <c r="E480" s="351"/>
      <c r="F480" s="352" t="s">
        <v>1148</v>
      </c>
      <c r="G480" s="353" t="s">
        <v>1149</v>
      </c>
      <c r="H480" s="207">
        <v>0</v>
      </c>
      <c r="I480" s="207">
        <v>0</v>
      </c>
      <c r="J480" s="207">
        <v>0</v>
      </c>
      <c r="K480" s="207">
        <v>0</v>
      </c>
      <c r="L480" s="207">
        <v>0</v>
      </c>
      <c r="M480" s="207">
        <v>0</v>
      </c>
      <c r="N480" s="207">
        <v>0</v>
      </c>
      <c r="O480" s="207">
        <v>0</v>
      </c>
      <c r="P480" s="207">
        <v>0</v>
      </c>
      <c r="Q480" s="207">
        <v>0</v>
      </c>
      <c r="R480" s="207">
        <v>0</v>
      </c>
      <c r="S480" s="207">
        <v>0</v>
      </c>
      <c r="T480" s="207">
        <v>0</v>
      </c>
      <c r="U480" s="207">
        <v>0</v>
      </c>
      <c r="V480" s="207">
        <v>0</v>
      </c>
      <c r="W480" s="207">
        <v>0</v>
      </c>
      <c r="X480" s="207">
        <v>0</v>
      </c>
      <c r="Y480" s="207">
        <v>0</v>
      </c>
      <c r="Z480" s="207">
        <v>0</v>
      </c>
      <c r="AA480" s="207">
        <v>0</v>
      </c>
      <c r="AB480" s="207">
        <v>0</v>
      </c>
      <c r="AC480" s="207">
        <v>0</v>
      </c>
      <c r="AD480" s="207">
        <v>0</v>
      </c>
      <c r="AE480" s="207">
        <v>0</v>
      </c>
      <c r="AF480" s="207">
        <v>0</v>
      </c>
      <c r="AG480" s="207">
        <v>0</v>
      </c>
      <c r="AH480" s="207">
        <v>0</v>
      </c>
      <c r="AI480" s="207">
        <v>0</v>
      </c>
      <c r="AJ480" s="207">
        <v>0</v>
      </c>
      <c r="AK480" s="207">
        <v>0</v>
      </c>
      <c r="AL480" s="207">
        <v>0</v>
      </c>
      <c r="AM480" s="207">
        <v>0</v>
      </c>
      <c r="AN480" s="207">
        <v>0</v>
      </c>
      <c r="AO480" s="207">
        <v>0</v>
      </c>
      <c r="AP480" s="207">
        <v>0</v>
      </c>
      <c r="AQ480" s="207">
        <v>0</v>
      </c>
      <c r="AR480" s="207">
        <v>0</v>
      </c>
      <c r="AS480" s="207">
        <v>0</v>
      </c>
      <c r="AT480" s="207">
        <v>0</v>
      </c>
      <c r="AU480" s="207">
        <v>0</v>
      </c>
      <c r="AV480" s="207">
        <v>0</v>
      </c>
      <c r="AW480" s="207">
        <v>0</v>
      </c>
      <c r="AX480" s="207">
        <v>0</v>
      </c>
      <c r="AY480" s="207">
        <v>0</v>
      </c>
      <c r="AZ480" s="207">
        <v>0</v>
      </c>
      <c r="BA480" s="207">
        <v>0</v>
      </c>
      <c r="BB480" s="207">
        <v>0</v>
      </c>
      <c r="BC480" s="207">
        <v>0</v>
      </c>
      <c r="BD480" s="207">
        <v>0</v>
      </c>
      <c r="BE480" s="207">
        <v>0</v>
      </c>
      <c r="BF480" s="207">
        <v>0</v>
      </c>
      <c r="BG480" s="207">
        <v>0</v>
      </c>
      <c r="BH480" s="207"/>
      <c r="BI480" s="207">
        <v>0</v>
      </c>
      <c r="BJ480" s="207"/>
      <c r="BK480" s="207">
        <v>0</v>
      </c>
      <c r="BL480" s="207">
        <v>0</v>
      </c>
      <c r="BM480" s="207">
        <v>0</v>
      </c>
      <c r="BN480" s="207">
        <v>0</v>
      </c>
      <c r="BO480" s="207">
        <v>0</v>
      </c>
      <c r="BP480" s="207"/>
      <c r="BQ480" s="207">
        <v>0</v>
      </c>
      <c r="BR480" s="207">
        <v>0</v>
      </c>
      <c r="BS480" s="207">
        <v>0</v>
      </c>
      <c r="BT480" s="207">
        <v>0</v>
      </c>
      <c r="BU480" s="207">
        <v>0</v>
      </c>
      <c r="BV480" s="207">
        <v>0</v>
      </c>
      <c r="BW480" s="207">
        <v>0</v>
      </c>
      <c r="BX480" s="207">
        <v>0</v>
      </c>
      <c r="BY480" s="207">
        <v>0</v>
      </c>
      <c r="BZ480" s="207">
        <v>0</v>
      </c>
      <c r="CA480" s="207">
        <v>0</v>
      </c>
      <c r="CB480" s="207">
        <v>0</v>
      </c>
      <c r="CC480" s="216">
        <f t="shared" si="75"/>
        <v>0</v>
      </c>
    </row>
    <row r="481" spans="1:81" s="308" customFormat="1">
      <c r="A481" s="350"/>
      <c r="B481" s="349"/>
      <c r="C481" s="351"/>
      <c r="D481" s="351"/>
      <c r="E481" s="351"/>
      <c r="F481" s="352" t="s">
        <v>1150</v>
      </c>
      <c r="G481" s="353" t="s">
        <v>1151</v>
      </c>
      <c r="H481" s="207">
        <v>0</v>
      </c>
      <c r="I481" s="207">
        <v>0</v>
      </c>
      <c r="J481" s="207">
        <v>0</v>
      </c>
      <c r="K481" s="207">
        <v>0</v>
      </c>
      <c r="L481" s="207">
        <v>0</v>
      </c>
      <c r="M481" s="207">
        <v>0</v>
      </c>
      <c r="N481" s="207">
        <v>0</v>
      </c>
      <c r="O481" s="207">
        <v>0</v>
      </c>
      <c r="P481" s="207">
        <v>0</v>
      </c>
      <c r="Q481" s="207">
        <v>0</v>
      </c>
      <c r="R481" s="207">
        <v>0</v>
      </c>
      <c r="S481" s="207">
        <v>0</v>
      </c>
      <c r="T481" s="207">
        <v>0</v>
      </c>
      <c r="U481" s="207">
        <v>0</v>
      </c>
      <c r="V481" s="207">
        <v>0</v>
      </c>
      <c r="W481" s="207">
        <v>0</v>
      </c>
      <c r="X481" s="207">
        <v>0</v>
      </c>
      <c r="Y481" s="207">
        <v>0</v>
      </c>
      <c r="Z481" s="207">
        <v>0</v>
      </c>
      <c r="AA481" s="207">
        <v>0</v>
      </c>
      <c r="AB481" s="207">
        <v>0</v>
      </c>
      <c r="AC481" s="207">
        <v>0</v>
      </c>
      <c r="AD481" s="207">
        <v>0</v>
      </c>
      <c r="AE481" s="207">
        <v>0</v>
      </c>
      <c r="AF481" s="207">
        <v>0</v>
      </c>
      <c r="AG481" s="207">
        <v>0</v>
      </c>
      <c r="AH481" s="207">
        <v>0</v>
      </c>
      <c r="AI481" s="207">
        <v>0</v>
      </c>
      <c r="AJ481" s="207">
        <v>0</v>
      </c>
      <c r="AK481" s="207">
        <v>0</v>
      </c>
      <c r="AL481" s="207">
        <v>0</v>
      </c>
      <c r="AM481" s="207">
        <v>0</v>
      </c>
      <c r="AN481" s="207">
        <v>0</v>
      </c>
      <c r="AO481" s="207">
        <v>0</v>
      </c>
      <c r="AP481" s="207">
        <v>0</v>
      </c>
      <c r="AQ481" s="207">
        <v>0</v>
      </c>
      <c r="AR481" s="207">
        <v>0</v>
      </c>
      <c r="AS481" s="207">
        <v>0</v>
      </c>
      <c r="AT481" s="207">
        <v>0</v>
      </c>
      <c r="AU481" s="207">
        <v>0</v>
      </c>
      <c r="AV481" s="207">
        <v>0</v>
      </c>
      <c r="AW481" s="207">
        <v>0</v>
      </c>
      <c r="AX481" s="207">
        <v>0</v>
      </c>
      <c r="AY481" s="207">
        <v>0</v>
      </c>
      <c r="AZ481" s="207">
        <v>0</v>
      </c>
      <c r="BA481" s="207">
        <v>0</v>
      </c>
      <c r="BB481" s="207">
        <v>0</v>
      </c>
      <c r="BC481" s="207">
        <v>0</v>
      </c>
      <c r="BD481" s="207">
        <v>0</v>
      </c>
      <c r="BE481" s="207">
        <v>0</v>
      </c>
      <c r="BF481" s="207">
        <v>0</v>
      </c>
      <c r="BG481" s="207">
        <v>0</v>
      </c>
      <c r="BH481" s="207">
        <v>0</v>
      </c>
      <c r="BI481" s="207">
        <v>0</v>
      </c>
      <c r="BJ481" s="207">
        <v>0</v>
      </c>
      <c r="BK481" s="207">
        <v>0</v>
      </c>
      <c r="BL481" s="207">
        <v>0</v>
      </c>
      <c r="BM481" s="207">
        <v>0</v>
      </c>
      <c r="BN481" s="207">
        <v>0</v>
      </c>
      <c r="BO481" s="207">
        <v>0</v>
      </c>
      <c r="BP481" s="207">
        <v>0</v>
      </c>
      <c r="BQ481" s="207">
        <v>0</v>
      </c>
      <c r="BR481" s="207">
        <v>0</v>
      </c>
      <c r="BS481" s="207">
        <v>0</v>
      </c>
      <c r="BT481" s="207">
        <v>0</v>
      </c>
      <c r="BU481" s="207">
        <v>0</v>
      </c>
      <c r="BV481" s="207">
        <v>0</v>
      </c>
      <c r="BW481" s="207">
        <v>0</v>
      </c>
      <c r="BX481" s="207">
        <v>0</v>
      </c>
      <c r="BY481" s="207">
        <v>0</v>
      </c>
      <c r="BZ481" s="207">
        <v>0</v>
      </c>
      <c r="CA481" s="207">
        <v>0</v>
      </c>
      <c r="CB481" s="207">
        <v>0</v>
      </c>
      <c r="CC481" s="216">
        <f t="shared" si="75"/>
        <v>0</v>
      </c>
    </row>
    <row r="482" spans="1:81" s="308" customFormat="1">
      <c r="A482" s="350"/>
      <c r="B482" s="349"/>
      <c r="C482" s="351"/>
      <c r="D482" s="351"/>
      <c r="E482" s="351"/>
      <c r="F482" s="352" t="s">
        <v>1152</v>
      </c>
      <c r="G482" s="353" t="s">
        <v>1651</v>
      </c>
      <c r="H482" s="207">
        <v>23372292.030000001</v>
      </c>
      <c r="I482" s="207">
        <v>0</v>
      </c>
      <c r="J482" s="207">
        <v>0</v>
      </c>
      <c r="K482" s="207">
        <v>0</v>
      </c>
      <c r="L482" s="207">
        <v>0</v>
      </c>
      <c r="M482" s="207">
        <v>0</v>
      </c>
      <c r="N482" s="207">
        <v>143106883.34999999</v>
      </c>
      <c r="O482" s="207">
        <v>0</v>
      </c>
      <c r="P482" s="207">
        <v>0</v>
      </c>
      <c r="Q482" s="207">
        <v>34392106.159999996</v>
      </c>
      <c r="R482" s="207">
        <v>0</v>
      </c>
      <c r="S482" s="207">
        <v>0</v>
      </c>
      <c r="T482" s="207">
        <v>0</v>
      </c>
      <c r="U482" s="207">
        <v>0</v>
      </c>
      <c r="V482" s="207">
        <v>0</v>
      </c>
      <c r="W482" s="207">
        <v>0</v>
      </c>
      <c r="X482" s="207">
        <v>0</v>
      </c>
      <c r="Y482" s="207">
        <v>0</v>
      </c>
      <c r="Z482" s="207">
        <v>62807719.560000002</v>
      </c>
      <c r="AA482" s="207">
        <v>837323.1</v>
      </c>
      <c r="AB482" s="207">
        <v>0</v>
      </c>
      <c r="AC482" s="207">
        <v>701769.4</v>
      </c>
      <c r="AD482" s="207">
        <v>0</v>
      </c>
      <c r="AE482" s="207">
        <v>0</v>
      </c>
      <c r="AF482" s="207">
        <v>0</v>
      </c>
      <c r="AG482" s="207">
        <v>0</v>
      </c>
      <c r="AH482" s="207">
        <v>0</v>
      </c>
      <c r="AI482" s="207">
        <v>47703683.289999999</v>
      </c>
      <c r="AJ482" s="207">
        <v>0</v>
      </c>
      <c r="AK482" s="207">
        <v>0</v>
      </c>
      <c r="AL482" s="207">
        <v>0</v>
      </c>
      <c r="AM482" s="207">
        <v>0</v>
      </c>
      <c r="AN482" s="207">
        <v>0</v>
      </c>
      <c r="AO482" s="207">
        <v>0</v>
      </c>
      <c r="AP482" s="207">
        <v>0</v>
      </c>
      <c r="AQ482" s="207">
        <v>0</v>
      </c>
      <c r="AR482" s="207">
        <v>0</v>
      </c>
      <c r="AS482" s="207">
        <v>0</v>
      </c>
      <c r="AT482" s="207">
        <v>0</v>
      </c>
      <c r="AU482" s="207">
        <v>21526987.59</v>
      </c>
      <c r="AV482" s="207">
        <v>0</v>
      </c>
      <c r="AW482" s="207">
        <v>0</v>
      </c>
      <c r="AX482" s="207">
        <v>0</v>
      </c>
      <c r="AY482" s="207">
        <v>0</v>
      </c>
      <c r="AZ482" s="207">
        <v>0</v>
      </c>
      <c r="BA482" s="207">
        <v>0</v>
      </c>
      <c r="BB482" s="207">
        <v>3749621.83</v>
      </c>
      <c r="BC482" s="207">
        <v>0</v>
      </c>
      <c r="BD482" s="207">
        <v>0</v>
      </c>
      <c r="BE482" s="207">
        <v>0</v>
      </c>
      <c r="BF482" s="207">
        <v>0</v>
      </c>
      <c r="BG482" s="207">
        <v>0</v>
      </c>
      <c r="BH482" s="207"/>
      <c r="BI482" s="207">
        <v>0</v>
      </c>
      <c r="BJ482" s="207"/>
      <c r="BK482" s="207">
        <v>0</v>
      </c>
      <c r="BL482" s="207">
        <v>0</v>
      </c>
      <c r="BM482" s="207">
        <v>17825162.600000001</v>
      </c>
      <c r="BN482" s="207">
        <v>0</v>
      </c>
      <c r="BO482" s="207">
        <v>0</v>
      </c>
      <c r="BP482" s="207"/>
      <c r="BQ482" s="207">
        <v>0</v>
      </c>
      <c r="BR482" s="207">
        <v>0</v>
      </c>
      <c r="BS482" s="207">
        <v>0</v>
      </c>
      <c r="BT482" s="207">
        <v>6054851.8300000001</v>
      </c>
      <c r="BU482" s="207">
        <v>0</v>
      </c>
      <c r="BV482" s="207">
        <v>0</v>
      </c>
      <c r="BW482" s="207">
        <v>0</v>
      </c>
      <c r="BX482" s="207">
        <v>0</v>
      </c>
      <c r="BY482" s="207">
        <v>0</v>
      </c>
      <c r="BZ482" s="207">
        <v>0</v>
      </c>
      <c r="CA482" s="207">
        <v>0</v>
      </c>
      <c r="CB482" s="207">
        <v>0</v>
      </c>
      <c r="CC482" s="216">
        <f t="shared" si="75"/>
        <v>362078400.73999995</v>
      </c>
    </row>
    <row r="483" spans="1:81" s="308" customFormat="1">
      <c r="A483" s="350"/>
      <c r="B483" s="349"/>
      <c r="C483" s="351"/>
      <c r="D483" s="351"/>
      <c r="E483" s="351"/>
      <c r="F483" s="352" t="s">
        <v>1153</v>
      </c>
      <c r="G483" s="353" t="s">
        <v>1652</v>
      </c>
      <c r="H483" s="207">
        <v>0</v>
      </c>
      <c r="I483" s="207">
        <v>2000000</v>
      </c>
      <c r="J483" s="207">
        <v>11542027.789999999</v>
      </c>
      <c r="K483" s="207">
        <v>2000000</v>
      </c>
      <c r="L483" s="207">
        <v>1269803.3500000001</v>
      </c>
      <c r="M483" s="207">
        <v>51793.73</v>
      </c>
      <c r="N483" s="207">
        <v>0</v>
      </c>
      <c r="O483" s="207">
        <v>9849036.9199999999</v>
      </c>
      <c r="P483" s="207">
        <v>3053698.8</v>
      </c>
      <c r="Q483" s="207">
        <v>0</v>
      </c>
      <c r="R483" s="207">
        <v>55725.29</v>
      </c>
      <c r="S483" s="207">
        <v>8503154.3100000005</v>
      </c>
      <c r="T483" s="207">
        <v>31601614.469999999</v>
      </c>
      <c r="U483" s="207">
        <v>7124615.5899999999</v>
      </c>
      <c r="V483" s="207">
        <v>587471.74</v>
      </c>
      <c r="W483" s="207">
        <v>1779483</v>
      </c>
      <c r="X483" s="207">
        <v>6764372.1500000004</v>
      </c>
      <c r="Y483" s="207">
        <v>3338871</v>
      </c>
      <c r="Z483" s="207">
        <v>0</v>
      </c>
      <c r="AA483" s="207">
        <v>0</v>
      </c>
      <c r="AB483" s="207">
        <v>3871983.35</v>
      </c>
      <c r="AC483" s="207">
        <v>0</v>
      </c>
      <c r="AD483" s="207">
        <v>333131</v>
      </c>
      <c r="AE483" s="207">
        <v>97757</v>
      </c>
      <c r="AF483" s="207">
        <v>0</v>
      </c>
      <c r="AG483" s="207">
        <v>721978.75</v>
      </c>
      <c r="AH483" s="207">
        <v>131494.70000000001</v>
      </c>
      <c r="AI483" s="207">
        <v>0</v>
      </c>
      <c r="AJ483" s="207">
        <v>0</v>
      </c>
      <c r="AK483" s="207">
        <v>177130</v>
      </c>
      <c r="AL483" s="207">
        <v>0</v>
      </c>
      <c r="AM483" s="207">
        <v>0</v>
      </c>
      <c r="AN483" s="207">
        <v>320430</v>
      </c>
      <c r="AO483" s="207">
        <v>0</v>
      </c>
      <c r="AP483" s="207">
        <v>169654.6</v>
      </c>
      <c r="AQ483" s="207">
        <v>409104</v>
      </c>
      <c r="AR483" s="207">
        <v>104750</v>
      </c>
      <c r="AS483" s="207">
        <v>800000</v>
      </c>
      <c r="AT483" s="207">
        <v>850178</v>
      </c>
      <c r="AU483" s="207">
        <v>0</v>
      </c>
      <c r="AV483" s="207">
        <v>0</v>
      </c>
      <c r="AW483" s="207">
        <v>0</v>
      </c>
      <c r="AX483" s="207">
        <v>0</v>
      </c>
      <c r="AY483" s="207">
        <v>0</v>
      </c>
      <c r="AZ483" s="207">
        <v>0</v>
      </c>
      <c r="BA483" s="207">
        <v>0</v>
      </c>
      <c r="BB483" s="207">
        <v>0</v>
      </c>
      <c r="BC483" s="207">
        <v>4051932</v>
      </c>
      <c r="BD483" s="207">
        <v>18717145.670000002</v>
      </c>
      <c r="BE483" s="207">
        <v>681269</v>
      </c>
      <c r="BF483" s="207">
        <v>39353793.649999999</v>
      </c>
      <c r="BG483" s="207">
        <v>2022660</v>
      </c>
      <c r="BH483" s="207"/>
      <c r="BI483" s="207">
        <v>2798947.87</v>
      </c>
      <c r="BJ483" s="207"/>
      <c r="BK483" s="207">
        <v>5077120</v>
      </c>
      <c r="BL483" s="207">
        <v>1125960</v>
      </c>
      <c r="BM483" s="207">
        <v>0</v>
      </c>
      <c r="BN483" s="207">
        <v>976418.75</v>
      </c>
      <c r="BO483" s="207">
        <v>0</v>
      </c>
      <c r="BP483" s="207"/>
      <c r="BQ483" s="207">
        <v>0</v>
      </c>
      <c r="BR483" s="207">
        <v>0</v>
      </c>
      <c r="BS483" s="207">
        <v>0</v>
      </c>
      <c r="BT483" s="207">
        <v>0</v>
      </c>
      <c r="BU483" s="207">
        <v>0</v>
      </c>
      <c r="BV483" s="207">
        <v>594373.42000000004</v>
      </c>
      <c r="BW483" s="207">
        <v>0</v>
      </c>
      <c r="BX483" s="207">
        <v>27778</v>
      </c>
      <c r="BY483" s="207">
        <v>215248</v>
      </c>
      <c r="BZ483" s="207">
        <v>190996.95</v>
      </c>
      <c r="CA483" s="207">
        <v>352158.65</v>
      </c>
      <c r="CB483" s="207">
        <v>0</v>
      </c>
      <c r="CC483" s="216">
        <f t="shared" si="75"/>
        <v>173695061.49999997</v>
      </c>
    </row>
    <row r="484" spans="1:81" s="308" customFormat="1">
      <c r="A484" s="350"/>
      <c r="B484" s="349"/>
      <c r="C484" s="351"/>
      <c r="D484" s="351"/>
      <c r="E484" s="351"/>
      <c r="F484" s="352" t="s">
        <v>1154</v>
      </c>
      <c r="G484" s="353" t="s">
        <v>1155</v>
      </c>
      <c r="H484" s="207">
        <v>0</v>
      </c>
      <c r="I484" s="207">
        <v>0</v>
      </c>
      <c r="J484" s="207">
        <v>0</v>
      </c>
      <c r="K484" s="207">
        <v>0</v>
      </c>
      <c r="L484" s="207">
        <v>0</v>
      </c>
      <c r="M484" s="207">
        <v>0</v>
      </c>
      <c r="N484" s="207">
        <v>0</v>
      </c>
      <c r="O484" s="207">
        <v>0</v>
      </c>
      <c r="P484" s="207">
        <v>0</v>
      </c>
      <c r="Q484" s="207">
        <v>0</v>
      </c>
      <c r="R484" s="207">
        <v>0</v>
      </c>
      <c r="S484" s="207">
        <v>0</v>
      </c>
      <c r="T484" s="207">
        <v>0</v>
      </c>
      <c r="U484" s="207">
        <v>0</v>
      </c>
      <c r="V484" s="207">
        <v>0</v>
      </c>
      <c r="W484" s="207">
        <v>0</v>
      </c>
      <c r="X484" s="207">
        <v>0</v>
      </c>
      <c r="Y484" s="207">
        <v>0</v>
      </c>
      <c r="Z484" s="207">
        <v>300102.76</v>
      </c>
      <c r="AA484" s="207">
        <v>0</v>
      </c>
      <c r="AB484" s="207">
        <v>0</v>
      </c>
      <c r="AC484" s="207">
        <v>0</v>
      </c>
      <c r="AD484" s="207">
        <v>0</v>
      </c>
      <c r="AE484" s="207">
        <v>0</v>
      </c>
      <c r="AF484" s="207">
        <v>0</v>
      </c>
      <c r="AG484" s="207">
        <v>0</v>
      </c>
      <c r="AH484" s="207">
        <v>0</v>
      </c>
      <c r="AI484" s="207">
        <v>0</v>
      </c>
      <c r="AJ484" s="207">
        <v>0</v>
      </c>
      <c r="AK484" s="207">
        <v>0</v>
      </c>
      <c r="AL484" s="207">
        <v>0</v>
      </c>
      <c r="AM484" s="207">
        <v>0</v>
      </c>
      <c r="AN484" s="207">
        <v>0</v>
      </c>
      <c r="AO484" s="207">
        <v>0</v>
      </c>
      <c r="AP484" s="207">
        <v>0</v>
      </c>
      <c r="AQ484" s="207">
        <v>0</v>
      </c>
      <c r="AR484" s="207">
        <v>0</v>
      </c>
      <c r="AS484" s="207">
        <v>0</v>
      </c>
      <c r="AT484" s="207">
        <v>0</v>
      </c>
      <c r="AU484" s="207">
        <v>0</v>
      </c>
      <c r="AV484" s="207">
        <v>0</v>
      </c>
      <c r="AW484" s="207">
        <v>0</v>
      </c>
      <c r="AX484" s="207">
        <v>0</v>
      </c>
      <c r="AY484" s="207">
        <v>0</v>
      </c>
      <c r="AZ484" s="207">
        <v>0</v>
      </c>
      <c r="BA484" s="207">
        <v>0</v>
      </c>
      <c r="BB484" s="207">
        <v>0</v>
      </c>
      <c r="BC484" s="207">
        <v>0</v>
      </c>
      <c r="BD484" s="207">
        <v>0</v>
      </c>
      <c r="BE484" s="207">
        <v>0</v>
      </c>
      <c r="BF484" s="207">
        <v>0</v>
      </c>
      <c r="BG484" s="207">
        <v>0</v>
      </c>
      <c r="BH484" s="207"/>
      <c r="BI484" s="207">
        <v>0</v>
      </c>
      <c r="BJ484" s="207"/>
      <c r="BK484" s="207">
        <v>0</v>
      </c>
      <c r="BL484" s="207">
        <v>0</v>
      </c>
      <c r="BM484" s="207">
        <v>0</v>
      </c>
      <c r="BN484" s="207">
        <v>0</v>
      </c>
      <c r="BO484" s="207">
        <v>0</v>
      </c>
      <c r="BP484" s="207"/>
      <c r="BQ484" s="207">
        <v>0</v>
      </c>
      <c r="BR484" s="207">
        <v>0</v>
      </c>
      <c r="BS484" s="207">
        <v>0</v>
      </c>
      <c r="BT484" s="207">
        <v>0</v>
      </c>
      <c r="BU484" s="207">
        <v>0</v>
      </c>
      <c r="BV484" s="207">
        <v>0</v>
      </c>
      <c r="BW484" s="207">
        <v>0</v>
      </c>
      <c r="BX484" s="207">
        <v>0</v>
      </c>
      <c r="BY484" s="207">
        <v>0</v>
      </c>
      <c r="BZ484" s="207">
        <v>0</v>
      </c>
      <c r="CA484" s="207">
        <v>0</v>
      </c>
      <c r="CB484" s="207">
        <v>0</v>
      </c>
      <c r="CC484" s="216">
        <f t="shared" si="75"/>
        <v>300102.76</v>
      </c>
    </row>
    <row r="485" spans="1:81" s="308" customFormat="1">
      <c r="A485" s="350"/>
      <c r="B485" s="349"/>
      <c r="C485" s="351"/>
      <c r="D485" s="351"/>
      <c r="E485" s="351"/>
      <c r="F485" s="352" t="s">
        <v>1156</v>
      </c>
      <c r="G485" s="353" t="s">
        <v>1653</v>
      </c>
      <c r="H485" s="207">
        <v>3957481.31</v>
      </c>
      <c r="I485" s="207">
        <v>0</v>
      </c>
      <c r="J485" s="207">
        <v>419366.13</v>
      </c>
      <c r="K485" s="207">
        <v>0</v>
      </c>
      <c r="L485" s="207">
        <v>0</v>
      </c>
      <c r="M485" s="207">
        <v>0</v>
      </c>
      <c r="N485" s="207">
        <v>127980.55</v>
      </c>
      <c r="O485" s="207">
        <v>0</v>
      </c>
      <c r="P485" s="207">
        <v>0</v>
      </c>
      <c r="Q485" s="207">
        <v>0</v>
      </c>
      <c r="R485" s="207">
        <v>0</v>
      </c>
      <c r="S485" s="207">
        <v>0</v>
      </c>
      <c r="T485" s="207">
        <v>795562.5</v>
      </c>
      <c r="U485" s="207">
        <v>0</v>
      </c>
      <c r="V485" s="207">
        <v>0</v>
      </c>
      <c r="W485" s="207">
        <v>0</v>
      </c>
      <c r="X485" s="207">
        <v>0</v>
      </c>
      <c r="Y485" s="207">
        <v>0</v>
      </c>
      <c r="Z485" s="207">
        <v>0</v>
      </c>
      <c r="AA485" s="207">
        <v>2966</v>
      </c>
      <c r="AB485" s="207">
        <v>0</v>
      </c>
      <c r="AC485" s="207">
        <v>252050</v>
      </c>
      <c r="AD485" s="207">
        <v>0</v>
      </c>
      <c r="AE485" s="207">
        <v>0</v>
      </c>
      <c r="AF485" s="207">
        <v>161440.76999999999</v>
      </c>
      <c r="AG485" s="207">
        <v>4390</v>
      </c>
      <c r="AH485" s="207">
        <v>2476.64</v>
      </c>
      <c r="AI485" s="207">
        <v>0</v>
      </c>
      <c r="AJ485" s="207">
        <v>0</v>
      </c>
      <c r="AK485" s="207">
        <v>0</v>
      </c>
      <c r="AL485" s="207">
        <v>0</v>
      </c>
      <c r="AM485" s="207">
        <v>0</v>
      </c>
      <c r="AN485" s="207">
        <v>0</v>
      </c>
      <c r="AO485" s="207">
        <v>0</v>
      </c>
      <c r="AP485" s="207">
        <v>0</v>
      </c>
      <c r="AQ485" s="207">
        <v>0</v>
      </c>
      <c r="AR485" s="207">
        <v>0</v>
      </c>
      <c r="AS485" s="207">
        <v>0</v>
      </c>
      <c r="AT485" s="207">
        <v>0</v>
      </c>
      <c r="AU485" s="207">
        <v>128875</v>
      </c>
      <c r="AV485" s="207">
        <v>0</v>
      </c>
      <c r="AW485" s="207">
        <v>0</v>
      </c>
      <c r="AX485" s="207">
        <v>0</v>
      </c>
      <c r="AY485" s="207">
        <v>0</v>
      </c>
      <c r="AZ485" s="207">
        <v>1350.06</v>
      </c>
      <c r="BA485" s="207">
        <v>0</v>
      </c>
      <c r="BB485" s="207">
        <v>0</v>
      </c>
      <c r="BC485" s="207">
        <v>14700</v>
      </c>
      <c r="BD485" s="207">
        <v>90470</v>
      </c>
      <c r="BE485" s="207">
        <v>73630</v>
      </c>
      <c r="BF485" s="207">
        <v>0</v>
      </c>
      <c r="BG485" s="207">
        <v>0</v>
      </c>
      <c r="BH485" s="207"/>
      <c r="BI485" s="207">
        <v>0</v>
      </c>
      <c r="BJ485" s="207"/>
      <c r="BK485" s="207">
        <v>600</v>
      </c>
      <c r="BL485" s="207">
        <v>300</v>
      </c>
      <c r="BM485" s="207">
        <v>0</v>
      </c>
      <c r="BN485" s="207">
        <v>1812844</v>
      </c>
      <c r="BO485" s="207">
        <v>188162.58</v>
      </c>
      <c r="BP485" s="207"/>
      <c r="BQ485" s="207">
        <v>600</v>
      </c>
      <c r="BR485" s="207">
        <v>2900</v>
      </c>
      <c r="BS485" s="207">
        <v>22723.96</v>
      </c>
      <c r="BT485" s="207">
        <v>8658.73</v>
      </c>
      <c r="BU485" s="207">
        <v>50570</v>
      </c>
      <c r="BV485" s="207">
        <v>35280</v>
      </c>
      <c r="BW485" s="207">
        <v>0</v>
      </c>
      <c r="BX485" s="207">
        <v>42370</v>
      </c>
      <c r="BY485" s="207">
        <v>4765</v>
      </c>
      <c r="BZ485" s="207">
        <v>0</v>
      </c>
      <c r="CA485" s="207">
        <v>0</v>
      </c>
      <c r="CB485" s="207">
        <v>0</v>
      </c>
      <c r="CC485" s="216">
        <f t="shared" si="75"/>
        <v>8202513.2299999995</v>
      </c>
    </row>
    <row r="486" spans="1:81" s="308" customFormat="1">
      <c r="A486" s="350"/>
      <c r="B486" s="349"/>
      <c r="C486" s="351"/>
      <c r="D486" s="351"/>
      <c r="E486" s="351"/>
      <c r="F486" s="352" t="s">
        <v>1157</v>
      </c>
      <c r="G486" s="353" t="s">
        <v>1654</v>
      </c>
      <c r="H486" s="207">
        <v>0</v>
      </c>
      <c r="I486" s="207">
        <v>0</v>
      </c>
      <c r="J486" s="207">
        <v>0</v>
      </c>
      <c r="K486" s="207">
        <v>0</v>
      </c>
      <c r="L486" s="207">
        <v>0</v>
      </c>
      <c r="M486" s="207">
        <v>0</v>
      </c>
      <c r="N486" s="207">
        <v>0</v>
      </c>
      <c r="O486" s="207">
        <v>0</v>
      </c>
      <c r="P486" s="207">
        <v>0</v>
      </c>
      <c r="Q486" s="207">
        <v>0</v>
      </c>
      <c r="R486" s="207">
        <v>0</v>
      </c>
      <c r="S486" s="207">
        <v>0</v>
      </c>
      <c r="T486" s="207">
        <v>0</v>
      </c>
      <c r="U486" s="207">
        <v>0</v>
      </c>
      <c r="V486" s="207">
        <v>0</v>
      </c>
      <c r="W486" s="207">
        <v>0</v>
      </c>
      <c r="X486" s="207">
        <v>0</v>
      </c>
      <c r="Y486" s="207">
        <v>0</v>
      </c>
      <c r="Z486" s="207">
        <v>0</v>
      </c>
      <c r="AA486" s="207">
        <v>0</v>
      </c>
      <c r="AB486" s="207">
        <v>0</v>
      </c>
      <c r="AC486" s="207">
        <v>0</v>
      </c>
      <c r="AD486" s="207">
        <v>0</v>
      </c>
      <c r="AE486" s="207">
        <v>0</v>
      </c>
      <c r="AF486" s="207">
        <v>0</v>
      </c>
      <c r="AG486" s="207">
        <v>0</v>
      </c>
      <c r="AH486" s="207">
        <v>0</v>
      </c>
      <c r="AI486" s="207">
        <v>0</v>
      </c>
      <c r="AJ486" s="207">
        <v>0</v>
      </c>
      <c r="AK486" s="207">
        <v>0</v>
      </c>
      <c r="AL486" s="207">
        <v>0</v>
      </c>
      <c r="AM486" s="207">
        <v>0</v>
      </c>
      <c r="AN486" s="207">
        <v>0</v>
      </c>
      <c r="AO486" s="207">
        <v>0</v>
      </c>
      <c r="AP486" s="207">
        <v>0</v>
      </c>
      <c r="AQ486" s="207">
        <v>0</v>
      </c>
      <c r="AR486" s="207">
        <v>0</v>
      </c>
      <c r="AS486" s="207">
        <v>0</v>
      </c>
      <c r="AT486" s="207">
        <v>0</v>
      </c>
      <c r="AU486" s="207">
        <v>0</v>
      </c>
      <c r="AV486" s="207">
        <v>0</v>
      </c>
      <c r="AW486" s="207">
        <v>0</v>
      </c>
      <c r="AX486" s="207">
        <v>0</v>
      </c>
      <c r="AY486" s="207">
        <v>0</v>
      </c>
      <c r="AZ486" s="207">
        <v>0</v>
      </c>
      <c r="BA486" s="207">
        <v>0</v>
      </c>
      <c r="BB486" s="207">
        <v>0</v>
      </c>
      <c r="BC486" s="207">
        <v>0</v>
      </c>
      <c r="BD486" s="207">
        <v>0</v>
      </c>
      <c r="BE486" s="207">
        <v>0</v>
      </c>
      <c r="BF486" s="207">
        <v>0</v>
      </c>
      <c r="BG486" s="207">
        <v>0</v>
      </c>
      <c r="BH486" s="207"/>
      <c r="BI486" s="207">
        <v>0</v>
      </c>
      <c r="BJ486" s="207"/>
      <c r="BK486" s="207">
        <v>0</v>
      </c>
      <c r="BL486" s="207">
        <v>0</v>
      </c>
      <c r="BM486" s="207">
        <v>0</v>
      </c>
      <c r="BN486" s="207">
        <v>0</v>
      </c>
      <c r="BO486" s="207">
        <v>0</v>
      </c>
      <c r="BP486" s="207"/>
      <c r="BQ486" s="207">
        <v>0</v>
      </c>
      <c r="BR486" s="207">
        <v>0</v>
      </c>
      <c r="BS486" s="207">
        <v>0</v>
      </c>
      <c r="BT486" s="207">
        <v>0</v>
      </c>
      <c r="BU486" s="207">
        <v>0</v>
      </c>
      <c r="BV486" s="207">
        <v>0</v>
      </c>
      <c r="BW486" s="207">
        <v>0</v>
      </c>
      <c r="BX486" s="207">
        <v>0</v>
      </c>
      <c r="BY486" s="207">
        <v>0</v>
      </c>
      <c r="BZ486" s="207">
        <v>0</v>
      </c>
      <c r="CA486" s="207">
        <v>0</v>
      </c>
      <c r="CB486" s="207">
        <v>0</v>
      </c>
      <c r="CC486" s="216">
        <f t="shared" si="75"/>
        <v>0</v>
      </c>
    </row>
    <row r="487" spans="1:81" s="308" customFormat="1">
      <c r="A487" s="350"/>
      <c r="B487" s="349"/>
      <c r="C487" s="351"/>
      <c r="D487" s="351"/>
      <c r="E487" s="351"/>
      <c r="F487" s="352" t="s">
        <v>1158</v>
      </c>
      <c r="G487" s="353" t="s">
        <v>1519</v>
      </c>
      <c r="H487" s="207">
        <v>0</v>
      </c>
      <c r="I487" s="207">
        <v>0</v>
      </c>
      <c r="J487" s="207">
        <v>0</v>
      </c>
      <c r="K487" s="207">
        <v>0</v>
      </c>
      <c r="L487" s="207">
        <v>0</v>
      </c>
      <c r="M487" s="207">
        <v>0</v>
      </c>
      <c r="N487" s="207">
        <v>0</v>
      </c>
      <c r="O487" s="207">
        <v>0</v>
      </c>
      <c r="P487" s="207">
        <v>0</v>
      </c>
      <c r="Q487" s="207">
        <v>0</v>
      </c>
      <c r="R487" s="207">
        <v>0</v>
      </c>
      <c r="S487" s="207">
        <v>0</v>
      </c>
      <c r="T487" s="207">
        <v>0</v>
      </c>
      <c r="U487" s="207">
        <v>0</v>
      </c>
      <c r="V487" s="207">
        <v>0</v>
      </c>
      <c r="W487" s="207">
        <v>0</v>
      </c>
      <c r="X487" s="207">
        <v>0</v>
      </c>
      <c r="Y487" s="207">
        <v>0</v>
      </c>
      <c r="Z487" s="207">
        <v>0</v>
      </c>
      <c r="AA487" s="207">
        <v>0</v>
      </c>
      <c r="AB487" s="207">
        <v>0</v>
      </c>
      <c r="AC487" s="207">
        <v>0</v>
      </c>
      <c r="AD487" s="207">
        <v>0</v>
      </c>
      <c r="AE487" s="207">
        <v>0</v>
      </c>
      <c r="AF487" s="207">
        <v>0</v>
      </c>
      <c r="AG487" s="207">
        <v>0</v>
      </c>
      <c r="AH487" s="207">
        <v>0</v>
      </c>
      <c r="AI487" s="207">
        <v>0</v>
      </c>
      <c r="AJ487" s="207">
        <v>0</v>
      </c>
      <c r="AK487" s="207">
        <v>0</v>
      </c>
      <c r="AL487" s="207">
        <v>0</v>
      </c>
      <c r="AM487" s="207">
        <v>0</v>
      </c>
      <c r="AN487" s="207">
        <v>0</v>
      </c>
      <c r="AO487" s="207">
        <v>0</v>
      </c>
      <c r="AP487" s="207">
        <v>0</v>
      </c>
      <c r="AQ487" s="207">
        <v>0</v>
      </c>
      <c r="AR487" s="207">
        <v>0</v>
      </c>
      <c r="AS487" s="207">
        <v>0</v>
      </c>
      <c r="AT487" s="207">
        <v>0</v>
      </c>
      <c r="AU487" s="207">
        <v>0</v>
      </c>
      <c r="AV487" s="207">
        <v>0</v>
      </c>
      <c r="AW487" s="207">
        <v>0</v>
      </c>
      <c r="AX487" s="207">
        <v>0</v>
      </c>
      <c r="AY487" s="207">
        <v>0</v>
      </c>
      <c r="AZ487" s="207">
        <v>0</v>
      </c>
      <c r="BA487" s="207">
        <v>0</v>
      </c>
      <c r="BB487" s="207">
        <v>0</v>
      </c>
      <c r="BC487" s="207">
        <v>0</v>
      </c>
      <c r="BD487" s="207">
        <v>0</v>
      </c>
      <c r="BE487" s="207">
        <v>0</v>
      </c>
      <c r="BF487" s="207">
        <v>0</v>
      </c>
      <c r="BG487" s="207">
        <v>0</v>
      </c>
      <c r="BH487" s="207">
        <v>0</v>
      </c>
      <c r="BI487" s="207">
        <v>0</v>
      </c>
      <c r="BJ487" s="207">
        <v>0</v>
      </c>
      <c r="BK487" s="207">
        <v>0</v>
      </c>
      <c r="BL487" s="207">
        <v>0</v>
      </c>
      <c r="BM487" s="207">
        <v>0</v>
      </c>
      <c r="BN487" s="207">
        <v>0</v>
      </c>
      <c r="BO487" s="207">
        <v>0</v>
      </c>
      <c r="BP487" s="207">
        <v>0</v>
      </c>
      <c r="BQ487" s="207">
        <v>0</v>
      </c>
      <c r="BR487" s="207">
        <v>0</v>
      </c>
      <c r="BS487" s="207">
        <v>0</v>
      </c>
      <c r="BT487" s="207">
        <v>0</v>
      </c>
      <c r="BU487" s="207">
        <v>0</v>
      </c>
      <c r="BV487" s="207">
        <v>0</v>
      </c>
      <c r="BW487" s="207">
        <v>0</v>
      </c>
      <c r="BX487" s="207">
        <v>0</v>
      </c>
      <c r="BY487" s="207">
        <v>0</v>
      </c>
      <c r="BZ487" s="207">
        <v>0</v>
      </c>
      <c r="CA487" s="207">
        <v>0</v>
      </c>
      <c r="CB487" s="207">
        <v>0</v>
      </c>
      <c r="CC487" s="216">
        <f t="shared" si="75"/>
        <v>0</v>
      </c>
    </row>
    <row r="488" spans="1:81" s="308" customFormat="1">
      <c r="A488" s="350"/>
      <c r="B488" s="349"/>
      <c r="C488" s="351"/>
      <c r="D488" s="351"/>
      <c r="E488" s="351"/>
      <c r="F488" s="352" t="s">
        <v>1438</v>
      </c>
      <c r="G488" s="353" t="s">
        <v>1439</v>
      </c>
      <c r="H488" s="207">
        <v>0</v>
      </c>
      <c r="I488" s="207">
        <v>0</v>
      </c>
      <c r="J488" s="207">
        <v>0</v>
      </c>
      <c r="K488" s="207">
        <v>0</v>
      </c>
      <c r="L488" s="207">
        <v>0</v>
      </c>
      <c r="M488" s="207">
        <v>0</v>
      </c>
      <c r="N488" s="207">
        <v>0</v>
      </c>
      <c r="O488" s="207">
        <v>0</v>
      </c>
      <c r="P488" s="207">
        <v>0</v>
      </c>
      <c r="Q488" s="207">
        <v>0</v>
      </c>
      <c r="R488" s="207">
        <v>0</v>
      </c>
      <c r="S488" s="207">
        <v>0</v>
      </c>
      <c r="T488" s="207">
        <v>0</v>
      </c>
      <c r="U488" s="207">
        <v>0</v>
      </c>
      <c r="V488" s="207">
        <v>0</v>
      </c>
      <c r="W488" s="207">
        <v>0</v>
      </c>
      <c r="X488" s="207">
        <v>0</v>
      </c>
      <c r="Y488" s="207">
        <v>0</v>
      </c>
      <c r="Z488" s="207">
        <v>0</v>
      </c>
      <c r="AA488" s="207">
        <v>0</v>
      </c>
      <c r="AB488" s="207">
        <v>0</v>
      </c>
      <c r="AC488" s="207">
        <v>0</v>
      </c>
      <c r="AD488" s="207">
        <v>0</v>
      </c>
      <c r="AE488" s="207">
        <v>0</v>
      </c>
      <c r="AF488" s="207">
        <v>0</v>
      </c>
      <c r="AG488" s="207">
        <v>0</v>
      </c>
      <c r="AH488" s="207">
        <v>0</v>
      </c>
      <c r="AI488" s="207">
        <v>0</v>
      </c>
      <c r="AJ488" s="207">
        <v>0</v>
      </c>
      <c r="AK488" s="207">
        <v>0</v>
      </c>
      <c r="AL488" s="207">
        <v>0</v>
      </c>
      <c r="AM488" s="207">
        <v>0</v>
      </c>
      <c r="AN488" s="207">
        <v>0</v>
      </c>
      <c r="AO488" s="207">
        <v>0</v>
      </c>
      <c r="AP488" s="207">
        <v>0</v>
      </c>
      <c r="AQ488" s="207">
        <v>0</v>
      </c>
      <c r="AR488" s="207">
        <v>0</v>
      </c>
      <c r="AS488" s="207">
        <v>0</v>
      </c>
      <c r="AT488" s="207">
        <v>0</v>
      </c>
      <c r="AU488" s="207">
        <v>0</v>
      </c>
      <c r="AV488" s="207">
        <v>0</v>
      </c>
      <c r="AW488" s="207">
        <v>0</v>
      </c>
      <c r="AX488" s="207">
        <v>0</v>
      </c>
      <c r="AY488" s="207">
        <v>0</v>
      </c>
      <c r="AZ488" s="207">
        <v>0</v>
      </c>
      <c r="BA488" s="207">
        <v>0</v>
      </c>
      <c r="BB488" s="207">
        <v>0</v>
      </c>
      <c r="BC488" s="207">
        <v>0</v>
      </c>
      <c r="BD488" s="207">
        <v>0</v>
      </c>
      <c r="BE488" s="207">
        <v>0</v>
      </c>
      <c r="BF488" s="207">
        <v>0</v>
      </c>
      <c r="BG488" s="207">
        <v>0</v>
      </c>
      <c r="BH488" s="207"/>
      <c r="BI488" s="207">
        <v>0</v>
      </c>
      <c r="BJ488" s="207"/>
      <c r="BK488" s="207">
        <v>0</v>
      </c>
      <c r="BL488" s="207">
        <v>0</v>
      </c>
      <c r="BM488" s="207">
        <v>45032</v>
      </c>
      <c r="BN488" s="207">
        <v>0</v>
      </c>
      <c r="BO488" s="207">
        <v>0</v>
      </c>
      <c r="BP488" s="207"/>
      <c r="BQ488" s="207">
        <v>0</v>
      </c>
      <c r="BR488" s="207">
        <v>0</v>
      </c>
      <c r="BS488" s="207">
        <v>0</v>
      </c>
      <c r="BT488" s="207">
        <v>0</v>
      </c>
      <c r="BU488" s="207">
        <v>0</v>
      </c>
      <c r="BV488" s="207">
        <v>0</v>
      </c>
      <c r="BW488" s="207">
        <v>0</v>
      </c>
      <c r="BX488" s="207">
        <v>0</v>
      </c>
      <c r="BY488" s="207">
        <v>0</v>
      </c>
      <c r="BZ488" s="207">
        <v>0</v>
      </c>
      <c r="CA488" s="207">
        <v>0</v>
      </c>
      <c r="CB488" s="207">
        <v>0</v>
      </c>
      <c r="CC488" s="216">
        <f t="shared" si="75"/>
        <v>45032</v>
      </c>
    </row>
    <row r="489" spans="1:81" s="308" customFormat="1">
      <c r="A489" s="350"/>
      <c r="B489" s="349"/>
      <c r="C489" s="351"/>
      <c r="D489" s="351"/>
      <c r="E489" s="351"/>
      <c r="F489" s="352" t="s">
        <v>1159</v>
      </c>
      <c r="G489" s="353" t="s">
        <v>1655</v>
      </c>
      <c r="H489" s="207">
        <v>573442.81000000006</v>
      </c>
      <c r="I489" s="207">
        <v>0</v>
      </c>
      <c r="J489" s="207">
        <v>0</v>
      </c>
      <c r="K489" s="207">
        <v>0</v>
      </c>
      <c r="L489" s="207">
        <v>0</v>
      </c>
      <c r="M489" s="207">
        <v>0</v>
      </c>
      <c r="N489" s="207">
        <v>9251399.2400000002</v>
      </c>
      <c r="O489" s="207">
        <v>0</v>
      </c>
      <c r="P489" s="207">
        <v>0</v>
      </c>
      <c r="Q489" s="207">
        <v>0</v>
      </c>
      <c r="R489" s="207">
        <v>0</v>
      </c>
      <c r="S489" s="207">
        <v>0</v>
      </c>
      <c r="T489" s="207">
        <v>0</v>
      </c>
      <c r="U489" s="207">
        <v>0</v>
      </c>
      <c r="V489" s="207">
        <v>3247</v>
      </c>
      <c r="W489" s="207">
        <v>0</v>
      </c>
      <c r="X489" s="207">
        <v>0</v>
      </c>
      <c r="Y489" s="207">
        <v>0</v>
      </c>
      <c r="Z489" s="207">
        <v>0</v>
      </c>
      <c r="AA489" s="207">
        <v>0</v>
      </c>
      <c r="AB489" s="207">
        <v>0</v>
      </c>
      <c r="AC489" s="207">
        <v>0</v>
      </c>
      <c r="AD489" s="207">
        <v>0</v>
      </c>
      <c r="AE489" s="207">
        <v>12308361.27</v>
      </c>
      <c r="AF489" s="207">
        <v>0</v>
      </c>
      <c r="AG489" s="207">
        <v>0</v>
      </c>
      <c r="AH489" s="207">
        <v>0</v>
      </c>
      <c r="AI489" s="207">
        <v>1238732.1499999999</v>
      </c>
      <c r="AJ489" s="207">
        <v>0</v>
      </c>
      <c r="AK489" s="207">
        <v>0</v>
      </c>
      <c r="AL489" s="207">
        <v>0</v>
      </c>
      <c r="AM489" s="207">
        <v>0</v>
      </c>
      <c r="AN489" s="207">
        <v>0</v>
      </c>
      <c r="AO489" s="207">
        <v>0</v>
      </c>
      <c r="AP489" s="207">
        <v>0</v>
      </c>
      <c r="AQ489" s="207">
        <v>0</v>
      </c>
      <c r="AR489" s="207">
        <v>0</v>
      </c>
      <c r="AS489" s="207">
        <v>0</v>
      </c>
      <c r="AT489" s="207">
        <v>0</v>
      </c>
      <c r="AU489" s="207">
        <v>103837</v>
      </c>
      <c r="AV489" s="207">
        <v>140000</v>
      </c>
      <c r="AW489" s="207">
        <v>0</v>
      </c>
      <c r="AX489" s="207">
        <v>0</v>
      </c>
      <c r="AY489" s="207">
        <v>0</v>
      </c>
      <c r="AZ489" s="207">
        <v>0</v>
      </c>
      <c r="BA489" s="207">
        <v>0</v>
      </c>
      <c r="BB489" s="207">
        <v>0</v>
      </c>
      <c r="BC489" s="207">
        <v>0</v>
      </c>
      <c r="BD489" s="207">
        <v>0</v>
      </c>
      <c r="BE489" s="207">
        <v>0</v>
      </c>
      <c r="BF489" s="207">
        <v>0</v>
      </c>
      <c r="BG489" s="207">
        <v>0</v>
      </c>
      <c r="BH489" s="207"/>
      <c r="BI489" s="207">
        <v>0</v>
      </c>
      <c r="BJ489" s="207"/>
      <c r="BK489" s="207">
        <v>0</v>
      </c>
      <c r="BL489" s="207">
        <v>0</v>
      </c>
      <c r="BM489" s="207">
        <v>0</v>
      </c>
      <c r="BN489" s="207">
        <v>0</v>
      </c>
      <c r="BO489" s="207">
        <v>0</v>
      </c>
      <c r="BP489" s="207"/>
      <c r="BQ489" s="207">
        <v>0</v>
      </c>
      <c r="BR489" s="207">
        <v>0</v>
      </c>
      <c r="BS489" s="207">
        <v>350185.18</v>
      </c>
      <c r="BT489" s="207">
        <v>2682277.5299999998</v>
      </c>
      <c r="BU489" s="207">
        <v>0</v>
      </c>
      <c r="BV489" s="207">
        <v>0</v>
      </c>
      <c r="BW489" s="207">
        <v>0</v>
      </c>
      <c r="BX489" s="207">
        <v>0</v>
      </c>
      <c r="BY489" s="207">
        <v>0</v>
      </c>
      <c r="BZ489" s="207">
        <v>0</v>
      </c>
      <c r="CA489" s="207">
        <v>0</v>
      </c>
      <c r="CB489" s="207">
        <v>0</v>
      </c>
      <c r="CC489" s="216">
        <f t="shared" si="75"/>
        <v>26651482.18</v>
      </c>
    </row>
    <row r="490" spans="1:81" s="308" customFormat="1">
      <c r="A490" s="350"/>
      <c r="B490" s="349"/>
      <c r="C490" s="351"/>
      <c r="D490" s="351"/>
      <c r="E490" s="351"/>
      <c r="F490" s="352" t="s">
        <v>1160</v>
      </c>
      <c r="G490" s="353" t="s">
        <v>1656</v>
      </c>
      <c r="H490" s="207">
        <v>0</v>
      </c>
      <c r="I490" s="207">
        <v>0</v>
      </c>
      <c r="J490" s="207">
        <v>0</v>
      </c>
      <c r="K490" s="207">
        <v>0</v>
      </c>
      <c r="L490" s="207">
        <v>0</v>
      </c>
      <c r="M490" s="207">
        <v>0</v>
      </c>
      <c r="N490" s="207">
        <v>0</v>
      </c>
      <c r="O490" s="207">
        <v>0</v>
      </c>
      <c r="P490" s="207">
        <v>0</v>
      </c>
      <c r="Q490" s="207">
        <v>0</v>
      </c>
      <c r="R490" s="207">
        <v>0</v>
      </c>
      <c r="S490" s="207">
        <v>0</v>
      </c>
      <c r="T490" s="207">
        <v>0</v>
      </c>
      <c r="U490" s="207">
        <v>0</v>
      </c>
      <c r="V490" s="207">
        <v>0</v>
      </c>
      <c r="W490" s="207">
        <v>0</v>
      </c>
      <c r="X490" s="207">
        <v>0</v>
      </c>
      <c r="Y490" s="207">
        <v>0</v>
      </c>
      <c r="Z490" s="207">
        <v>0</v>
      </c>
      <c r="AA490" s="207">
        <v>0</v>
      </c>
      <c r="AB490" s="207">
        <v>0</v>
      </c>
      <c r="AC490" s="207">
        <v>0</v>
      </c>
      <c r="AD490" s="207">
        <v>0</v>
      </c>
      <c r="AE490" s="207">
        <v>0</v>
      </c>
      <c r="AF490" s="207">
        <v>0</v>
      </c>
      <c r="AG490" s="207">
        <v>0</v>
      </c>
      <c r="AH490" s="207">
        <v>0</v>
      </c>
      <c r="AI490" s="207">
        <v>0</v>
      </c>
      <c r="AJ490" s="207">
        <v>0</v>
      </c>
      <c r="AK490" s="207">
        <v>0</v>
      </c>
      <c r="AL490" s="207">
        <v>0</v>
      </c>
      <c r="AM490" s="207">
        <v>0</v>
      </c>
      <c r="AN490" s="207">
        <v>0</v>
      </c>
      <c r="AO490" s="207">
        <v>0</v>
      </c>
      <c r="AP490" s="207">
        <v>0</v>
      </c>
      <c r="AQ490" s="207">
        <v>0</v>
      </c>
      <c r="AR490" s="207">
        <v>0</v>
      </c>
      <c r="AS490" s="207">
        <v>0</v>
      </c>
      <c r="AT490" s="207">
        <v>0</v>
      </c>
      <c r="AU490" s="207">
        <v>0</v>
      </c>
      <c r="AV490" s="207">
        <v>0</v>
      </c>
      <c r="AW490" s="207">
        <v>0</v>
      </c>
      <c r="AX490" s="207">
        <v>0</v>
      </c>
      <c r="AY490" s="207">
        <v>0</v>
      </c>
      <c r="AZ490" s="207">
        <v>0</v>
      </c>
      <c r="BA490" s="207">
        <v>0</v>
      </c>
      <c r="BB490" s="207">
        <v>0</v>
      </c>
      <c r="BC490" s="207">
        <v>0</v>
      </c>
      <c r="BD490" s="207">
        <v>0</v>
      </c>
      <c r="BE490" s="207">
        <v>0</v>
      </c>
      <c r="BF490" s="207">
        <v>0</v>
      </c>
      <c r="BG490" s="207">
        <v>0</v>
      </c>
      <c r="BH490" s="207"/>
      <c r="BI490" s="207">
        <v>0</v>
      </c>
      <c r="BJ490" s="207"/>
      <c r="BK490" s="207">
        <v>0</v>
      </c>
      <c r="BL490" s="207">
        <v>0</v>
      </c>
      <c r="BM490" s="207">
        <v>0</v>
      </c>
      <c r="BN490" s="207">
        <v>0</v>
      </c>
      <c r="BO490" s="207">
        <v>0</v>
      </c>
      <c r="BP490" s="207"/>
      <c r="BQ490" s="207">
        <v>0</v>
      </c>
      <c r="BR490" s="207">
        <v>0</v>
      </c>
      <c r="BS490" s="207">
        <v>0</v>
      </c>
      <c r="BT490" s="207">
        <v>0</v>
      </c>
      <c r="BU490" s="207">
        <v>0</v>
      </c>
      <c r="BV490" s="207">
        <v>0</v>
      </c>
      <c r="BW490" s="207">
        <v>0</v>
      </c>
      <c r="BX490" s="207">
        <v>0</v>
      </c>
      <c r="BY490" s="207">
        <v>0</v>
      </c>
      <c r="BZ490" s="207">
        <v>0</v>
      </c>
      <c r="CA490" s="207">
        <v>0</v>
      </c>
      <c r="CB490" s="207">
        <v>0</v>
      </c>
      <c r="CC490" s="216">
        <f t="shared" si="75"/>
        <v>0</v>
      </c>
    </row>
    <row r="491" spans="1:81" s="308" customFormat="1" ht="20.25" customHeight="1">
      <c r="A491" s="350"/>
      <c r="B491" s="349"/>
      <c r="C491" s="351"/>
      <c r="D491" s="351"/>
      <c r="E491" s="351"/>
      <c r="F491" s="352" t="s">
        <v>1161</v>
      </c>
      <c r="G491" s="353" t="s">
        <v>1657</v>
      </c>
      <c r="H491" s="207">
        <v>0</v>
      </c>
      <c r="I491" s="207">
        <v>0</v>
      </c>
      <c r="J491" s="207">
        <v>0</v>
      </c>
      <c r="K491" s="207">
        <v>555310.32999999996</v>
      </c>
      <c r="L491" s="207">
        <v>0</v>
      </c>
      <c r="M491" s="207">
        <v>0</v>
      </c>
      <c r="N491" s="207">
        <v>0</v>
      </c>
      <c r="O491" s="207">
        <v>0</v>
      </c>
      <c r="P491" s="207">
        <v>0</v>
      </c>
      <c r="Q491" s="207">
        <v>0</v>
      </c>
      <c r="R491" s="207">
        <v>0</v>
      </c>
      <c r="S491" s="207">
        <v>0</v>
      </c>
      <c r="T491" s="207">
        <v>0</v>
      </c>
      <c r="U491" s="207">
        <v>0</v>
      </c>
      <c r="V491" s="207">
        <v>0</v>
      </c>
      <c r="W491" s="207">
        <v>0</v>
      </c>
      <c r="X491" s="207">
        <v>0</v>
      </c>
      <c r="Y491" s="207">
        <v>0</v>
      </c>
      <c r="Z491" s="207">
        <v>0</v>
      </c>
      <c r="AA491" s="207">
        <v>0</v>
      </c>
      <c r="AB491" s="207">
        <v>0</v>
      </c>
      <c r="AC491" s="207">
        <v>0</v>
      </c>
      <c r="AD491" s="207">
        <v>0</v>
      </c>
      <c r="AE491" s="207">
        <v>0</v>
      </c>
      <c r="AF491" s="207">
        <v>0</v>
      </c>
      <c r="AG491" s="207">
        <v>0</v>
      </c>
      <c r="AH491" s="207">
        <v>0</v>
      </c>
      <c r="AI491" s="207">
        <v>0</v>
      </c>
      <c r="AJ491" s="207">
        <v>0</v>
      </c>
      <c r="AK491" s="207">
        <v>0</v>
      </c>
      <c r="AL491" s="207">
        <v>0</v>
      </c>
      <c r="AM491" s="207">
        <v>0</v>
      </c>
      <c r="AN491" s="207">
        <v>0</v>
      </c>
      <c r="AO491" s="207">
        <v>0</v>
      </c>
      <c r="AP491" s="207">
        <v>0</v>
      </c>
      <c r="AQ491" s="207">
        <v>0</v>
      </c>
      <c r="AR491" s="207">
        <v>0</v>
      </c>
      <c r="AS491" s="207">
        <v>0</v>
      </c>
      <c r="AT491" s="207">
        <v>0</v>
      </c>
      <c r="AU491" s="207">
        <v>20</v>
      </c>
      <c r="AV491" s="207">
        <v>0</v>
      </c>
      <c r="AW491" s="207">
        <v>0</v>
      </c>
      <c r="AX491" s="207">
        <v>0</v>
      </c>
      <c r="AY491" s="207">
        <v>0</v>
      </c>
      <c r="AZ491" s="207">
        <v>0</v>
      </c>
      <c r="BA491" s="207">
        <v>0</v>
      </c>
      <c r="BB491" s="207">
        <v>0</v>
      </c>
      <c r="BC491" s="207">
        <v>0</v>
      </c>
      <c r="BD491" s="207">
        <v>0</v>
      </c>
      <c r="BE491" s="207">
        <v>0</v>
      </c>
      <c r="BF491" s="207">
        <v>0</v>
      </c>
      <c r="BG491" s="207">
        <v>0</v>
      </c>
      <c r="BH491" s="207"/>
      <c r="BI491" s="207">
        <v>0</v>
      </c>
      <c r="BJ491" s="207"/>
      <c r="BK491" s="207">
        <v>0</v>
      </c>
      <c r="BL491" s="207">
        <v>0</v>
      </c>
      <c r="BM491" s="207">
        <v>0</v>
      </c>
      <c r="BN491" s="207">
        <v>0</v>
      </c>
      <c r="BO491" s="207">
        <v>0</v>
      </c>
      <c r="BP491" s="207"/>
      <c r="BQ491" s="207">
        <v>0</v>
      </c>
      <c r="BR491" s="207">
        <v>0</v>
      </c>
      <c r="BS491" s="207">
        <v>0</v>
      </c>
      <c r="BT491" s="207">
        <v>0</v>
      </c>
      <c r="BU491" s="207">
        <v>0</v>
      </c>
      <c r="BV491" s="207">
        <v>0</v>
      </c>
      <c r="BW491" s="207">
        <v>0</v>
      </c>
      <c r="BX491" s="207">
        <v>0</v>
      </c>
      <c r="BY491" s="207">
        <v>0</v>
      </c>
      <c r="BZ491" s="207">
        <v>0</v>
      </c>
      <c r="CA491" s="207">
        <v>0</v>
      </c>
      <c r="CB491" s="207">
        <v>0</v>
      </c>
      <c r="CC491" s="216">
        <f t="shared" si="75"/>
        <v>555330.32999999996</v>
      </c>
    </row>
    <row r="492" spans="1:81" s="308" customFormat="1">
      <c r="A492" s="350"/>
      <c r="B492" s="349"/>
      <c r="C492" s="351"/>
      <c r="D492" s="351"/>
      <c r="E492" s="351"/>
      <c r="F492" s="352" t="s">
        <v>1162</v>
      </c>
      <c r="G492" s="353" t="s">
        <v>1658</v>
      </c>
      <c r="H492" s="207">
        <v>64547644.969999999</v>
      </c>
      <c r="I492" s="207">
        <v>57778956.5</v>
      </c>
      <c r="J492" s="207">
        <v>569295889.04999995</v>
      </c>
      <c r="K492" s="207">
        <v>36658860.109999999</v>
      </c>
      <c r="L492" s="207">
        <v>16396299.800000001</v>
      </c>
      <c r="M492" s="207">
        <v>71830362.609999999</v>
      </c>
      <c r="N492" s="207">
        <v>411731436.58999997</v>
      </c>
      <c r="O492" s="207">
        <v>122279957.87</v>
      </c>
      <c r="P492" s="207">
        <v>19639331.23</v>
      </c>
      <c r="Q492" s="207">
        <v>276581511.94</v>
      </c>
      <c r="R492" s="207">
        <v>20820860.960000001</v>
      </c>
      <c r="S492" s="207">
        <v>44867892.240000002</v>
      </c>
      <c r="T492" s="207">
        <v>131745267.7</v>
      </c>
      <c r="U492" s="207">
        <v>149697028.46000001</v>
      </c>
      <c r="V492" s="207">
        <v>23641990.239999998</v>
      </c>
      <c r="W492" s="207">
        <v>133302202.22</v>
      </c>
      <c r="X492" s="207">
        <v>58643288.460000001</v>
      </c>
      <c r="Y492" s="207">
        <v>35446215.840000004</v>
      </c>
      <c r="Z492" s="207">
        <v>432698234.66000003</v>
      </c>
      <c r="AA492" s="207">
        <v>21163140.359999999</v>
      </c>
      <c r="AB492" s="207">
        <v>26905049.210000001</v>
      </c>
      <c r="AC492" s="207">
        <v>35605213.079999998</v>
      </c>
      <c r="AD492" s="207">
        <v>10094239.92</v>
      </c>
      <c r="AE492" s="207">
        <v>50762939.43</v>
      </c>
      <c r="AF492" s="207">
        <v>45902754.990000002</v>
      </c>
      <c r="AG492" s="207">
        <v>10366932.529999999</v>
      </c>
      <c r="AH492" s="207">
        <v>69557355.299999997</v>
      </c>
      <c r="AI492" s="207">
        <v>171257718.72999999</v>
      </c>
      <c r="AJ492" s="207">
        <v>18722749.079999998</v>
      </c>
      <c r="AK492" s="207">
        <v>27844246.300000001</v>
      </c>
      <c r="AL492" s="207">
        <v>22549242.84</v>
      </c>
      <c r="AM492" s="207">
        <v>30908851.940000001</v>
      </c>
      <c r="AN492" s="207">
        <v>20849123.5</v>
      </c>
      <c r="AO492" s="207">
        <v>11821059.74</v>
      </c>
      <c r="AP492" s="207">
        <v>19066648.66</v>
      </c>
      <c r="AQ492" s="207">
        <v>18289238.199999999</v>
      </c>
      <c r="AR492" s="207">
        <v>19430744.539999999</v>
      </c>
      <c r="AS492" s="207">
        <v>17365131.25</v>
      </c>
      <c r="AT492" s="207">
        <v>27701648.710000001</v>
      </c>
      <c r="AU492" s="207">
        <v>110215716.87</v>
      </c>
      <c r="AV492" s="207">
        <v>11817677.6</v>
      </c>
      <c r="AW492" s="207">
        <v>8568160.3300000001</v>
      </c>
      <c r="AX492" s="207">
        <v>12625327.4</v>
      </c>
      <c r="AY492" s="207">
        <v>10573289.57</v>
      </c>
      <c r="AZ492" s="207">
        <v>10115413.84</v>
      </c>
      <c r="BA492" s="207">
        <v>15745023.35</v>
      </c>
      <c r="BB492" s="207">
        <v>189991675.75999999</v>
      </c>
      <c r="BC492" s="207">
        <v>14370957.130000001</v>
      </c>
      <c r="BD492" s="207">
        <v>46868489.25</v>
      </c>
      <c r="BE492" s="207">
        <v>18089046.949999999</v>
      </c>
      <c r="BF492" s="207">
        <v>4473322.42</v>
      </c>
      <c r="BG492" s="207">
        <v>18188459.640000001</v>
      </c>
      <c r="BH492" s="207"/>
      <c r="BI492" s="207">
        <v>14126987.029999999</v>
      </c>
      <c r="BJ492" s="207"/>
      <c r="BK492" s="207">
        <v>2062575.14</v>
      </c>
      <c r="BL492" s="207">
        <v>24780875.949999999</v>
      </c>
      <c r="BM492" s="207">
        <v>204355008.83000001</v>
      </c>
      <c r="BN492" s="207">
        <v>58335658.369999997</v>
      </c>
      <c r="BO492" s="207">
        <v>17820261.260000002</v>
      </c>
      <c r="BP492" s="207"/>
      <c r="BQ492" s="207">
        <v>21867412.550000001</v>
      </c>
      <c r="BR492" s="207">
        <v>11589632.119999999</v>
      </c>
      <c r="BS492" s="207">
        <v>11789318.16</v>
      </c>
      <c r="BT492" s="207">
        <v>312533855.57999998</v>
      </c>
      <c r="BU492" s="207">
        <v>14564640.98</v>
      </c>
      <c r="BV492" s="207">
        <v>45353382.659999996</v>
      </c>
      <c r="BW492" s="207">
        <v>12316080.82</v>
      </c>
      <c r="BX492" s="207">
        <v>39611618.93</v>
      </c>
      <c r="BY492" s="207">
        <v>34038948.390000001</v>
      </c>
      <c r="BZ492" s="207">
        <v>25990542.960000001</v>
      </c>
      <c r="CA492" s="207">
        <v>22791376.579999998</v>
      </c>
      <c r="CB492" s="207">
        <v>11797483.02</v>
      </c>
      <c r="CC492" s="216">
        <f t="shared" si="75"/>
        <v>4711135479.2000008</v>
      </c>
    </row>
    <row r="493" spans="1:81" s="308" customFormat="1">
      <c r="A493" s="350"/>
      <c r="B493" s="349"/>
      <c r="C493" s="351"/>
      <c r="D493" s="351"/>
      <c r="E493" s="351"/>
      <c r="F493" s="352" t="s">
        <v>1163</v>
      </c>
      <c r="G493" s="353" t="s">
        <v>1659</v>
      </c>
      <c r="H493" s="207">
        <v>42217754.359999999</v>
      </c>
      <c r="I493" s="207">
        <v>37549199.159999996</v>
      </c>
      <c r="J493" s="207">
        <v>58540157.899999999</v>
      </c>
      <c r="K493" s="207">
        <v>4959328.43</v>
      </c>
      <c r="L493" s="207">
        <v>4439299.46</v>
      </c>
      <c r="M493" s="207">
        <v>13543169.49</v>
      </c>
      <c r="N493" s="207">
        <v>398783677.38999999</v>
      </c>
      <c r="O493" s="207">
        <v>30663388.25</v>
      </c>
      <c r="P493" s="207">
        <v>3778205.67</v>
      </c>
      <c r="Q493" s="207">
        <v>66436488.369999997</v>
      </c>
      <c r="R493" s="207">
        <v>5515743.04</v>
      </c>
      <c r="S493" s="207">
        <v>7371479.9299999997</v>
      </c>
      <c r="T493" s="207">
        <v>60122425.350000001</v>
      </c>
      <c r="U493" s="207">
        <v>39416550.579999998</v>
      </c>
      <c r="V493" s="207">
        <v>1040495.11</v>
      </c>
      <c r="W493" s="207">
        <v>20569630.359999999</v>
      </c>
      <c r="X493" s="207">
        <v>10215435.67</v>
      </c>
      <c r="Y493" s="207">
        <v>2682957</v>
      </c>
      <c r="Z493" s="207">
        <v>369739145.05000001</v>
      </c>
      <c r="AA493" s="207">
        <v>3358765.8</v>
      </c>
      <c r="AB493" s="207">
        <v>7543318.2599999998</v>
      </c>
      <c r="AC493" s="207">
        <v>15131154.869999999</v>
      </c>
      <c r="AD493" s="207">
        <v>6345922.0800000001</v>
      </c>
      <c r="AE493" s="207">
        <v>2383686.04</v>
      </c>
      <c r="AF493" s="207">
        <v>0</v>
      </c>
      <c r="AG493" s="207">
        <v>3124108.28</v>
      </c>
      <c r="AH493" s="207">
        <v>29398249.129999999</v>
      </c>
      <c r="AI493" s="207">
        <v>26202116.829999998</v>
      </c>
      <c r="AJ493" s="207">
        <v>2953077.78</v>
      </c>
      <c r="AK493" s="207">
        <v>1258800.98</v>
      </c>
      <c r="AL493" s="207">
        <v>371056</v>
      </c>
      <c r="AM493" s="207">
        <v>120158.78</v>
      </c>
      <c r="AN493" s="207">
        <v>437517.29</v>
      </c>
      <c r="AO493" s="207">
        <v>275224</v>
      </c>
      <c r="AP493" s="207">
        <v>170627.67</v>
      </c>
      <c r="AQ493" s="207">
        <v>3240859.85</v>
      </c>
      <c r="AR493" s="207">
        <v>2070098.7</v>
      </c>
      <c r="AS493" s="207">
        <v>859671.99</v>
      </c>
      <c r="AT493" s="207">
        <v>2246534.27</v>
      </c>
      <c r="AU493" s="207">
        <v>39971187.740000002</v>
      </c>
      <c r="AV493" s="207">
        <v>1146770.05</v>
      </c>
      <c r="AW493" s="207">
        <v>4214267.3</v>
      </c>
      <c r="AX493" s="207">
        <v>3076449.89</v>
      </c>
      <c r="AY493" s="207">
        <v>1596176</v>
      </c>
      <c r="AZ493" s="207">
        <v>252633.93</v>
      </c>
      <c r="BA493" s="207">
        <v>603563.05000000005</v>
      </c>
      <c r="BB493" s="207">
        <v>132278103.68000001</v>
      </c>
      <c r="BC493" s="207">
        <v>2117589.13</v>
      </c>
      <c r="BD493" s="207">
        <v>2901546.84</v>
      </c>
      <c r="BE493" s="207">
        <v>282360</v>
      </c>
      <c r="BF493" s="207">
        <v>14680914.880000001</v>
      </c>
      <c r="BG493" s="207">
        <v>679674</v>
      </c>
      <c r="BH493" s="207"/>
      <c r="BI493" s="207">
        <v>2447713.5</v>
      </c>
      <c r="BJ493" s="207"/>
      <c r="BK493" s="207">
        <v>975236.56</v>
      </c>
      <c r="BL493" s="207">
        <v>1075607.83</v>
      </c>
      <c r="BM493" s="207">
        <v>77191360.489999995</v>
      </c>
      <c r="BN493" s="207">
        <v>75495035.25</v>
      </c>
      <c r="BO493" s="207">
        <v>1022957.92</v>
      </c>
      <c r="BP493" s="207"/>
      <c r="BQ493" s="207">
        <v>401949.12</v>
      </c>
      <c r="BR493" s="207">
        <v>801428.81</v>
      </c>
      <c r="BS493" s="207">
        <v>0</v>
      </c>
      <c r="BT493" s="207">
        <v>23231452.350000001</v>
      </c>
      <c r="BU493" s="207">
        <v>4472438.8</v>
      </c>
      <c r="BV493" s="207">
        <v>3911452.53</v>
      </c>
      <c r="BW493" s="207">
        <v>840776.7</v>
      </c>
      <c r="BX493" s="207">
        <v>6681691.3399999999</v>
      </c>
      <c r="BY493" s="207">
        <v>37590718.189999998</v>
      </c>
      <c r="BZ493" s="207">
        <v>2821818.95</v>
      </c>
      <c r="CA493" s="207">
        <v>253619</v>
      </c>
      <c r="CB493" s="207">
        <v>6966379.6500000004</v>
      </c>
      <c r="CC493" s="216">
        <f t="shared" si="75"/>
        <v>1735058352.6499996</v>
      </c>
    </row>
    <row r="494" spans="1:81" s="308" customFormat="1">
      <c r="A494" s="350"/>
      <c r="B494" s="349"/>
      <c r="C494" s="351"/>
      <c r="D494" s="351"/>
      <c r="E494" s="351"/>
      <c r="F494" s="352" t="s">
        <v>1164</v>
      </c>
      <c r="G494" s="353" t="s">
        <v>1660</v>
      </c>
      <c r="H494" s="207">
        <v>255381.24</v>
      </c>
      <c r="I494" s="207">
        <v>0</v>
      </c>
      <c r="J494" s="207">
        <v>1161754</v>
      </c>
      <c r="K494" s="207">
        <v>1495608.13</v>
      </c>
      <c r="L494" s="207">
        <v>892572.89</v>
      </c>
      <c r="M494" s="207">
        <v>30959320.02</v>
      </c>
      <c r="N494" s="207">
        <v>117282538.09999999</v>
      </c>
      <c r="O494" s="207">
        <v>876500</v>
      </c>
      <c r="P494" s="207">
        <v>0</v>
      </c>
      <c r="Q494" s="207">
        <v>294669.5</v>
      </c>
      <c r="R494" s="207">
        <v>0</v>
      </c>
      <c r="S494" s="207">
        <v>2047565</v>
      </c>
      <c r="T494" s="207">
        <v>229206.59</v>
      </c>
      <c r="U494" s="207">
        <v>59100</v>
      </c>
      <c r="V494" s="207">
        <v>2250000</v>
      </c>
      <c r="W494" s="207">
        <v>975919.6</v>
      </c>
      <c r="X494" s="207">
        <v>0</v>
      </c>
      <c r="Y494" s="207">
        <v>1257281.3</v>
      </c>
      <c r="Z494" s="207">
        <v>27233622.050000001</v>
      </c>
      <c r="AA494" s="207">
        <v>1728891.75</v>
      </c>
      <c r="AB494" s="207">
        <v>771496.08</v>
      </c>
      <c r="AC494" s="207">
        <v>420196.84</v>
      </c>
      <c r="AD494" s="207">
        <v>427102.76</v>
      </c>
      <c r="AE494" s="207">
        <v>230477.63</v>
      </c>
      <c r="AF494" s="207">
        <v>0</v>
      </c>
      <c r="AG494" s="207">
        <v>100000</v>
      </c>
      <c r="AH494" s="207">
        <v>0</v>
      </c>
      <c r="AI494" s="207">
        <v>88739556.730000004</v>
      </c>
      <c r="AJ494" s="207">
        <v>0</v>
      </c>
      <c r="AK494" s="207">
        <v>386630</v>
      </c>
      <c r="AL494" s="207">
        <v>0</v>
      </c>
      <c r="AM494" s="207">
        <v>35530</v>
      </c>
      <c r="AN494" s="207">
        <v>0</v>
      </c>
      <c r="AO494" s="207">
        <v>265000</v>
      </c>
      <c r="AP494" s="207">
        <v>78514.39</v>
      </c>
      <c r="AQ494" s="207">
        <v>3428377</v>
      </c>
      <c r="AR494" s="207">
        <v>36943.65</v>
      </c>
      <c r="AS494" s="207">
        <v>79417</v>
      </c>
      <c r="AT494" s="207">
        <v>595029.02</v>
      </c>
      <c r="AU494" s="207">
        <v>1374018.67</v>
      </c>
      <c r="AV494" s="207">
        <v>3357631.1</v>
      </c>
      <c r="AW494" s="207">
        <v>0</v>
      </c>
      <c r="AX494" s="207">
        <v>34055.279999999999</v>
      </c>
      <c r="AY494" s="207">
        <v>2992385.93</v>
      </c>
      <c r="AZ494" s="207">
        <v>13902.76</v>
      </c>
      <c r="BA494" s="207">
        <v>76570</v>
      </c>
      <c r="BB494" s="207">
        <v>68894940.239999995</v>
      </c>
      <c r="BC494" s="207">
        <v>179233.38</v>
      </c>
      <c r="BD494" s="207">
        <v>0</v>
      </c>
      <c r="BE494" s="207">
        <v>0</v>
      </c>
      <c r="BF494" s="207">
        <v>529689.14</v>
      </c>
      <c r="BG494" s="207">
        <v>124818.71</v>
      </c>
      <c r="BH494" s="207"/>
      <c r="BI494" s="207">
        <v>164609.99</v>
      </c>
      <c r="BJ494" s="207"/>
      <c r="BK494" s="207">
        <v>43627.85</v>
      </c>
      <c r="BL494" s="207">
        <v>556444.02</v>
      </c>
      <c r="BM494" s="207">
        <v>18463456.280000001</v>
      </c>
      <c r="BN494" s="207">
        <v>4946050.68</v>
      </c>
      <c r="BO494" s="207">
        <v>997152.51</v>
      </c>
      <c r="BP494" s="207"/>
      <c r="BQ494" s="207">
        <v>165000</v>
      </c>
      <c r="BR494" s="207">
        <v>2957776.33</v>
      </c>
      <c r="BS494" s="207">
        <v>0</v>
      </c>
      <c r="BT494" s="207">
        <v>8520392.8499999996</v>
      </c>
      <c r="BU494" s="207">
        <v>4056771.7</v>
      </c>
      <c r="BV494" s="207">
        <v>997956.18</v>
      </c>
      <c r="BW494" s="207">
        <v>624862.48</v>
      </c>
      <c r="BX494" s="207">
        <v>1212713.52</v>
      </c>
      <c r="BY494" s="207">
        <v>10981902.859999999</v>
      </c>
      <c r="BZ494" s="207">
        <v>2497130.39</v>
      </c>
      <c r="CA494" s="207">
        <v>323723</v>
      </c>
      <c r="CB494" s="207">
        <v>861784</v>
      </c>
      <c r="CC494" s="216">
        <f t="shared" si="75"/>
        <v>420542801.12</v>
      </c>
    </row>
    <row r="495" spans="1:81" s="308" customFormat="1">
      <c r="A495" s="350"/>
      <c r="B495" s="349"/>
      <c r="C495" s="351"/>
      <c r="D495" s="351"/>
      <c r="E495" s="351"/>
      <c r="F495" s="352" t="s">
        <v>1165</v>
      </c>
      <c r="G495" s="353" t="s">
        <v>1520</v>
      </c>
      <c r="H495" s="207">
        <v>0</v>
      </c>
      <c r="I495" s="207">
        <v>0</v>
      </c>
      <c r="J495" s="207">
        <v>0</v>
      </c>
      <c r="K495" s="207">
        <v>0</v>
      </c>
      <c r="L495" s="207">
        <v>0</v>
      </c>
      <c r="M495" s="207">
        <v>0</v>
      </c>
      <c r="N495" s="207">
        <v>0</v>
      </c>
      <c r="O495" s="207">
        <v>0</v>
      </c>
      <c r="P495" s="207">
        <v>0</v>
      </c>
      <c r="Q495" s="207">
        <v>0</v>
      </c>
      <c r="R495" s="207">
        <v>0</v>
      </c>
      <c r="S495" s="207">
        <v>0</v>
      </c>
      <c r="T495" s="207">
        <v>0</v>
      </c>
      <c r="U495" s="207">
        <v>0</v>
      </c>
      <c r="V495" s="207">
        <v>0</v>
      </c>
      <c r="W495" s="207">
        <v>0</v>
      </c>
      <c r="X495" s="207">
        <v>0</v>
      </c>
      <c r="Y495" s="207">
        <v>0</v>
      </c>
      <c r="Z495" s="207">
        <v>0</v>
      </c>
      <c r="AA495" s="207">
        <v>0</v>
      </c>
      <c r="AB495" s="207">
        <v>0</v>
      </c>
      <c r="AC495" s="207">
        <v>0</v>
      </c>
      <c r="AD495" s="207">
        <v>0</v>
      </c>
      <c r="AE495" s="207">
        <v>0</v>
      </c>
      <c r="AF495" s="207">
        <v>0</v>
      </c>
      <c r="AG495" s="207">
        <v>0</v>
      </c>
      <c r="AH495" s="207">
        <v>0</v>
      </c>
      <c r="AI495" s="207">
        <v>0</v>
      </c>
      <c r="AJ495" s="207">
        <v>0</v>
      </c>
      <c r="AK495" s="207">
        <v>0</v>
      </c>
      <c r="AL495" s="207">
        <v>0</v>
      </c>
      <c r="AM495" s="207">
        <v>0</v>
      </c>
      <c r="AN495" s="207">
        <v>0</v>
      </c>
      <c r="AO495" s="207">
        <v>0</v>
      </c>
      <c r="AP495" s="207">
        <v>0</v>
      </c>
      <c r="AQ495" s="207">
        <v>0</v>
      </c>
      <c r="AR495" s="207">
        <v>0</v>
      </c>
      <c r="AS495" s="207">
        <v>0</v>
      </c>
      <c r="AT495" s="207">
        <v>0</v>
      </c>
      <c r="AU495" s="207">
        <v>0</v>
      </c>
      <c r="AV495" s="207">
        <v>0</v>
      </c>
      <c r="AW495" s="207">
        <v>0</v>
      </c>
      <c r="AX495" s="207">
        <v>0</v>
      </c>
      <c r="AY495" s="207">
        <v>0</v>
      </c>
      <c r="AZ495" s="207">
        <v>0</v>
      </c>
      <c r="BA495" s="207">
        <v>0</v>
      </c>
      <c r="BB495" s="207">
        <v>0</v>
      </c>
      <c r="BC495" s="207">
        <v>0</v>
      </c>
      <c r="BD495" s="207">
        <v>0</v>
      </c>
      <c r="BE495" s="207">
        <v>0</v>
      </c>
      <c r="BF495" s="207">
        <v>0</v>
      </c>
      <c r="BG495" s="207">
        <v>0</v>
      </c>
      <c r="BH495" s="207"/>
      <c r="BI495" s="207">
        <v>0</v>
      </c>
      <c r="BJ495" s="207"/>
      <c r="BK495" s="207">
        <v>0</v>
      </c>
      <c r="BL495" s="207">
        <v>0</v>
      </c>
      <c r="BM495" s="207">
        <v>0</v>
      </c>
      <c r="BN495" s="207">
        <v>17400</v>
      </c>
      <c r="BO495" s="207">
        <v>0</v>
      </c>
      <c r="BP495" s="207"/>
      <c r="BQ495" s="207">
        <v>0</v>
      </c>
      <c r="BR495" s="207">
        <v>0</v>
      </c>
      <c r="BS495" s="207">
        <v>0</v>
      </c>
      <c r="BT495" s="207">
        <v>0</v>
      </c>
      <c r="BU495" s="207">
        <v>0</v>
      </c>
      <c r="BV495" s="207">
        <v>0</v>
      </c>
      <c r="BW495" s="207">
        <v>0</v>
      </c>
      <c r="BX495" s="207">
        <v>0</v>
      </c>
      <c r="BY495" s="207">
        <v>0</v>
      </c>
      <c r="BZ495" s="207">
        <v>0</v>
      </c>
      <c r="CA495" s="207">
        <v>0</v>
      </c>
      <c r="CB495" s="207">
        <v>0</v>
      </c>
      <c r="CC495" s="216">
        <f t="shared" si="75"/>
        <v>17400</v>
      </c>
    </row>
    <row r="496" spans="1:81" s="308" customFormat="1">
      <c r="A496" s="350"/>
      <c r="B496" s="349"/>
      <c r="C496" s="351"/>
      <c r="D496" s="351"/>
      <c r="E496" s="351"/>
      <c r="F496" s="352" t="s">
        <v>1166</v>
      </c>
      <c r="G496" s="353" t="s">
        <v>1521</v>
      </c>
      <c r="H496" s="207">
        <v>868880</v>
      </c>
      <c r="I496" s="207">
        <v>0</v>
      </c>
      <c r="J496" s="207">
        <v>0</v>
      </c>
      <c r="K496" s="207">
        <v>0</v>
      </c>
      <c r="L496" s="207">
        <v>0</v>
      </c>
      <c r="M496" s="207">
        <v>0</v>
      </c>
      <c r="N496" s="207">
        <v>0</v>
      </c>
      <c r="O496" s="207">
        <v>0</v>
      </c>
      <c r="P496" s="207">
        <v>0</v>
      </c>
      <c r="Q496" s="207">
        <v>0</v>
      </c>
      <c r="R496" s="207">
        <v>0</v>
      </c>
      <c r="S496" s="207">
        <v>0</v>
      </c>
      <c r="T496" s="207">
        <v>0</v>
      </c>
      <c r="U496" s="207">
        <v>0</v>
      </c>
      <c r="V496" s="207">
        <v>0</v>
      </c>
      <c r="W496" s="207">
        <v>0</v>
      </c>
      <c r="X496" s="207">
        <v>0</v>
      </c>
      <c r="Y496" s="207">
        <v>0</v>
      </c>
      <c r="Z496" s="207">
        <v>235032</v>
      </c>
      <c r="AA496" s="207">
        <v>0</v>
      </c>
      <c r="AB496" s="207">
        <v>0</v>
      </c>
      <c r="AC496" s="207">
        <v>0</v>
      </c>
      <c r="AD496" s="207">
        <v>0</v>
      </c>
      <c r="AE496" s="207">
        <v>0</v>
      </c>
      <c r="AF496" s="207">
        <v>0</v>
      </c>
      <c r="AG496" s="207">
        <v>0</v>
      </c>
      <c r="AH496" s="207">
        <v>0</v>
      </c>
      <c r="AI496" s="207">
        <v>0</v>
      </c>
      <c r="AJ496" s="207">
        <v>0</v>
      </c>
      <c r="AK496" s="207">
        <v>0</v>
      </c>
      <c r="AL496" s="207">
        <v>0</v>
      </c>
      <c r="AM496" s="207">
        <v>0</v>
      </c>
      <c r="AN496" s="207">
        <v>0</v>
      </c>
      <c r="AO496" s="207">
        <v>0</v>
      </c>
      <c r="AP496" s="207">
        <v>0</v>
      </c>
      <c r="AQ496" s="207">
        <v>0</v>
      </c>
      <c r="AR496" s="207">
        <v>0</v>
      </c>
      <c r="AS496" s="207">
        <v>0</v>
      </c>
      <c r="AT496" s="207">
        <v>0</v>
      </c>
      <c r="AU496" s="207">
        <v>0</v>
      </c>
      <c r="AV496" s="207">
        <v>0</v>
      </c>
      <c r="AW496" s="207">
        <v>0</v>
      </c>
      <c r="AX496" s="207">
        <v>0</v>
      </c>
      <c r="AY496" s="207">
        <v>0</v>
      </c>
      <c r="AZ496" s="207">
        <v>0</v>
      </c>
      <c r="BA496" s="207">
        <v>0</v>
      </c>
      <c r="BB496" s="207">
        <v>0</v>
      </c>
      <c r="BC496" s="207">
        <v>0</v>
      </c>
      <c r="BD496" s="207">
        <v>0</v>
      </c>
      <c r="BE496" s="207">
        <v>0</v>
      </c>
      <c r="BF496" s="207">
        <v>0</v>
      </c>
      <c r="BG496" s="207">
        <v>0</v>
      </c>
      <c r="BH496" s="207"/>
      <c r="BI496" s="207">
        <v>0</v>
      </c>
      <c r="BJ496" s="207"/>
      <c r="BK496" s="207">
        <v>0</v>
      </c>
      <c r="BL496" s="207">
        <v>0</v>
      </c>
      <c r="BM496" s="207">
        <v>0</v>
      </c>
      <c r="BN496" s="207">
        <v>0</v>
      </c>
      <c r="BO496" s="207">
        <v>0</v>
      </c>
      <c r="BP496" s="207"/>
      <c r="BQ496" s="207">
        <v>0</v>
      </c>
      <c r="BR496" s="207">
        <v>0</v>
      </c>
      <c r="BS496" s="207">
        <v>0</v>
      </c>
      <c r="BT496" s="207">
        <v>0</v>
      </c>
      <c r="BU496" s="207">
        <v>0</v>
      </c>
      <c r="BV496" s="207">
        <v>0</v>
      </c>
      <c r="BW496" s="207">
        <v>0</v>
      </c>
      <c r="BX496" s="207">
        <v>0</v>
      </c>
      <c r="BY496" s="207">
        <v>0</v>
      </c>
      <c r="BZ496" s="207">
        <v>0</v>
      </c>
      <c r="CA496" s="207">
        <v>0</v>
      </c>
      <c r="CB496" s="207">
        <v>0</v>
      </c>
      <c r="CC496" s="216">
        <f t="shared" si="75"/>
        <v>1103912</v>
      </c>
    </row>
    <row r="497" spans="1:81" s="308" customFormat="1">
      <c r="A497" s="350"/>
      <c r="B497" s="349"/>
      <c r="C497" s="351"/>
      <c r="D497" s="351"/>
      <c r="E497" s="351"/>
      <c r="F497" s="352" t="s">
        <v>1167</v>
      </c>
      <c r="G497" s="353" t="s">
        <v>1661</v>
      </c>
      <c r="H497" s="207">
        <v>0</v>
      </c>
      <c r="I497" s="207">
        <v>95760</v>
      </c>
      <c r="J497" s="207">
        <v>40000</v>
      </c>
      <c r="K497" s="207">
        <v>66000</v>
      </c>
      <c r="L497" s="207">
        <v>0</v>
      </c>
      <c r="M497" s="207">
        <v>44000</v>
      </c>
      <c r="N497" s="207">
        <v>624400</v>
      </c>
      <c r="O497" s="207">
        <v>84000</v>
      </c>
      <c r="P497" s="207">
        <v>11500</v>
      </c>
      <c r="Q497" s="207">
        <v>324400</v>
      </c>
      <c r="R497" s="207">
        <v>182460</v>
      </c>
      <c r="S497" s="207">
        <v>60000</v>
      </c>
      <c r="T497" s="207">
        <v>303900</v>
      </c>
      <c r="U497" s="207">
        <v>49500</v>
      </c>
      <c r="V497" s="207">
        <v>0</v>
      </c>
      <c r="W497" s="207">
        <v>17000</v>
      </c>
      <c r="X497" s="207">
        <v>0</v>
      </c>
      <c r="Y497" s="207">
        <v>28500</v>
      </c>
      <c r="Z497" s="207">
        <v>208740</v>
      </c>
      <c r="AA497" s="207">
        <v>88000</v>
      </c>
      <c r="AB497" s="207">
        <v>32400</v>
      </c>
      <c r="AC497" s="207">
        <v>2307081</v>
      </c>
      <c r="AD497" s="207">
        <v>65250</v>
      </c>
      <c r="AE497" s="207">
        <v>33016</v>
      </c>
      <c r="AF497" s="207">
        <v>22800</v>
      </c>
      <c r="AG497" s="207">
        <v>225683.43</v>
      </c>
      <c r="AH497" s="207">
        <v>0</v>
      </c>
      <c r="AI497" s="207">
        <v>1657848</v>
      </c>
      <c r="AJ497" s="207">
        <v>48944</v>
      </c>
      <c r="AK497" s="207">
        <v>0</v>
      </c>
      <c r="AL497" s="207">
        <v>90000</v>
      </c>
      <c r="AM497" s="207">
        <v>83000</v>
      </c>
      <c r="AN497" s="207">
        <v>78900</v>
      </c>
      <c r="AO497" s="207">
        <v>213930</v>
      </c>
      <c r="AP497" s="207">
        <v>77100</v>
      </c>
      <c r="AQ497" s="207">
        <v>0</v>
      </c>
      <c r="AR497" s="207">
        <v>0</v>
      </c>
      <c r="AS497" s="207">
        <v>0</v>
      </c>
      <c r="AT497" s="207">
        <v>0</v>
      </c>
      <c r="AU497" s="207">
        <v>267610</v>
      </c>
      <c r="AV497" s="207">
        <v>24300</v>
      </c>
      <c r="AW497" s="207">
        <v>59252</v>
      </c>
      <c r="AX497" s="207">
        <v>26000</v>
      </c>
      <c r="AY497" s="207">
        <v>4614</v>
      </c>
      <c r="AZ497" s="207">
        <v>16602</v>
      </c>
      <c r="BA497" s="207">
        <v>54000</v>
      </c>
      <c r="BB497" s="207">
        <v>1157863.5</v>
      </c>
      <c r="BC497" s="207">
        <v>17000</v>
      </c>
      <c r="BD497" s="207">
        <v>72000</v>
      </c>
      <c r="BE497" s="207">
        <v>0</v>
      </c>
      <c r="BF497" s="207">
        <v>0</v>
      </c>
      <c r="BG497" s="207">
        <v>9400</v>
      </c>
      <c r="BH497" s="207"/>
      <c r="BI497" s="207">
        <v>0</v>
      </c>
      <c r="BJ497" s="207"/>
      <c r="BK497" s="207">
        <v>0</v>
      </c>
      <c r="BL497" s="207">
        <v>0</v>
      </c>
      <c r="BM497" s="207">
        <v>249060</v>
      </c>
      <c r="BN497" s="207">
        <v>155800</v>
      </c>
      <c r="BO497" s="207">
        <v>3000</v>
      </c>
      <c r="BP497" s="207"/>
      <c r="BQ497" s="207">
        <v>3500</v>
      </c>
      <c r="BR497" s="207">
        <v>109100</v>
      </c>
      <c r="BS497" s="207">
        <v>2550</v>
      </c>
      <c r="BT497" s="207">
        <v>416226</v>
      </c>
      <c r="BU497" s="207">
        <v>4756</v>
      </c>
      <c r="BV497" s="207">
        <v>0</v>
      </c>
      <c r="BW497" s="207">
        <v>5596</v>
      </c>
      <c r="BX497" s="207">
        <v>33200</v>
      </c>
      <c r="BY497" s="207">
        <v>9780</v>
      </c>
      <c r="BZ497" s="207">
        <v>450720</v>
      </c>
      <c r="CA497" s="207">
        <v>60000</v>
      </c>
      <c r="CB497" s="207">
        <v>83300</v>
      </c>
      <c r="CC497" s="216">
        <f t="shared" si="75"/>
        <v>10459341.93</v>
      </c>
    </row>
    <row r="498" spans="1:81" s="308" customFormat="1">
      <c r="A498" s="350"/>
      <c r="B498" s="349"/>
      <c r="C498" s="351"/>
      <c r="D498" s="351"/>
      <c r="E498" s="351"/>
      <c r="F498" s="352" t="s">
        <v>1168</v>
      </c>
      <c r="G498" s="353" t="s">
        <v>1662</v>
      </c>
      <c r="H498" s="207">
        <v>0</v>
      </c>
      <c r="I498" s="207">
        <v>0</v>
      </c>
      <c r="J498" s="207">
        <v>0</v>
      </c>
      <c r="K498" s="207">
        <v>0</v>
      </c>
      <c r="L498" s="207">
        <v>0</v>
      </c>
      <c r="M498" s="207">
        <v>0</v>
      </c>
      <c r="N498" s="207">
        <v>749826</v>
      </c>
      <c r="O498" s="207">
        <v>0</v>
      </c>
      <c r="P498" s="207">
        <v>0</v>
      </c>
      <c r="Q498" s="207">
        <v>0</v>
      </c>
      <c r="R498" s="207">
        <v>0</v>
      </c>
      <c r="S498" s="207">
        <v>0</v>
      </c>
      <c r="T498" s="207">
        <v>0</v>
      </c>
      <c r="U498" s="207">
        <v>0</v>
      </c>
      <c r="V498" s="207">
        <v>0</v>
      </c>
      <c r="W498" s="207">
        <v>0</v>
      </c>
      <c r="X498" s="207">
        <v>0</v>
      </c>
      <c r="Y498" s="207">
        <v>0</v>
      </c>
      <c r="Z498" s="207">
        <v>0</v>
      </c>
      <c r="AA498" s="207">
        <v>0</v>
      </c>
      <c r="AB498" s="207">
        <v>0</v>
      </c>
      <c r="AC498" s="207">
        <v>0</v>
      </c>
      <c r="AD498" s="207">
        <v>0</v>
      </c>
      <c r="AE498" s="207">
        <v>0</v>
      </c>
      <c r="AF498" s="207">
        <v>0</v>
      </c>
      <c r="AG498" s="207">
        <v>0</v>
      </c>
      <c r="AH498" s="207">
        <v>0</v>
      </c>
      <c r="AI498" s="207">
        <v>0</v>
      </c>
      <c r="AJ498" s="207">
        <v>4200</v>
      </c>
      <c r="AK498" s="207">
        <v>0</v>
      </c>
      <c r="AL498" s="207">
        <v>0</v>
      </c>
      <c r="AM498" s="207">
        <v>0</v>
      </c>
      <c r="AN498" s="207">
        <v>0</v>
      </c>
      <c r="AO498" s="207">
        <v>0</v>
      </c>
      <c r="AP498" s="207">
        <v>0</v>
      </c>
      <c r="AQ498" s="207">
        <v>0</v>
      </c>
      <c r="AR498" s="207">
        <v>0</v>
      </c>
      <c r="AS498" s="207">
        <v>0</v>
      </c>
      <c r="AT498" s="207">
        <v>0</v>
      </c>
      <c r="AU498" s="207">
        <v>0</v>
      </c>
      <c r="AV498" s="207">
        <v>0</v>
      </c>
      <c r="AW498" s="207">
        <v>0</v>
      </c>
      <c r="AX498" s="207">
        <v>0</v>
      </c>
      <c r="AY498" s="207">
        <v>0</v>
      </c>
      <c r="AZ498" s="207">
        <v>0</v>
      </c>
      <c r="BA498" s="207">
        <v>0</v>
      </c>
      <c r="BB498" s="207">
        <v>0</v>
      </c>
      <c r="BC498" s="207">
        <v>0</v>
      </c>
      <c r="BD498" s="207">
        <v>0</v>
      </c>
      <c r="BE498" s="207">
        <v>0</v>
      </c>
      <c r="BF498" s="207">
        <v>0</v>
      </c>
      <c r="BG498" s="207">
        <v>0</v>
      </c>
      <c r="BH498" s="207"/>
      <c r="BI498" s="207">
        <v>0</v>
      </c>
      <c r="BJ498" s="207"/>
      <c r="BK498" s="207">
        <v>0</v>
      </c>
      <c r="BL498" s="207">
        <v>0</v>
      </c>
      <c r="BM498" s="207">
        <v>0</v>
      </c>
      <c r="BN498" s="207">
        <v>0</v>
      </c>
      <c r="BO498" s="207">
        <v>0</v>
      </c>
      <c r="BP498" s="207"/>
      <c r="BQ498" s="207">
        <v>0</v>
      </c>
      <c r="BR498" s="207">
        <v>0</v>
      </c>
      <c r="BS498" s="207">
        <v>0</v>
      </c>
      <c r="BT498" s="207">
        <v>0</v>
      </c>
      <c r="BU498" s="207">
        <v>0</v>
      </c>
      <c r="BV498" s="207">
        <v>0</v>
      </c>
      <c r="BW498" s="207">
        <v>0</v>
      </c>
      <c r="BX498" s="207">
        <v>0</v>
      </c>
      <c r="BY498" s="207">
        <v>0</v>
      </c>
      <c r="BZ498" s="207">
        <v>0</v>
      </c>
      <c r="CA498" s="207">
        <v>0</v>
      </c>
      <c r="CB498" s="207">
        <v>0</v>
      </c>
      <c r="CC498" s="216">
        <f t="shared" si="75"/>
        <v>754026</v>
      </c>
    </row>
    <row r="499" spans="1:81" s="308" customFormat="1">
      <c r="A499" s="350"/>
      <c r="B499" s="349"/>
      <c r="C499" s="351"/>
      <c r="D499" s="351"/>
      <c r="E499" s="351"/>
      <c r="F499" s="352" t="s">
        <v>1169</v>
      </c>
      <c r="G499" s="353" t="s">
        <v>1663</v>
      </c>
      <c r="H499" s="207">
        <v>0</v>
      </c>
      <c r="I499" s="207">
        <v>0</v>
      </c>
      <c r="J499" s="207">
        <v>0</v>
      </c>
      <c r="K499" s="207">
        <v>0</v>
      </c>
      <c r="L499" s="207">
        <v>0</v>
      </c>
      <c r="M499" s="207">
        <v>0</v>
      </c>
      <c r="N499" s="207">
        <v>0</v>
      </c>
      <c r="O499" s="207">
        <v>0</v>
      </c>
      <c r="P499" s="207">
        <v>0</v>
      </c>
      <c r="Q499" s="207">
        <v>0</v>
      </c>
      <c r="R499" s="207">
        <v>0</v>
      </c>
      <c r="S499" s="207">
        <v>0</v>
      </c>
      <c r="T499" s="207">
        <v>0</v>
      </c>
      <c r="U499" s="207">
        <v>0</v>
      </c>
      <c r="V499" s="207">
        <v>0</v>
      </c>
      <c r="W499" s="207">
        <v>0</v>
      </c>
      <c r="X499" s="207">
        <v>0</v>
      </c>
      <c r="Y499" s="207">
        <v>0</v>
      </c>
      <c r="Z499" s="207">
        <v>0</v>
      </c>
      <c r="AA499" s="207">
        <v>0</v>
      </c>
      <c r="AB499" s="207">
        <v>0</v>
      </c>
      <c r="AC499" s="207">
        <v>0</v>
      </c>
      <c r="AD499" s="207">
        <v>122000</v>
      </c>
      <c r="AE499" s="207">
        <v>0</v>
      </c>
      <c r="AF499" s="207">
        <v>0</v>
      </c>
      <c r="AG499" s="207">
        <v>0</v>
      </c>
      <c r="AH499" s="207">
        <v>0</v>
      </c>
      <c r="AI499" s="207">
        <v>0</v>
      </c>
      <c r="AJ499" s="207">
        <v>31000</v>
      </c>
      <c r="AK499" s="207">
        <v>3500</v>
      </c>
      <c r="AL499" s="207">
        <v>0</v>
      </c>
      <c r="AM499" s="207">
        <v>0</v>
      </c>
      <c r="AN499" s="207">
        <v>0</v>
      </c>
      <c r="AO499" s="207">
        <v>0</v>
      </c>
      <c r="AP499" s="207">
        <v>0</v>
      </c>
      <c r="AQ499" s="207">
        <v>0</v>
      </c>
      <c r="AR499" s="207">
        <v>0</v>
      </c>
      <c r="AS499" s="207">
        <v>0</v>
      </c>
      <c r="AT499" s="207">
        <v>0</v>
      </c>
      <c r="AU499" s="207">
        <v>0</v>
      </c>
      <c r="AV499" s="207">
        <v>0</v>
      </c>
      <c r="AW499" s="207">
        <v>0</v>
      </c>
      <c r="AX499" s="207">
        <v>0</v>
      </c>
      <c r="AY499" s="207">
        <v>0</v>
      </c>
      <c r="AZ499" s="207">
        <v>0</v>
      </c>
      <c r="BA499" s="207">
        <v>0</v>
      </c>
      <c r="BB499" s="207">
        <v>0</v>
      </c>
      <c r="BC499" s="207">
        <v>0</v>
      </c>
      <c r="BD499" s="207">
        <v>0</v>
      </c>
      <c r="BE499" s="207">
        <v>0</v>
      </c>
      <c r="BF499" s="207">
        <v>242400</v>
      </c>
      <c r="BG499" s="207">
        <v>0</v>
      </c>
      <c r="BH499" s="207"/>
      <c r="BI499" s="207">
        <v>58200</v>
      </c>
      <c r="BJ499" s="207"/>
      <c r="BK499" s="207">
        <v>0</v>
      </c>
      <c r="BL499" s="207">
        <v>0</v>
      </c>
      <c r="BM499" s="207">
        <v>0</v>
      </c>
      <c r="BN499" s="207">
        <v>0</v>
      </c>
      <c r="BO499" s="207">
        <v>0</v>
      </c>
      <c r="BP499" s="207"/>
      <c r="BQ499" s="207">
        <v>16000</v>
      </c>
      <c r="BR499" s="207">
        <v>0</v>
      </c>
      <c r="BS499" s="207">
        <v>0</v>
      </c>
      <c r="BT499" s="207">
        <v>0</v>
      </c>
      <c r="BU499" s="207">
        <v>0</v>
      </c>
      <c r="BV499" s="207">
        <v>0</v>
      </c>
      <c r="BW499" s="207">
        <v>0</v>
      </c>
      <c r="BX499" s="207">
        <v>0</v>
      </c>
      <c r="BY499" s="207">
        <v>0</v>
      </c>
      <c r="BZ499" s="207">
        <v>0</v>
      </c>
      <c r="CA499" s="207">
        <v>0</v>
      </c>
      <c r="CB499" s="207">
        <v>0</v>
      </c>
      <c r="CC499" s="216">
        <f t="shared" si="75"/>
        <v>473100</v>
      </c>
    </row>
    <row r="500" spans="1:81" s="308" customFormat="1">
      <c r="A500" s="350"/>
      <c r="B500" s="349"/>
      <c r="C500" s="351"/>
      <c r="D500" s="351"/>
      <c r="E500" s="351"/>
      <c r="F500" s="352" t="s">
        <v>1170</v>
      </c>
      <c r="G500" s="353" t="s">
        <v>1664</v>
      </c>
      <c r="H500" s="207">
        <v>0</v>
      </c>
      <c r="I500" s="207">
        <v>0</v>
      </c>
      <c r="J500" s="207">
        <v>0</v>
      </c>
      <c r="K500" s="207">
        <v>0</v>
      </c>
      <c r="L500" s="207">
        <v>0</v>
      </c>
      <c r="M500" s="207">
        <v>0</v>
      </c>
      <c r="N500" s="207">
        <v>0</v>
      </c>
      <c r="O500" s="207">
        <v>0</v>
      </c>
      <c r="P500" s="207">
        <v>0</v>
      </c>
      <c r="Q500" s="207">
        <v>0</v>
      </c>
      <c r="R500" s="207">
        <v>0</v>
      </c>
      <c r="S500" s="207">
        <v>0</v>
      </c>
      <c r="T500" s="207">
        <v>0</v>
      </c>
      <c r="U500" s="207">
        <v>0</v>
      </c>
      <c r="V500" s="207">
        <v>0</v>
      </c>
      <c r="W500" s="207">
        <v>0</v>
      </c>
      <c r="X500" s="207">
        <v>0</v>
      </c>
      <c r="Y500" s="207">
        <v>0</v>
      </c>
      <c r="Z500" s="207">
        <v>0</v>
      </c>
      <c r="AA500" s="207">
        <v>0</v>
      </c>
      <c r="AB500" s="207">
        <v>0</v>
      </c>
      <c r="AC500" s="207">
        <v>0</v>
      </c>
      <c r="AD500" s="207">
        <v>1800</v>
      </c>
      <c r="AE500" s="207">
        <v>0</v>
      </c>
      <c r="AF500" s="207">
        <v>0</v>
      </c>
      <c r="AG500" s="207">
        <v>0</v>
      </c>
      <c r="AH500" s="207">
        <v>0</v>
      </c>
      <c r="AI500" s="207">
        <v>0</v>
      </c>
      <c r="AJ500" s="207">
        <v>0</v>
      </c>
      <c r="AK500" s="207">
        <v>0</v>
      </c>
      <c r="AL500" s="207">
        <v>0</v>
      </c>
      <c r="AM500" s="207">
        <v>0</v>
      </c>
      <c r="AN500" s="207">
        <v>0</v>
      </c>
      <c r="AO500" s="207">
        <v>0</v>
      </c>
      <c r="AP500" s="207">
        <v>0</v>
      </c>
      <c r="AQ500" s="207">
        <v>0</v>
      </c>
      <c r="AR500" s="207">
        <v>0</v>
      </c>
      <c r="AS500" s="207">
        <v>0</v>
      </c>
      <c r="AT500" s="207">
        <v>0</v>
      </c>
      <c r="AU500" s="207">
        <v>0</v>
      </c>
      <c r="AV500" s="207">
        <v>0</v>
      </c>
      <c r="AW500" s="207">
        <v>0</v>
      </c>
      <c r="AX500" s="207">
        <v>0</v>
      </c>
      <c r="AY500" s="207">
        <v>0</v>
      </c>
      <c r="AZ500" s="207">
        <v>0</v>
      </c>
      <c r="BA500" s="207">
        <v>0</v>
      </c>
      <c r="BB500" s="207">
        <v>0</v>
      </c>
      <c r="BC500" s="207">
        <v>0</v>
      </c>
      <c r="BD500" s="207">
        <v>0</v>
      </c>
      <c r="BE500" s="207">
        <v>0</v>
      </c>
      <c r="BF500" s="207">
        <v>0</v>
      </c>
      <c r="BG500" s="207">
        <v>0</v>
      </c>
      <c r="BH500" s="207"/>
      <c r="BI500" s="207">
        <v>0</v>
      </c>
      <c r="BJ500" s="207"/>
      <c r="BK500" s="207">
        <v>0</v>
      </c>
      <c r="BL500" s="207">
        <v>0</v>
      </c>
      <c r="BM500" s="207">
        <v>0</v>
      </c>
      <c r="BN500" s="207">
        <v>0</v>
      </c>
      <c r="BO500" s="207">
        <v>0</v>
      </c>
      <c r="BP500" s="207"/>
      <c r="BQ500" s="207">
        <v>0</v>
      </c>
      <c r="BR500" s="207">
        <v>0</v>
      </c>
      <c r="BS500" s="207">
        <v>0</v>
      </c>
      <c r="BT500" s="207">
        <v>0</v>
      </c>
      <c r="BU500" s="207">
        <v>0</v>
      </c>
      <c r="BV500" s="207">
        <v>0</v>
      </c>
      <c r="BW500" s="207">
        <v>0</v>
      </c>
      <c r="BX500" s="207">
        <v>0</v>
      </c>
      <c r="BY500" s="207">
        <v>0</v>
      </c>
      <c r="BZ500" s="207">
        <v>0</v>
      </c>
      <c r="CA500" s="207">
        <v>0</v>
      </c>
      <c r="CB500" s="207">
        <v>0</v>
      </c>
      <c r="CC500" s="216">
        <f t="shared" si="75"/>
        <v>1800</v>
      </c>
    </row>
    <row r="501" spans="1:81" s="308" customFormat="1">
      <c r="A501" s="350"/>
      <c r="B501" s="349"/>
      <c r="C501" s="351"/>
      <c r="D501" s="351"/>
      <c r="E501" s="351"/>
      <c r="F501" s="352" t="s">
        <v>1171</v>
      </c>
      <c r="G501" s="353" t="s">
        <v>1665</v>
      </c>
      <c r="H501" s="207">
        <v>0</v>
      </c>
      <c r="I501" s="207">
        <v>0</v>
      </c>
      <c r="J501" s="207">
        <v>0</v>
      </c>
      <c r="K501" s="207">
        <v>0</v>
      </c>
      <c r="L501" s="207">
        <v>0</v>
      </c>
      <c r="M501" s="207">
        <v>0</v>
      </c>
      <c r="N501" s="207">
        <v>0</v>
      </c>
      <c r="O501" s="207">
        <v>0</v>
      </c>
      <c r="P501" s="207">
        <v>0</v>
      </c>
      <c r="Q501" s="207">
        <v>0</v>
      </c>
      <c r="R501" s="207">
        <v>0</v>
      </c>
      <c r="S501" s="207">
        <v>0</v>
      </c>
      <c r="T501" s="207">
        <v>0</v>
      </c>
      <c r="U501" s="207">
        <v>0</v>
      </c>
      <c r="V501" s="207">
        <v>0</v>
      </c>
      <c r="W501" s="207">
        <v>0</v>
      </c>
      <c r="X501" s="207">
        <v>0</v>
      </c>
      <c r="Y501" s="207">
        <v>0</v>
      </c>
      <c r="Z501" s="207">
        <v>0</v>
      </c>
      <c r="AA501" s="207">
        <v>0</v>
      </c>
      <c r="AB501" s="207">
        <v>0</v>
      </c>
      <c r="AC501" s="207">
        <v>0</v>
      </c>
      <c r="AD501" s="207">
        <v>0</v>
      </c>
      <c r="AE501" s="207">
        <v>0</v>
      </c>
      <c r="AF501" s="207">
        <v>0</v>
      </c>
      <c r="AG501" s="207">
        <v>0</v>
      </c>
      <c r="AH501" s="207">
        <v>0</v>
      </c>
      <c r="AI501" s="207">
        <v>0</v>
      </c>
      <c r="AJ501" s="207">
        <v>0</v>
      </c>
      <c r="AK501" s="207">
        <v>0</v>
      </c>
      <c r="AL501" s="207">
        <v>0</v>
      </c>
      <c r="AM501" s="207">
        <v>0</v>
      </c>
      <c r="AN501" s="207">
        <v>0</v>
      </c>
      <c r="AO501" s="207">
        <v>0</v>
      </c>
      <c r="AP501" s="207">
        <v>0</v>
      </c>
      <c r="AQ501" s="207">
        <v>0</v>
      </c>
      <c r="AR501" s="207">
        <v>0</v>
      </c>
      <c r="AS501" s="207">
        <v>0</v>
      </c>
      <c r="AT501" s="207">
        <v>0</v>
      </c>
      <c r="AU501" s="207">
        <v>0</v>
      </c>
      <c r="AV501" s="207">
        <v>0</v>
      </c>
      <c r="AW501" s="207">
        <v>0</v>
      </c>
      <c r="AX501" s="207">
        <v>0</v>
      </c>
      <c r="AY501" s="207">
        <v>0</v>
      </c>
      <c r="AZ501" s="207">
        <v>0</v>
      </c>
      <c r="BA501" s="207">
        <v>0</v>
      </c>
      <c r="BB501" s="207">
        <v>0</v>
      </c>
      <c r="BC501" s="207">
        <v>0</v>
      </c>
      <c r="BD501" s="207">
        <v>0</v>
      </c>
      <c r="BE501" s="207">
        <v>0</v>
      </c>
      <c r="BF501" s="207">
        <v>0</v>
      </c>
      <c r="BG501" s="207">
        <v>0</v>
      </c>
      <c r="BH501" s="207">
        <v>0</v>
      </c>
      <c r="BI501" s="207">
        <v>0</v>
      </c>
      <c r="BJ501" s="207">
        <v>0</v>
      </c>
      <c r="BK501" s="207">
        <v>0</v>
      </c>
      <c r="BL501" s="207">
        <v>0</v>
      </c>
      <c r="BM501" s="207">
        <v>0</v>
      </c>
      <c r="BN501" s="207">
        <v>0</v>
      </c>
      <c r="BO501" s="207">
        <v>0</v>
      </c>
      <c r="BP501" s="207">
        <v>0</v>
      </c>
      <c r="BQ501" s="207">
        <v>0</v>
      </c>
      <c r="BR501" s="207">
        <v>0</v>
      </c>
      <c r="BS501" s="207">
        <v>0</v>
      </c>
      <c r="BT501" s="207">
        <v>0</v>
      </c>
      <c r="BU501" s="207">
        <v>0</v>
      </c>
      <c r="BV501" s="207">
        <v>0</v>
      </c>
      <c r="BW501" s="207">
        <v>0</v>
      </c>
      <c r="BX501" s="207">
        <v>0</v>
      </c>
      <c r="BY501" s="207">
        <v>0</v>
      </c>
      <c r="BZ501" s="207">
        <v>0</v>
      </c>
      <c r="CA501" s="207">
        <v>0</v>
      </c>
      <c r="CB501" s="207">
        <v>0</v>
      </c>
      <c r="CC501" s="216">
        <f t="shared" si="75"/>
        <v>0</v>
      </c>
    </row>
    <row r="502" spans="1:81" s="308" customFormat="1">
      <c r="A502" s="350"/>
      <c r="B502" s="349"/>
      <c r="C502" s="351"/>
      <c r="D502" s="351"/>
      <c r="E502" s="351"/>
      <c r="F502" s="354" t="s">
        <v>1666</v>
      </c>
      <c r="G502" s="355" t="s">
        <v>1186</v>
      </c>
      <c r="H502" s="207">
        <v>0</v>
      </c>
      <c r="I502" s="207">
        <v>27845</v>
      </c>
      <c r="J502" s="207">
        <v>991770</v>
      </c>
      <c r="K502" s="207">
        <v>0</v>
      </c>
      <c r="L502" s="207">
        <v>0</v>
      </c>
      <c r="M502" s="207">
        <v>0</v>
      </c>
      <c r="N502" s="207">
        <v>2100095</v>
      </c>
      <c r="O502" s="207">
        <v>0</v>
      </c>
      <c r="P502" s="207">
        <v>0</v>
      </c>
      <c r="Q502" s="207">
        <v>0</v>
      </c>
      <c r="R502" s="207">
        <v>0</v>
      </c>
      <c r="S502" s="207">
        <v>0</v>
      </c>
      <c r="T502" s="207">
        <v>0</v>
      </c>
      <c r="U502" s="207">
        <v>1958</v>
      </c>
      <c r="V502" s="207">
        <v>0</v>
      </c>
      <c r="W502" s="207">
        <v>0</v>
      </c>
      <c r="X502" s="207">
        <v>0</v>
      </c>
      <c r="Y502" s="207">
        <v>0</v>
      </c>
      <c r="Z502" s="207">
        <v>0</v>
      </c>
      <c r="AA502" s="207">
        <v>0</v>
      </c>
      <c r="AB502" s="207">
        <v>0</v>
      </c>
      <c r="AC502" s="207">
        <v>0</v>
      </c>
      <c r="AD502" s="207">
        <v>0</v>
      </c>
      <c r="AE502" s="207">
        <v>0</v>
      </c>
      <c r="AF502" s="207">
        <v>0</v>
      </c>
      <c r="AG502" s="207">
        <v>0</v>
      </c>
      <c r="AH502" s="207">
        <v>31450</v>
      </c>
      <c r="AI502" s="207">
        <v>8648709</v>
      </c>
      <c r="AJ502" s="207">
        <v>0</v>
      </c>
      <c r="AK502" s="207">
        <v>0</v>
      </c>
      <c r="AL502" s="207">
        <v>0</v>
      </c>
      <c r="AM502" s="207">
        <v>0</v>
      </c>
      <c r="AN502" s="207">
        <v>0</v>
      </c>
      <c r="AO502" s="207">
        <v>0</v>
      </c>
      <c r="AP502" s="207">
        <v>0</v>
      </c>
      <c r="AQ502" s="207">
        <v>0</v>
      </c>
      <c r="AR502" s="207">
        <v>0</v>
      </c>
      <c r="AS502" s="207">
        <v>0</v>
      </c>
      <c r="AT502" s="207">
        <v>0</v>
      </c>
      <c r="AU502" s="207">
        <v>230410</v>
      </c>
      <c r="AV502" s="207">
        <v>0</v>
      </c>
      <c r="AW502" s="207">
        <v>0</v>
      </c>
      <c r="AX502" s="207">
        <v>0</v>
      </c>
      <c r="AY502" s="207">
        <v>0</v>
      </c>
      <c r="AZ502" s="207">
        <v>0</v>
      </c>
      <c r="BA502" s="207">
        <v>0</v>
      </c>
      <c r="BB502" s="207">
        <v>0</v>
      </c>
      <c r="BC502" s="207">
        <v>211706.5</v>
      </c>
      <c r="BD502" s="207">
        <v>0</v>
      </c>
      <c r="BE502" s="207">
        <v>0</v>
      </c>
      <c r="BF502" s="207">
        <v>0</v>
      </c>
      <c r="BG502" s="207">
        <v>1981</v>
      </c>
      <c r="BH502" s="207"/>
      <c r="BI502" s="207">
        <v>0</v>
      </c>
      <c r="BJ502" s="207"/>
      <c r="BK502" s="207">
        <v>0</v>
      </c>
      <c r="BL502" s="207">
        <v>0</v>
      </c>
      <c r="BM502" s="207">
        <v>2285640</v>
      </c>
      <c r="BN502" s="207">
        <v>27260</v>
      </c>
      <c r="BO502" s="207">
        <v>0</v>
      </c>
      <c r="BP502" s="207"/>
      <c r="BQ502" s="207">
        <v>0</v>
      </c>
      <c r="BR502" s="207">
        <v>0</v>
      </c>
      <c r="BS502" s="207">
        <v>0</v>
      </c>
      <c r="BT502" s="207">
        <v>4705753.7</v>
      </c>
      <c r="BU502" s="207">
        <v>0</v>
      </c>
      <c r="BV502" s="207">
        <v>0</v>
      </c>
      <c r="BW502" s="207">
        <v>0</v>
      </c>
      <c r="BX502" s="207">
        <v>0</v>
      </c>
      <c r="BY502" s="207">
        <v>50080</v>
      </c>
      <c r="BZ502" s="207">
        <v>0</v>
      </c>
      <c r="CA502" s="207">
        <v>0</v>
      </c>
      <c r="CB502" s="207">
        <v>0</v>
      </c>
      <c r="CC502" s="216">
        <f>SUM(H502:CB502)</f>
        <v>19314658.199999999</v>
      </c>
    </row>
    <row r="503" spans="1:81" s="308" customFormat="1">
      <c r="A503" s="350"/>
      <c r="B503" s="349"/>
      <c r="C503" s="351"/>
      <c r="D503" s="351"/>
      <c r="E503" s="351"/>
      <c r="F503" s="354" t="s">
        <v>1667</v>
      </c>
      <c r="G503" s="355" t="s">
        <v>1188</v>
      </c>
      <c r="H503" s="207">
        <v>0</v>
      </c>
      <c r="I503" s="207">
        <v>776010</v>
      </c>
      <c r="J503" s="207">
        <v>13300</v>
      </c>
      <c r="K503" s="207">
        <v>42540</v>
      </c>
      <c r="L503" s="207">
        <v>41890</v>
      </c>
      <c r="M503" s="207">
        <v>0</v>
      </c>
      <c r="N503" s="207">
        <v>1588351</v>
      </c>
      <c r="O503" s="207">
        <v>141190</v>
      </c>
      <c r="P503" s="207">
        <v>0</v>
      </c>
      <c r="Q503" s="207">
        <v>0</v>
      </c>
      <c r="R503" s="207">
        <v>0</v>
      </c>
      <c r="S503" s="207">
        <v>0</v>
      </c>
      <c r="T503" s="207">
        <v>0</v>
      </c>
      <c r="U503" s="207">
        <v>4110</v>
      </c>
      <c r="V503" s="207">
        <v>0</v>
      </c>
      <c r="W503" s="207">
        <v>44815</v>
      </c>
      <c r="X503" s="207">
        <v>0</v>
      </c>
      <c r="Y503" s="207">
        <v>75100</v>
      </c>
      <c r="Z503" s="207">
        <v>0</v>
      </c>
      <c r="AA503" s="207">
        <v>217710</v>
      </c>
      <c r="AB503" s="207">
        <v>0</v>
      </c>
      <c r="AC503" s="207">
        <v>0</v>
      </c>
      <c r="AD503" s="207">
        <v>0</v>
      </c>
      <c r="AE503" s="207">
        <v>0</v>
      </c>
      <c r="AF503" s="207">
        <v>0</v>
      </c>
      <c r="AG503" s="207">
        <v>0</v>
      </c>
      <c r="AH503" s="207">
        <v>0</v>
      </c>
      <c r="AI503" s="207">
        <v>1239280</v>
      </c>
      <c r="AJ503" s="207">
        <v>0</v>
      </c>
      <c r="AK503" s="207">
        <v>19940</v>
      </c>
      <c r="AL503" s="207">
        <v>0</v>
      </c>
      <c r="AM503" s="207">
        <v>0</v>
      </c>
      <c r="AN503" s="207">
        <v>81950</v>
      </c>
      <c r="AO503" s="207">
        <v>182445</v>
      </c>
      <c r="AP503" s="207">
        <v>0</v>
      </c>
      <c r="AQ503" s="207">
        <v>104400</v>
      </c>
      <c r="AR503" s="207">
        <v>28900</v>
      </c>
      <c r="AS503" s="207">
        <v>10096</v>
      </c>
      <c r="AT503" s="207">
        <v>44690</v>
      </c>
      <c r="AU503" s="207">
        <v>205264</v>
      </c>
      <c r="AV503" s="207">
        <v>0</v>
      </c>
      <c r="AW503" s="207">
        <v>0</v>
      </c>
      <c r="AX503" s="207">
        <v>58750</v>
      </c>
      <c r="AY503" s="207">
        <v>0</v>
      </c>
      <c r="AZ503" s="207">
        <v>11190</v>
      </c>
      <c r="BA503" s="207">
        <v>0</v>
      </c>
      <c r="BB503" s="207">
        <v>0</v>
      </c>
      <c r="BC503" s="207">
        <v>10924</v>
      </c>
      <c r="BD503" s="207">
        <v>4428</v>
      </c>
      <c r="BE503" s="207">
        <v>0</v>
      </c>
      <c r="BF503" s="207">
        <v>0</v>
      </c>
      <c r="BG503" s="207">
        <v>0</v>
      </c>
      <c r="BH503" s="207"/>
      <c r="BI503" s="207">
        <v>107690</v>
      </c>
      <c r="BJ503" s="207"/>
      <c r="BK503" s="207">
        <v>0</v>
      </c>
      <c r="BL503" s="207">
        <v>0</v>
      </c>
      <c r="BM503" s="207">
        <v>63137</v>
      </c>
      <c r="BN503" s="207">
        <v>0</v>
      </c>
      <c r="BO503" s="207">
        <v>356458</v>
      </c>
      <c r="BP503" s="207"/>
      <c r="BQ503" s="207">
        <v>0</v>
      </c>
      <c r="BR503" s="207">
        <v>0</v>
      </c>
      <c r="BS503" s="207">
        <v>23675</v>
      </c>
      <c r="BT503" s="207">
        <v>3447217</v>
      </c>
      <c r="BU503" s="207">
        <v>0</v>
      </c>
      <c r="BV503" s="207">
        <v>208880</v>
      </c>
      <c r="BW503" s="207">
        <v>297380</v>
      </c>
      <c r="BX503" s="207">
        <v>143670</v>
      </c>
      <c r="BY503" s="207">
        <v>21800</v>
      </c>
      <c r="BZ503" s="207">
        <v>42250</v>
      </c>
      <c r="CA503" s="207">
        <v>0</v>
      </c>
      <c r="CB503" s="207">
        <v>76797.5</v>
      </c>
      <c r="CC503" s="216">
        <f t="shared" si="75"/>
        <v>9736227.5</v>
      </c>
    </row>
    <row r="504" spans="1:81" s="308" customFormat="1">
      <c r="A504" s="350"/>
      <c r="B504" s="349"/>
      <c r="C504" s="351"/>
      <c r="D504" s="351"/>
      <c r="E504" s="351"/>
      <c r="F504" s="354" t="s">
        <v>1668</v>
      </c>
      <c r="G504" s="355" t="s">
        <v>1189</v>
      </c>
      <c r="H504" s="207">
        <v>0</v>
      </c>
      <c r="I504" s="207">
        <v>0</v>
      </c>
      <c r="J504" s="207">
        <v>0</v>
      </c>
      <c r="K504" s="207">
        <v>0</v>
      </c>
      <c r="L504" s="207">
        <v>0</v>
      </c>
      <c r="M504" s="207">
        <v>0</v>
      </c>
      <c r="N504" s="207">
        <v>0</v>
      </c>
      <c r="O504" s="207">
        <v>0</v>
      </c>
      <c r="P504" s="207">
        <v>0</v>
      </c>
      <c r="Q504" s="207">
        <v>0</v>
      </c>
      <c r="R504" s="207">
        <v>0</v>
      </c>
      <c r="S504" s="207">
        <v>0</v>
      </c>
      <c r="T504" s="207">
        <v>0</v>
      </c>
      <c r="U504" s="207">
        <v>0</v>
      </c>
      <c r="V504" s="207">
        <v>0</v>
      </c>
      <c r="W504" s="207">
        <v>0</v>
      </c>
      <c r="X504" s="207">
        <v>0</v>
      </c>
      <c r="Y504" s="207">
        <v>0</v>
      </c>
      <c r="Z504" s="207">
        <v>0</v>
      </c>
      <c r="AA504" s="207">
        <v>0</v>
      </c>
      <c r="AB504" s="207">
        <v>0</v>
      </c>
      <c r="AC504" s="207">
        <v>0</v>
      </c>
      <c r="AD504" s="207">
        <v>0</v>
      </c>
      <c r="AE504" s="207">
        <v>0</v>
      </c>
      <c r="AF504" s="207">
        <v>0</v>
      </c>
      <c r="AG504" s="207">
        <v>0</v>
      </c>
      <c r="AH504" s="207">
        <v>0</v>
      </c>
      <c r="AI504" s="207">
        <v>1631635</v>
      </c>
      <c r="AJ504" s="207">
        <v>0</v>
      </c>
      <c r="AK504" s="207">
        <v>0</v>
      </c>
      <c r="AL504" s="207">
        <v>0</v>
      </c>
      <c r="AM504" s="207">
        <v>0</v>
      </c>
      <c r="AN504" s="207">
        <v>0</v>
      </c>
      <c r="AO504" s="207">
        <v>0</v>
      </c>
      <c r="AP504" s="207">
        <v>0</v>
      </c>
      <c r="AQ504" s="207">
        <v>0</v>
      </c>
      <c r="AR504" s="207">
        <v>0</v>
      </c>
      <c r="AS504" s="207">
        <v>0</v>
      </c>
      <c r="AT504" s="207">
        <v>0</v>
      </c>
      <c r="AU504" s="207">
        <v>0</v>
      </c>
      <c r="AV504" s="207">
        <v>0</v>
      </c>
      <c r="AW504" s="207">
        <v>0</v>
      </c>
      <c r="AX504" s="207">
        <v>0</v>
      </c>
      <c r="AY504" s="207">
        <v>0</v>
      </c>
      <c r="AZ504" s="207">
        <v>0</v>
      </c>
      <c r="BA504" s="207">
        <v>0</v>
      </c>
      <c r="BB504" s="207">
        <v>0</v>
      </c>
      <c r="BC504" s="207">
        <v>0</v>
      </c>
      <c r="BD504" s="207">
        <v>0</v>
      </c>
      <c r="BE504" s="207">
        <v>0</v>
      </c>
      <c r="BF504" s="207">
        <v>0</v>
      </c>
      <c r="BG504" s="207">
        <v>0</v>
      </c>
      <c r="BH504" s="207"/>
      <c r="BI504" s="207">
        <v>0</v>
      </c>
      <c r="BJ504" s="207"/>
      <c r="BK504" s="207">
        <v>0</v>
      </c>
      <c r="BL504" s="207">
        <v>0</v>
      </c>
      <c r="BM504" s="207">
        <v>187520.83</v>
      </c>
      <c r="BN504" s="207">
        <v>0</v>
      </c>
      <c r="BO504" s="207">
        <v>0</v>
      </c>
      <c r="BP504" s="207"/>
      <c r="BQ504" s="207">
        <v>0</v>
      </c>
      <c r="BR504" s="207">
        <v>0</v>
      </c>
      <c r="BS504" s="207">
        <v>0</v>
      </c>
      <c r="BT504" s="207">
        <v>442086.9</v>
      </c>
      <c r="BU504" s="207">
        <v>0</v>
      </c>
      <c r="BV504" s="207">
        <v>0</v>
      </c>
      <c r="BW504" s="207">
        <v>0</v>
      </c>
      <c r="BX504" s="207">
        <v>0</v>
      </c>
      <c r="BY504" s="207">
        <v>0</v>
      </c>
      <c r="BZ504" s="207">
        <v>0</v>
      </c>
      <c r="CA504" s="207">
        <v>0</v>
      </c>
      <c r="CB504" s="207">
        <v>0</v>
      </c>
      <c r="CC504" s="216">
        <f t="shared" si="75"/>
        <v>2261242.73</v>
      </c>
    </row>
    <row r="505" spans="1:81" s="308" customFormat="1">
      <c r="A505" s="350"/>
      <c r="B505" s="349"/>
      <c r="C505" s="351"/>
      <c r="D505" s="351"/>
      <c r="E505" s="351"/>
      <c r="F505" s="354" t="s">
        <v>1669</v>
      </c>
      <c r="G505" s="355" t="s">
        <v>1191</v>
      </c>
      <c r="H505" s="207">
        <v>0</v>
      </c>
      <c r="I505" s="207">
        <v>0</v>
      </c>
      <c r="J505" s="207">
        <v>0</v>
      </c>
      <c r="K505" s="207">
        <v>0</v>
      </c>
      <c r="L505" s="207">
        <v>0</v>
      </c>
      <c r="M505" s="207">
        <v>0</v>
      </c>
      <c r="N505" s="207">
        <v>0</v>
      </c>
      <c r="O505" s="207">
        <v>0</v>
      </c>
      <c r="P505" s="207">
        <v>0</v>
      </c>
      <c r="Q505" s="207">
        <v>0</v>
      </c>
      <c r="R505" s="207">
        <v>0</v>
      </c>
      <c r="S505" s="207">
        <v>0</v>
      </c>
      <c r="T505" s="207">
        <v>15470</v>
      </c>
      <c r="U505" s="207">
        <v>0</v>
      </c>
      <c r="V505" s="207">
        <v>0</v>
      </c>
      <c r="W505" s="207">
        <v>0</v>
      </c>
      <c r="X505" s="207">
        <v>0</v>
      </c>
      <c r="Y505" s="207">
        <v>0</v>
      </c>
      <c r="Z505" s="207">
        <v>0</v>
      </c>
      <c r="AA505" s="207">
        <v>0</v>
      </c>
      <c r="AB505" s="207">
        <v>0</v>
      </c>
      <c r="AC505" s="207">
        <v>0</v>
      </c>
      <c r="AD505" s="207">
        <v>0</v>
      </c>
      <c r="AE505" s="207">
        <v>0</v>
      </c>
      <c r="AF505" s="207">
        <v>0</v>
      </c>
      <c r="AG505" s="207">
        <v>0</v>
      </c>
      <c r="AH505" s="207">
        <v>0</v>
      </c>
      <c r="AI505" s="207">
        <v>0</v>
      </c>
      <c r="AJ505" s="207">
        <v>0</v>
      </c>
      <c r="AK505" s="207">
        <v>0</v>
      </c>
      <c r="AL505" s="207">
        <v>0</v>
      </c>
      <c r="AM505" s="207">
        <v>0</v>
      </c>
      <c r="AN505" s="207">
        <v>0</v>
      </c>
      <c r="AO505" s="207">
        <v>0</v>
      </c>
      <c r="AP505" s="207">
        <v>0</v>
      </c>
      <c r="AQ505" s="207">
        <v>0</v>
      </c>
      <c r="AR505" s="207">
        <v>0</v>
      </c>
      <c r="AS505" s="207">
        <v>0</v>
      </c>
      <c r="AT505" s="207">
        <v>0</v>
      </c>
      <c r="AU505" s="207">
        <v>0</v>
      </c>
      <c r="AV505" s="207">
        <v>0</v>
      </c>
      <c r="AW505" s="207">
        <v>0</v>
      </c>
      <c r="AX505" s="207">
        <v>0</v>
      </c>
      <c r="AY505" s="207">
        <v>0</v>
      </c>
      <c r="AZ505" s="207">
        <v>0</v>
      </c>
      <c r="BA505" s="207">
        <v>0</v>
      </c>
      <c r="BB505" s="207">
        <v>0</v>
      </c>
      <c r="BC505" s="207">
        <v>0</v>
      </c>
      <c r="BD505" s="207">
        <v>0</v>
      </c>
      <c r="BE505" s="207">
        <v>0</v>
      </c>
      <c r="BF505" s="207">
        <v>0</v>
      </c>
      <c r="BG505" s="207">
        <v>0</v>
      </c>
      <c r="BH505" s="207"/>
      <c r="BI505" s="207">
        <v>0</v>
      </c>
      <c r="BJ505" s="207"/>
      <c r="BK505" s="207">
        <v>0</v>
      </c>
      <c r="BL505" s="207">
        <v>0</v>
      </c>
      <c r="BM505" s="207">
        <v>0</v>
      </c>
      <c r="BN505" s="207">
        <v>179480</v>
      </c>
      <c r="BO505" s="207">
        <v>0</v>
      </c>
      <c r="BP505" s="207"/>
      <c r="BQ505" s="207">
        <v>0</v>
      </c>
      <c r="BR505" s="207">
        <v>0</v>
      </c>
      <c r="BS505" s="207">
        <v>0</v>
      </c>
      <c r="BT505" s="207">
        <v>0</v>
      </c>
      <c r="BU505" s="207">
        <v>0</v>
      </c>
      <c r="BV505" s="207">
        <v>0</v>
      </c>
      <c r="BW505" s="207">
        <v>0</v>
      </c>
      <c r="BX505" s="207">
        <v>0</v>
      </c>
      <c r="BY505" s="207">
        <v>0</v>
      </c>
      <c r="BZ505" s="207">
        <v>0</v>
      </c>
      <c r="CA505" s="207">
        <v>0</v>
      </c>
      <c r="CB505" s="207">
        <v>0</v>
      </c>
      <c r="CC505" s="216">
        <f t="shared" si="75"/>
        <v>194950</v>
      </c>
    </row>
    <row r="506" spans="1:81" s="308" customFormat="1">
      <c r="A506" s="350"/>
      <c r="B506" s="349"/>
      <c r="C506" s="351"/>
      <c r="D506" s="351"/>
      <c r="E506" s="351"/>
      <c r="F506" s="354" t="s">
        <v>1670</v>
      </c>
      <c r="G506" s="355" t="s">
        <v>1671</v>
      </c>
      <c r="H506" s="207">
        <v>0</v>
      </c>
      <c r="I506" s="207">
        <v>0</v>
      </c>
      <c r="J506" s="207">
        <v>0</v>
      </c>
      <c r="K506" s="207">
        <v>0</v>
      </c>
      <c r="L506" s="207">
        <v>0</v>
      </c>
      <c r="M506" s="207">
        <v>0</v>
      </c>
      <c r="N506" s="207">
        <v>0</v>
      </c>
      <c r="O506" s="207">
        <v>0</v>
      </c>
      <c r="P506" s="207">
        <v>0</v>
      </c>
      <c r="Q506" s="207">
        <v>0</v>
      </c>
      <c r="R506" s="207">
        <v>0</v>
      </c>
      <c r="S506" s="207">
        <v>0</v>
      </c>
      <c r="T506" s="207">
        <v>0</v>
      </c>
      <c r="U506" s="207">
        <v>0</v>
      </c>
      <c r="V506" s="207">
        <v>0</v>
      </c>
      <c r="W506" s="207">
        <v>0</v>
      </c>
      <c r="X506" s="207">
        <v>0</v>
      </c>
      <c r="Y506" s="207">
        <v>0</v>
      </c>
      <c r="Z506" s="207">
        <v>0</v>
      </c>
      <c r="AA506" s="207">
        <v>0</v>
      </c>
      <c r="AB506" s="207">
        <v>0</v>
      </c>
      <c r="AC506" s="207">
        <v>0</v>
      </c>
      <c r="AD506" s="207">
        <v>0</v>
      </c>
      <c r="AE506" s="207">
        <v>0</v>
      </c>
      <c r="AF506" s="207">
        <v>0</v>
      </c>
      <c r="AG506" s="207">
        <v>0</v>
      </c>
      <c r="AH506" s="207">
        <v>0</v>
      </c>
      <c r="AI506" s="207">
        <v>0</v>
      </c>
      <c r="AJ506" s="207">
        <v>0</v>
      </c>
      <c r="AK506" s="207">
        <v>0</v>
      </c>
      <c r="AL506" s="207">
        <v>0</v>
      </c>
      <c r="AM506" s="207">
        <v>0</v>
      </c>
      <c r="AN506" s="207">
        <v>0</v>
      </c>
      <c r="AO506" s="207">
        <v>0</v>
      </c>
      <c r="AP506" s="207">
        <v>0</v>
      </c>
      <c r="AQ506" s="207">
        <v>0</v>
      </c>
      <c r="AR506" s="207">
        <v>0</v>
      </c>
      <c r="AS506" s="207">
        <v>0</v>
      </c>
      <c r="AT506" s="207">
        <v>0</v>
      </c>
      <c r="AU506" s="207">
        <v>0</v>
      </c>
      <c r="AV506" s="207">
        <v>0</v>
      </c>
      <c r="AW506" s="207">
        <v>0</v>
      </c>
      <c r="AX506" s="207">
        <v>0</v>
      </c>
      <c r="AY506" s="207">
        <v>0</v>
      </c>
      <c r="AZ506" s="207">
        <v>0</v>
      </c>
      <c r="BA506" s="207">
        <v>0</v>
      </c>
      <c r="BB506" s="207">
        <v>0</v>
      </c>
      <c r="BC506" s="207">
        <v>0</v>
      </c>
      <c r="BD506" s="207">
        <v>0</v>
      </c>
      <c r="BE506" s="207">
        <v>0</v>
      </c>
      <c r="BF506" s="207">
        <v>226800</v>
      </c>
      <c r="BG506" s="207">
        <v>0</v>
      </c>
      <c r="BH506" s="207"/>
      <c r="BI506" s="207">
        <v>79350</v>
      </c>
      <c r="BJ506" s="207"/>
      <c r="BK506" s="207">
        <v>0</v>
      </c>
      <c r="BL506" s="207">
        <v>25450</v>
      </c>
      <c r="BM506" s="207">
        <v>534750</v>
      </c>
      <c r="BN506" s="207">
        <v>0</v>
      </c>
      <c r="BO506" s="207">
        <v>0</v>
      </c>
      <c r="BP506" s="207"/>
      <c r="BQ506" s="207">
        <v>0</v>
      </c>
      <c r="BR506" s="207">
        <v>167300</v>
      </c>
      <c r="BS506" s="207">
        <v>0</v>
      </c>
      <c r="BT506" s="207">
        <v>0</v>
      </c>
      <c r="BU506" s="207">
        <v>0</v>
      </c>
      <c r="BV506" s="207">
        <v>0</v>
      </c>
      <c r="BW506" s="207">
        <v>0</v>
      </c>
      <c r="BX506" s="207">
        <v>0</v>
      </c>
      <c r="BY506" s="207">
        <v>0</v>
      </c>
      <c r="BZ506" s="207">
        <v>0</v>
      </c>
      <c r="CA506" s="207">
        <v>0</v>
      </c>
      <c r="CB506" s="207">
        <v>0</v>
      </c>
      <c r="CC506" s="216">
        <f t="shared" si="75"/>
        <v>1033650</v>
      </c>
    </row>
    <row r="507" spans="1:81" s="308" customFormat="1">
      <c r="A507" s="350"/>
      <c r="B507" s="349"/>
      <c r="C507" s="351"/>
      <c r="D507" s="351"/>
      <c r="E507" s="351"/>
      <c r="F507" s="354" t="s">
        <v>1672</v>
      </c>
      <c r="G507" s="355" t="s">
        <v>1197</v>
      </c>
      <c r="H507" s="207">
        <v>0</v>
      </c>
      <c r="I507" s="207">
        <v>0</v>
      </c>
      <c r="J507" s="207">
        <v>0</v>
      </c>
      <c r="K507" s="207">
        <v>3902440</v>
      </c>
      <c r="L507" s="207">
        <v>0</v>
      </c>
      <c r="M507" s="207">
        <v>0</v>
      </c>
      <c r="N507" s="207">
        <v>0</v>
      </c>
      <c r="O507" s="207">
        <v>0</v>
      </c>
      <c r="P507" s="207">
        <v>0</v>
      </c>
      <c r="Q507" s="207">
        <v>0</v>
      </c>
      <c r="R507" s="207">
        <v>0</v>
      </c>
      <c r="S507" s="207">
        <v>0</v>
      </c>
      <c r="T507" s="207">
        <v>0</v>
      </c>
      <c r="U507" s="207">
        <v>0</v>
      </c>
      <c r="V507" s="207">
        <v>0</v>
      </c>
      <c r="W507" s="207">
        <v>0</v>
      </c>
      <c r="X507" s="207">
        <v>0</v>
      </c>
      <c r="Y507" s="207">
        <v>0</v>
      </c>
      <c r="Z507" s="207">
        <v>0</v>
      </c>
      <c r="AA507" s="207">
        <v>0</v>
      </c>
      <c r="AB507" s="207">
        <v>0</v>
      </c>
      <c r="AC507" s="207">
        <v>9161684.6400000006</v>
      </c>
      <c r="AD507" s="207">
        <v>0</v>
      </c>
      <c r="AE507" s="207">
        <v>0</v>
      </c>
      <c r="AF507" s="207">
        <v>0</v>
      </c>
      <c r="AG507" s="207">
        <v>0</v>
      </c>
      <c r="AH507" s="207">
        <v>0</v>
      </c>
      <c r="AI507" s="207">
        <v>0</v>
      </c>
      <c r="AJ507" s="207">
        <v>0</v>
      </c>
      <c r="AK507" s="207">
        <v>0</v>
      </c>
      <c r="AL507" s="207">
        <v>0</v>
      </c>
      <c r="AM507" s="207">
        <v>1551794</v>
      </c>
      <c r="AN507" s="207">
        <v>0</v>
      </c>
      <c r="AO507" s="207">
        <v>0</v>
      </c>
      <c r="AP507" s="207">
        <v>0</v>
      </c>
      <c r="AQ507" s="207">
        <v>0</v>
      </c>
      <c r="AR507" s="207">
        <v>0</v>
      </c>
      <c r="AS507" s="207">
        <v>0</v>
      </c>
      <c r="AT507" s="207">
        <v>0</v>
      </c>
      <c r="AU507" s="207">
        <v>0</v>
      </c>
      <c r="AV507" s="207">
        <v>0</v>
      </c>
      <c r="AW507" s="207">
        <v>0</v>
      </c>
      <c r="AX507" s="207">
        <v>0</v>
      </c>
      <c r="AY507" s="207">
        <v>0</v>
      </c>
      <c r="AZ507" s="207">
        <v>0</v>
      </c>
      <c r="BA507" s="207">
        <v>0</v>
      </c>
      <c r="BB507" s="207">
        <v>0</v>
      </c>
      <c r="BC507" s="207">
        <v>0</v>
      </c>
      <c r="BD507" s="207">
        <v>0</v>
      </c>
      <c r="BE507" s="207">
        <v>0</v>
      </c>
      <c r="BF507" s="207">
        <v>0</v>
      </c>
      <c r="BG507" s="207">
        <v>0</v>
      </c>
      <c r="BH507" s="207"/>
      <c r="BI507" s="207">
        <v>0</v>
      </c>
      <c r="BJ507" s="207"/>
      <c r="BK507" s="207">
        <v>0</v>
      </c>
      <c r="BL507" s="207">
        <v>0</v>
      </c>
      <c r="BM507" s="207">
        <v>700</v>
      </c>
      <c r="BN507" s="207">
        <v>8150199.7599999998</v>
      </c>
      <c r="BO507" s="207">
        <v>0</v>
      </c>
      <c r="BP507" s="207"/>
      <c r="BQ507" s="207">
        <v>0</v>
      </c>
      <c r="BR507" s="207">
        <v>0</v>
      </c>
      <c r="BS507" s="207">
        <v>0</v>
      </c>
      <c r="BT507" s="207">
        <v>0</v>
      </c>
      <c r="BU507" s="207">
        <v>0</v>
      </c>
      <c r="BV507" s="207">
        <v>0</v>
      </c>
      <c r="BW507" s="207">
        <v>0</v>
      </c>
      <c r="BX507" s="207">
        <v>0</v>
      </c>
      <c r="BY507" s="207">
        <v>0</v>
      </c>
      <c r="BZ507" s="207">
        <v>0</v>
      </c>
      <c r="CA507" s="207">
        <v>1809500</v>
      </c>
      <c r="CB507" s="207">
        <v>0</v>
      </c>
      <c r="CC507" s="216">
        <f t="shared" si="75"/>
        <v>24576318.399999999</v>
      </c>
    </row>
    <row r="508" spans="1:81" s="308" customFormat="1">
      <c r="A508" s="350"/>
      <c r="B508" s="349"/>
      <c r="C508" s="351"/>
      <c r="D508" s="351"/>
      <c r="E508" s="351"/>
      <c r="F508" s="354" t="s">
        <v>1673</v>
      </c>
      <c r="G508" s="355" t="s">
        <v>1674</v>
      </c>
      <c r="H508" s="207">
        <v>106874223</v>
      </c>
      <c r="I508" s="207">
        <v>33986096.780000001</v>
      </c>
      <c r="J508" s="207">
        <v>20955888.359999999</v>
      </c>
      <c r="K508" s="207">
        <v>6656191.1500000004</v>
      </c>
      <c r="L508" s="207">
        <v>3498401.42</v>
      </c>
      <c r="M508" s="207">
        <v>460556.49</v>
      </c>
      <c r="N508" s="207">
        <v>119537986.34999999</v>
      </c>
      <c r="O508" s="207">
        <v>7976751.75</v>
      </c>
      <c r="P508" s="207">
        <v>426791</v>
      </c>
      <c r="Q508" s="207">
        <v>45175887.57</v>
      </c>
      <c r="R508" s="207">
        <v>959931.06</v>
      </c>
      <c r="S508" s="207">
        <v>2279901.7400000002</v>
      </c>
      <c r="T508" s="207">
        <v>18091073.780000001</v>
      </c>
      <c r="U508" s="207">
        <v>29614075.890000001</v>
      </c>
      <c r="V508" s="207">
        <v>251732</v>
      </c>
      <c r="W508" s="207">
        <v>1643318.93</v>
      </c>
      <c r="X508" s="207">
        <v>2308778.3199999998</v>
      </c>
      <c r="Y508" s="207">
        <v>49645.33</v>
      </c>
      <c r="Z508" s="207">
        <v>19096950.120000001</v>
      </c>
      <c r="AA508" s="207">
        <v>9384890</v>
      </c>
      <c r="AB508" s="207">
        <v>5413789.3600000003</v>
      </c>
      <c r="AC508" s="207">
        <v>65862953.049999997</v>
      </c>
      <c r="AD508" s="207">
        <v>2036353.5</v>
      </c>
      <c r="AE508" s="207">
        <v>3759841.68</v>
      </c>
      <c r="AF508" s="207">
        <v>6057523.9900000002</v>
      </c>
      <c r="AG508" s="207">
        <v>3299591.91</v>
      </c>
      <c r="AH508" s="207">
        <v>1144248.6200000001</v>
      </c>
      <c r="AI508" s="207">
        <v>81248780.930000007</v>
      </c>
      <c r="AJ508" s="207">
        <v>1991455.55</v>
      </c>
      <c r="AK508" s="207">
        <v>1176119</v>
      </c>
      <c r="AL508" s="207">
        <v>1610807</v>
      </c>
      <c r="AM508" s="207">
        <v>360147.69</v>
      </c>
      <c r="AN508" s="207">
        <v>1420520</v>
      </c>
      <c r="AO508" s="207">
        <v>594777</v>
      </c>
      <c r="AP508" s="207">
        <v>1464244</v>
      </c>
      <c r="AQ508" s="207">
        <v>3759488</v>
      </c>
      <c r="AR508" s="207">
        <v>1191761</v>
      </c>
      <c r="AS508" s="207">
        <v>1495609.5</v>
      </c>
      <c r="AT508" s="207">
        <v>1150382</v>
      </c>
      <c r="AU508" s="207">
        <v>19001215.059999999</v>
      </c>
      <c r="AV508" s="207">
        <v>755353.35</v>
      </c>
      <c r="AW508" s="207">
        <v>783197.75</v>
      </c>
      <c r="AX508" s="207">
        <v>1767906.25</v>
      </c>
      <c r="AY508" s="207">
        <v>439327</v>
      </c>
      <c r="AZ508" s="207">
        <v>53518</v>
      </c>
      <c r="BA508" s="207">
        <v>941677.82</v>
      </c>
      <c r="BB508" s="207">
        <v>65454126.640000001</v>
      </c>
      <c r="BC508" s="207">
        <v>1348320.43</v>
      </c>
      <c r="BD508" s="207">
        <v>849544</v>
      </c>
      <c r="BE508" s="207">
        <v>4442625</v>
      </c>
      <c r="BF508" s="207">
        <v>4013118.59</v>
      </c>
      <c r="BG508" s="207">
        <v>2278306</v>
      </c>
      <c r="BH508" s="207"/>
      <c r="BI508" s="207">
        <v>13113908.75</v>
      </c>
      <c r="BJ508" s="207"/>
      <c r="BK508" s="207">
        <v>340763.25</v>
      </c>
      <c r="BL508" s="207">
        <v>262942</v>
      </c>
      <c r="BM508" s="207">
        <v>42744391.490000002</v>
      </c>
      <c r="BN508" s="207">
        <v>42444874.109999999</v>
      </c>
      <c r="BO508" s="207">
        <v>1357119.09</v>
      </c>
      <c r="BP508" s="207"/>
      <c r="BQ508" s="207">
        <v>553073</v>
      </c>
      <c r="BR508" s="207">
        <v>2240820</v>
      </c>
      <c r="BS508" s="207">
        <v>904702</v>
      </c>
      <c r="BT508" s="207">
        <v>41140013.920000002</v>
      </c>
      <c r="BU508" s="207">
        <v>832429.25</v>
      </c>
      <c r="BV508" s="207">
        <v>4194936.1900000004</v>
      </c>
      <c r="BW508" s="207">
        <v>5020091.16</v>
      </c>
      <c r="BX508" s="207">
        <v>5162323.3899999997</v>
      </c>
      <c r="BY508" s="207">
        <v>8479388</v>
      </c>
      <c r="BZ508" s="207">
        <v>2045874</v>
      </c>
      <c r="CA508" s="207">
        <v>702122.9</v>
      </c>
      <c r="CB508" s="207">
        <v>1078042.0900000001</v>
      </c>
      <c r="CC508" s="216">
        <f t="shared" si="75"/>
        <v>889013515.29999995</v>
      </c>
    </row>
    <row r="509" spans="1:81" s="308" customFormat="1">
      <c r="A509" s="350"/>
      <c r="B509" s="349"/>
      <c r="C509" s="351"/>
      <c r="D509" s="351"/>
      <c r="E509" s="351"/>
      <c r="F509" s="354" t="s">
        <v>1675</v>
      </c>
      <c r="G509" s="355" t="s">
        <v>1676</v>
      </c>
      <c r="H509" s="207">
        <v>55274100.75</v>
      </c>
      <c r="I509" s="207">
        <v>427342.5</v>
      </c>
      <c r="J509" s="207">
        <v>10192440</v>
      </c>
      <c r="K509" s="207">
        <v>190304.5</v>
      </c>
      <c r="L509" s="207">
        <v>141834</v>
      </c>
      <c r="M509" s="207">
        <v>1023.37</v>
      </c>
      <c r="N509" s="207">
        <v>164992813.28999999</v>
      </c>
      <c r="O509" s="207">
        <v>483343.5</v>
      </c>
      <c r="P509" s="207">
        <v>107399</v>
      </c>
      <c r="Q509" s="207">
        <v>4228419</v>
      </c>
      <c r="R509" s="207">
        <v>1254688</v>
      </c>
      <c r="S509" s="207">
        <v>321759</v>
      </c>
      <c r="T509" s="207">
        <v>2328465</v>
      </c>
      <c r="U509" s="207">
        <v>149674.75</v>
      </c>
      <c r="V509" s="207">
        <v>0</v>
      </c>
      <c r="W509" s="207">
        <v>38719.9</v>
      </c>
      <c r="X509" s="207">
        <v>836708</v>
      </c>
      <c r="Y509" s="207">
        <v>464331.35</v>
      </c>
      <c r="Z509" s="207">
        <v>11914500.92</v>
      </c>
      <c r="AA509" s="207">
        <v>1794447</v>
      </c>
      <c r="AB509" s="207">
        <v>109097.73</v>
      </c>
      <c r="AC509" s="207">
        <v>25597892.739999998</v>
      </c>
      <c r="AD509" s="207">
        <v>2509633</v>
      </c>
      <c r="AE509" s="207">
        <v>974377.33</v>
      </c>
      <c r="AF509" s="207">
        <v>1277035.8999999999</v>
      </c>
      <c r="AG509" s="207">
        <v>62847.5</v>
      </c>
      <c r="AH509" s="207">
        <v>2551</v>
      </c>
      <c r="AI509" s="207">
        <v>20420153</v>
      </c>
      <c r="AJ509" s="207">
        <v>431120</v>
      </c>
      <c r="AK509" s="207">
        <v>571864</v>
      </c>
      <c r="AL509" s="207">
        <v>44891</v>
      </c>
      <c r="AM509" s="207">
        <v>363866</v>
      </c>
      <c r="AN509" s="207">
        <v>114262</v>
      </c>
      <c r="AO509" s="207">
        <v>1488726</v>
      </c>
      <c r="AP509" s="207">
        <v>103854</v>
      </c>
      <c r="AQ509" s="207">
        <v>42736</v>
      </c>
      <c r="AR509" s="207">
        <v>66360</v>
      </c>
      <c r="AS509" s="207">
        <v>626064</v>
      </c>
      <c r="AT509" s="207">
        <v>612376</v>
      </c>
      <c r="AU509" s="207">
        <v>5362376</v>
      </c>
      <c r="AV509" s="207">
        <v>163157</v>
      </c>
      <c r="AW509" s="207">
        <v>306640</v>
      </c>
      <c r="AX509" s="207">
        <v>469395</v>
      </c>
      <c r="AY509" s="207">
        <v>141949</v>
      </c>
      <c r="AZ509" s="207">
        <v>69559</v>
      </c>
      <c r="BA509" s="207">
        <v>143664</v>
      </c>
      <c r="BB509" s="207">
        <v>46462398</v>
      </c>
      <c r="BC509" s="207">
        <v>166690.5</v>
      </c>
      <c r="BD509" s="207">
        <v>3969322.55</v>
      </c>
      <c r="BE509" s="207">
        <v>167345</v>
      </c>
      <c r="BF509" s="207">
        <v>90058</v>
      </c>
      <c r="BG509" s="207">
        <v>3027518</v>
      </c>
      <c r="BH509" s="207"/>
      <c r="BI509" s="207">
        <v>5137629.01</v>
      </c>
      <c r="BJ509" s="207"/>
      <c r="BK509" s="207">
        <v>116340</v>
      </c>
      <c r="BL509" s="207">
        <v>249958</v>
      </c>
      <c r="BM509" s="207">
        <v>33410895.489999998</v>
      </c>
      <c r="BN509" s="207">
        <v>1126335</v>
      </c>
      <c r="BO509" s="207">
        <v>228742</v>
      </c>
      <c r="BP509" s="207"/>
      <c r="BQ509" s="207">
        <v>245154</v>
      </c>
      <c r="BR509" s="207">
        <v>279926</v>
      </c>
      <c r="BS509" s="207">
        <v>132553</v>
      </c>
      <c r="BT509" s="207">
        <v>16331974</v>
      </c>
      <c r="BU509" s="207">
        <v>106978.58</v>
      </c>
      <c r="BV509" s="207">
        <v>117831</v>
      </c>
      <c r="BW509" s="207">
        <v>1112455.75</v>
      </c>
      <c r="BX509" s="207">
        <v>182553</v>
      </c>
      <c r="BY509" s="207">
        <v>5291796</v>
      </c>
      <c r="BZ509" s="207">
        <v>712894</v>
      </c>
      <c r="CA509" s="207">
        <v>122429.1</v>
      </c>
      <c r="CB509" s="207">
        <v>150685.64000000001</v>
      </c>
      <c r="CC509" s="216">
        <f t="shared" si="75"/>
        <v>436159222.64999992</v>
      </c>
    </row>
    <row r="510" spans="1:81" s="308" customFormat="1">
      <c r="A510" s="350"/>
      <c r="B510" s="349"/>
      <c r="C510" s="351"/>
      <c r="D510" s="351"/>
      <c r="E510" s="351"/>
      <c r="F510" s="354" t="s">
        <v>1677</v>
      </c>
      <c r="G510" s="355" t="s">
        <v>1678</v>
      </c>
      <c r="H510" s="207">
        <v>9209334</v>
      </c>
      <c r="I510" s="207">
        <v>127676.5</v>
      </c>
      <c r="J510" s="207">
        <v>0</v>
      </c>
      <c r="K510" s="207">
        <v>0</v>
      </c>
      <c r="L510" s="207">
        <v>78317.3</v>
      </c>
      <c r="M510" s="207">
        <v>61751.09</v>
      </c>
      <c r="N510" s="207">
        <v>52961253.299999997</v>
      </c>
      <c r="O510" s="207">
        <v>0</v>
      </c>
      <c r="P510" s="207">
        <v>0</v>
      </c>
      <c r="Q510" s="207">
        <v>0</v>
      </c>
      <c r="R510" s="207">
        <v>0</v>
      </c>
      <c r="S510" s="207">
        <v>0</v>
      </c>
      <c r="T510" s="207">
        <v>0</v>
      </c>
      <c r="U510" s="207">
        <v>0</v>
      </c>
      <c r="V510" s="207">
        <v>0</v>
      </c>
      <c r="W510" s="207">
        <v>0</v>
      </c>
      <c r="X510" s="207">
        <v>0</v>
      </c>
      <c r="Y510" s="207">
        <v>0</v>
      </c>
      <c r="Z510" s="207">
        <v>0</v>
      </c>
      <c r="AA510" s="207">
        <v>0</v>
      </c>
      <c r="AB510" s="207">
        <v>0</v>
      </c>
      <c r="AC510" s="207">
        <v>856986.54</v>
      </c>
      <c r="AD510" s="207">
        <v>0</v>
      </c>
      <c r="AE510" s="207">
        <v>28926</v>
      </c>
      <c r="AF510" s="207">
        <v>0</v>
      </c>
      <c r="AG510" s="207">
        <v>71905.5</v>
      </c>
      <c r="AH510" s="207">
        <v>0</v>
      </c>
      <c r="AI510" s="207">
        <v>1540</v>
      </c>
      <c r="AJ510" s="207">
        <v>33735</v>
      </c>
      <c r="AK510" s="207">
        <v>0</v>
      </c>
      <c r="AL510" s="207">
        <v>0</v>
      </c>
      <c r="AM510" s="207">
        <v>2962</v>
      </c>
      <c r="AN510" s="207">
        <v>0</v>
      </c>
      <c r="AO510" s="207">
        <v>0</v>
      </c>
      <c r="AP510" s="207">
        <v>0</v>
      </c>
      <c r="AQ510" s="207">
        <v>0</v>
      </c>
      <c r="AR510" s="207">
        <v>0</v>
      </c>
      <c r="AS510" s="207">
        <v>0</v>
      </c>
      <c r="AT510" s="207">
        <v>0</v>
      </c>
      <c r="AU510" s="207">
        <v>179648.9</v>
      </c>
      <c r="AV510" s="207">
        <v>0</v>
      </c>
      <c r="AW510" s="207">
        <v>39760</v>
      </c>
      <c r="AX510" s="207">
        <v>0</v>
      </c>
      <c r="AY510" s="207">
        <v>0</v>
      </c>
      <c r="AZ510" s="207">
        <v>0</v>
      </c>
      <c r="BA510" s="207">
        <v>0</v>
      </c>
      <c r="BB510" s="207">
        <v>11745</v>
      </c>
      <c r="BC510" s="207">
        <v>0</v>
      </c>
      <c r="BD510" s="207">
        <v>225242</v>
      </c>
      <c r="BE510" s="207">
        <v>0</v>
      </c>
      <c r="BF510" s="207">
        <v>0</v>
      </c>
      <c r="BG510" s="207">
        <v>2129525</v>
      </c>
      <c r="BH510" s="207"/>
      <c r="BI510" s="207">
        <v>0</v>
      </c>
      <c r="BJ510" s="207"/>
      <c r="BK510" s="207">
        <v>196298</v>
      </c>
      <c r="BL510" s="207">
        <v>17302.8</v>
      </c>
      <c r="BM510" s="207">
        <v>1152263.78</v>
      </c>
      <c r="BN510" s="207">
        <v>1982650.98</v>
      </c>
      <c r="BO510" s="207">
        <v>144154.98000000001</v>
      </c>
      <c r="BP510" s="207"/>
      <c r="BQ510" s="207">
        <v>0</v>
      </c>
      <c r="BR510" s="207">
        <v>0</v>
      </c>
      <c r="BS510" s="207">
        <v>0</v>
      </c>
      <c r="BT510" s="207">
        <v>1087044</v>
      </c>
      <c r="BU510" s="207">
        <v>0</v>
      </c>
      <c r="BV510" s="207">
        <v>0</v>
      </c>
      <c r="BW510" s="207">
        <v>0</v>
      </c>
      <c r="BX510" s="207">
        <v>0</v>
      </c>
      <c r="BY510" s="207">
        <v>0</v>
      </c>
      <c r="BZ510" s="207">
        <v>123448</v>
      </c>
      <c r="CA510" s="207">
        <v>1872.5</v>
      </c>
      <c r="CB510" s="207">
        <v>0</v>
      </c>
      <c r="CC510" s="216">
        <f t="shared" si="75"/>
        <v>70725343.170000002</v>
      </c>
    </row>
    <row r="511" spans="1:81" s="308" customFormat="1">
      <c r="A511" s="350"/>
      <c r="B511" s="349"/>
      <c r="C511" s="351"/>
      <c r="D511" s="351"/>
      <c r="E511" s="351"/>
      <c r="F511" s="354" t="s">
        <v>1679</v>
      </c>
      <c r="G511" s="355" t="s">
        <v>1440</v>
      </c>
      <c r="H511" s="207">
        <v>17285</v>
      </c>
      <c r="I511" s="207">
        <v>149217.5</v>
      </c>
      <c r="J511" s="207">
        <v>0</v>
      </c>
      <c r="K511" s="207">
        <v>70890</v>
      </c>
      <c r="L511" s="207">
        <v>412717</v>
      </c>
      <c r="M511" s="207">
        <v>0</v>
      </c>
      <c r="N511" s="207">
        <v>2253320.5</v>
      </c>
      <c r="O511" s="207">
        <v>1279275.25</v>
      </c>
      <c r="P511" s="207">
        <v>0</v>
      </c>
      <c r="Q511" s="207">
        <v>0</v>
      </c>
      <c r="R511" s="207">
        <v>0</v>
      </c>
      <c r="S511" s="207">
        <v>0</v>
      </c>
      <c r="T511" s="207">
        <v>0</v>
      </c>
      <c r="U511" s="207">
        <v>0</v>
      </c>
      <c r="V511" s="207">
        <v>0</v>
      </c>
      <c r="W511" s="207">
        <v>0</v>
      </c>
      <c r="X511" s="207">
        <v>417970.5</v>
      </c>
      <c r="Y511" s="207">
        <v>0</v>
      </c>
      <c r="Z511" s="207">
        <v>7200</v>
      </c>
      <c r="AA511" s="207">
        <v>447822</v>
      </c>
      <c r="AB511" s="207">
        <v>0</v>
      </c>
      <c r="AC511" s="207">
        <v>362558.75</v>
      </c>
      <c r="AD511" s="207">
        <v>139872</v>
      </c>
      <c r="AE511" s="207">
        <v>0</v>
      </c>
      <c r="AF511" s="207">
        <v>0</v>
      </c>
      <c r="AG511" s="207">
        <v>1613548</v>
      </c>
      <c r="AH511" s="207">
        <v>89417</v>
      </c>
      <c r="AI511" s="207">
        <v>0</v>
      </c>
      <c r="AJ511" s="207">
        <v>0</v>
      </c>
      <c r="AK511" s="207">
        <v>0</v>
      </c>
      <c r="AL511" s="207">
        <v>21882</v>
      </c>
      <c r="AM511" s="207">
        <v>281830</v>
      </c>
      <c r="AN511" s="207">
        <v>0</v>
      </c>
      <c r="AO511" s="207">
        <v>0</v>
      </c>
      <c r="AP511" s="207">
        <v>0</v>
      </c>
      <c r="AQ511" s="207">
        <v>0</v>
      </c>
      <c r="AR511" s="207">
        <v>0</v>
      </c>
      <c r="AS511" s="207">
        <v>0</v>
      </c>
      <c r="AT511" s="207">
        <v>0</v>
      </c>
      <c r="AU511" s="207">
        <v>0</v>
      </c>
      <c r="AV511" s="207">
        <v>0</v>
      </c>
      <c r="AW511" s="207">
        <v>0</v>
      </c>
      <c r="AX511" s="207">
        <v>0</v>
      </c>
      <c r="AY511" s="207">
        <v>0</v>
      </c>
      <c r="AZ511" s="207">
        <v>0</v>
      </c>
      <c r="BA511" s="207">
        <v>0</v>
      </c>
      <c r="BB511" s="207">
        <v>61500</v>
      </c>
      <c r="BC511" s="207">
        <v>273343</v>
      </c>
      <c r="BD511" s="207">
        <v>0</v>
      </c>
      <c r="BE511" s="207">
        <v>0</v>
      </c>
      <c r="BF511" s="207">
        <v>209499</v>
      </c>
      <c r="BG511" s="207">
        <v>0</v>
      </c>
      <c r="BH511" s="207"/>
      <c r="BI511" s="207">
        <v>45040</v>
      </c>
      <c r="BJ511" s="207"/>
      <c r="BK511" s="207">
        <v>0</v>
      </c>
      <c r="BL511" s="207">
        <v>0</v>
      </c>
      <c r="BM511" s="207">
        <v>0</v>
      </c>
      <c r="BN511" s="207">
        <v>0</v>
      </c>
      <c r="BO511" s="207">
        <v>67653</v>
      </c>
      <c r="BP511" s="207"/>
      <c r="BQ511" s="207">
        <v>0</v>
      </c>
      <c r="BR511" s="207">
        <v>2500</v>
      </c>
      <c r="BS511" s="207">
        <v>0</v>
      </c>
      <c r="BT511" s="207">
        <v>0</v>
      </c>
      <c r="BU511" s="207">
        <v>0</v>
      </c>
      <c r="BV511" s="207">
        <v>0</v>
      </c>
      <c r="BW511" s="207">
        <v>0</v>
      </c>
      <c r="BX511" s="207">
        <v>0</v>
      </c>
      <c r="BY511" s="207">
        <v>938450</v>
      </c>
      <c r="BZ511" s="207">
        <v>178937</v>
      </c>
      <c r="CA511" s="207">
        <v>98404</v>
      </c>
      <c r="CB511" s="207">
        <v>148933</v>
      </c>
      <c r="CC511" s="216">
        <f t="shared" si="75"/>
        <v>9589064.5</v>
      </c>
    </row>
    <row r="512" spans="1:81" s="308" customFormat="1">
      <c r="A512" s="350"/>
      <c r="B512" s="349"/>
      <c r="C512" s="351"/>
      <c r="D512" s="351"/>
      <c r="E512" s="351"/>
      <c r="F512" s="354" t="s">
        <v>1680</v>
      </c>
      <c r="G512" s="355" t="s">
        <v>1681</v>
      </c>
      <c r="H512" s="207">
        <v>17877485.309999999</v>
      </c>
      <c r="I512" s="207">
        <v>9522581.6400000006</v>
      </c>
      <c r="J512" s="207">
        <v>894000</v>
      </c>
      <c r="K512" s="207">
        <v>198343</v>
      </c>
      <c r="L512" s="207">
        <v>96592.85</v>
      </c>
      <c r="M512" s="207">
        <v>12718.51</v>
      </c>
      <c r="N512" s="207">
        <v>90805852.829999998</v>
      </c>
      <c r="O512" s="207">
        <v>713474.4</v>
      </c>
      <c r="P512" s="207">
        <v>126722</v>
      </c>
      <c r="Q512" s="207">
        <v>1609879.19</v>
      </c>
      <c r="R512" s="207">
        <v>258564.22</v>
      </c>
      <c r="S512" s="207">
        <v>331693.37</v>
      </c>
      <c r="T512" s="207">
        <v>816542</v>
      </c>
      <c r="U512" s="207">
        <v>669480</v>
      </c>
      <c r="V512" s="207">
        <v>4994.5</v>
      </c>
      <c r="W512" s="207">
        <v>148709.89000000001</v>
      </c>
      <c r="X512" s="207">
        <v>127311.57</v>
      </c>
      <c r="Y512" s="207">
        <v>136012.15</v>
      </c>
      <c r="Z512" s="207">
        <v>0</v>
      </c>
      <c r="AA512" s="207">
        <v>351286</v>
      </c>
      <c r="AB512" s="207">
        <v>688376.86</v>
      </c>
      <c r="AC512" s="207">
        <v>280173.96999999997</v>
      </c>
      <c r="AD512" s="207">
        <v>870717.5</v>
      </c>
      <c r="AE512" s="207">
        <v>373443</v>
      </c>
      <c r="AF512" s="207">
        <v>397791.05</v>
      </c>
      <c r="AG512" s="207">
        <v>23050.5</v>
      </c>
      <c r="AH512" s="207">
        <v>1495644.45</v>
      </c>
      <c r="AI512" s="207">
        <v>6088502.71</v>
      </c>
      <c r="AJ512" s="207">
        <v>171910.99</v>
      </c>
      <c r="AK512" s="207">
        <v>40779</v>
      </c>
      <c r="AL512" s="207">
        <v>112331</v>
      </c>
      <c r="AM512" s="207">
        <v>-3971</v>
      </c>
      <c r="AN512" s="207">
        <v>228122</v>
      </c>
      <c r="AO512" s="207">
        <v>203711.62</v>
      </c>
      <c r="AP512" s="207">
        <v>42115</v>
      </c>
      <c r="AQ512" s="207">
        <v>162838.20000000001</v>
      </c>
      <c r="AR512" s="207">
        <v>131762</v>
      </c>
      <c r="AS512" s="207">
        <v>132865.5</v>
      </c>
      <c r="AT512" s="207">
        <v>122296</v>
      </c>
      <c r="AU512" s="207">
        <v>79955.210000000006</v>
      </c>
      <c r="AV512" s="207">
        <v>26671.48</v>
      </c>
      <c r="AW512" s="207">
        <v>97517.2</v>
      </c>
      <c r="AX512" s="207">
        <v>172237.76</v>
      </c>
      <c r="AY512" s="207">
        <v>89673.09</v>
      </c>
      <c r="AZ512" s="207">
        <v>25383</v>
      </c>
      <c r="BA512" s="207">
        <v>69681.75</v>
      </c>
      <c r="BB512" s="207">
        <v>0</v>
      </c>
      <c r="BC512" s="207">
        <v>82265</v>
      </c>
      <c r="BD512" s="207">
        <v>203483.78</v>
      </c>
      <c r="BE512" s="207">
        <v>0</v>
      </c>
      <c r="BF512" s="207">
        <v>174121</v>
      </c>
      <c r="BG512" s="207">
        <v>2194328.83</v>
      </c>
      <c r="BH512" s="207"/>
      <c r="BI512" s="207">
        <v>325743.59999999998</v>
      </c>
      <c r="BJ512" s="207"/>
      <c r="BK512" s="207">
        <v>31464</v>
      </c>
      <c r="BL512" s="207">
        <v>55761.09</v>
      </c>
      <c r="BM512" s="207">
        <v>150</v>
      </c>
      <c r="BN512" s="207">
        <v>15616.8</v>
      </c>
      <c r="BO512" s="207">
        <v>96818</v>
      </c>
      <c r="BP512" s="207"/>
      <c r="BQ512" s="207">
        <v>82365</v>
      </c>
      <c r="BR512" s="207">
        <v>148763.75</v>
      </c>
      <c r="BS512" s="207">
        <v>109790</v>
      </c>
      <c r="BT512" s="207">
        <v>3058464.15</v>
      </c>
      <c r="BU512" s="207">
        <v>38190.25</v>
      </c>
      <c r="BV512" s="207">
        <v>608637.92000000004</v>
      </c>
      <c r="BW512" s="207">
        <v>58808</v>
      </c>
      <c r="BX512" s="207">
        <v>335235.65999999997</v>
      </c>
      <c r="BY512" s="207">
        <v>2745053.42</v>
      </c>
      <c r="BZ512" s="207">
        <v>48057.9</v>
      </c>
      <c r="CA512" s="207">
        <v>133198.67000000001</v>
      </c>
      <c r="CB512" s="207">
        <v>21483.75</v>
      </c>
      <c r="CC512" s="216">
        <f t="shared" si="75"/>
        <v>147393623.83999997</v>
      </c>
    </row>
    <row r="513" spans="1:81" s="308" customFormat="1">
      <c r="A513" s="350"/>
      <c r="B513" s="349"/>
      <c r="C513" s="351"/>
      <c r="D513" s="351"/>
      <c r="E513" s="351"/>
      <c r="F513" s="354" t="s">
        <v>1682</v>
      </c>
      <c r="G513" s="355" t="s">
        <v>1683</v>
      </c>
      <c r="H513" s="207">
        <v>0</v>
      </c>
      <c r="I513" s="207">
        <v>16711176.07</v>
      </c>
      <c r="J513" s="207">
        <v>0</v>
      </c>
      <c r="K513" s="207">
        <v>0</v>
      </c>
      <c r="L513" s="207">
        <v>146578</v>
      </c>
      <c r="M513" s="207">
        <v>56585.35</v>
      </c>
      <c r="N513" s="207">
        <v>0</v>
      </c>
      <c r="O513" s="207">
        <v>0</v>
      </c>
      <c r="P513" s="207">
        <v>667441</v>
      </c>
      <c r="Q513" s="207">
        <v>0</v>
      </c>
      <c r="R513" s="207">
        <v>510359</v>
      </c>
      <c r="S513" s="207">
        <v>0</v>
      </c>
      <c r="T513" s="207">
        <v>2928109</v>
      </c>
      <c r="U513" s="207">
        <v>4899891.75</v>
      </c>
      <c r="V513" s="207">
        <v>5479.49</v>
      </c>
      <c r="W513" s="207">
        <v>1194739.03</v>
      </c>
      <c r="X513" s="207">
        <v>0</v>
      </c>
      <c r="Y513" s="207">
        <v>11511.9</v>
      </c>
      <c r="Z513" s="207">
        <v>0</v>
      </c>
      <c r="AA513" s="207">
        <v>0</v>
      </c>
      <c r="AB513" s="207">
        <v>0</v>
      </c>
      <c r="AC513" s="207">
        <v>532543</v>
      </c>
      <c r="AD513" s="207">
        <v>164977.5</v>
      </c>
      <c r="AE513" s="207">
        <v>12606</v>
      </c>
      <c r="AF513" s="207">
        <v>9143137.2200000007</v>
      </c>
      <c r="AG513" s="207">
        <v>14356.81</v>
      </c>
      <c r="AH513" s="207">
        <v>1871610.68</v>
      </c>
      <c r="AI513" s="207">
        <v>7939828.6500000004</v>
      </c>
      <c r="AJ513" s="207">
        <v>144619.89000000001</v>
      </c>
      <c r="AK513" s="207">
        <v>0</v>
      </c>
      <c r="AL513" s="207">
        <v>0</v>
      </c>
      <c r="AM513" s="207">
        <v>84890</v>
      </c>
      <c r="AN513" s="207">
        <v>0</v>
      </c>
      <c r="AO513" s="207">
        <v>323277.55</v>
      </c>
      <c r="AP513" s="207">
        <v>0</v>
      </c>
      <c r="AQ513" s="207">
        <v>0</v>
      </c>
      <c r="AR513" s="207">
        <v>0</v>
      </c>
      <c r="AS513" s="207">
        <v>0</v>
      </c>
      <c r="AT513" s="207">
        <v>0</v>
      </c>
      <c r="AU513" s="207">
        <v>53810.89</v>
      </c>
      <c r="AV513" s="207">
        <v>10348</v>
      </c>
      <c r="AW513" s="207">
        <v>7045</v>
      </c>
      <c r="AX513" s="207">
        <v>0</v>
      </c>
      <c r="AY513" s="207">
        <v>46390</v>
      </c>
      <c r="AZ513" s="207">
        <v>32959</v>
      </c>
      <c r="BA513" s="207">
        <v>45000</v>
      </c>
      <c r="BB513" s="207">
        <v>0</v>
      </c>
      <c r="BC513" s="207">
        <v>881700.92</v>
      </c>
      <c r="BD513" s="207">
        <v>306159.2</v>
      </c>
      <c r="BE513" s="207">
        <v>0</v>
      </c>
      <c r="BF513" s="207">
        <v>1512428</v>
      </c>
      <c r="BG513" s="207">
        <v>2739122.09</v>
      </c>
      <c r="BH513" s="207"/>
      <c r="BI513" s="207">
        <v>34.85</v>
      </c>
      <c r="BJ513" s="207"/>
      <c r="BK513" s="207">
        <v>5570</v>
      </c>
      <c r="BL513" s="207">
        <v>237159.65</v>
      </c>
      <c r="BM513" s="207">
        <v>0</v>
      </c>
      <c r="BN513" s="207">
        <v>-31000</v>
      </c>
      <c r="BO513" s="207">
        <v>1964394.19</v>
      </c>
      <c r="BP513" s="207"/>
      <c r="BQ513" s="207">
        <v>53981</v>
      </c>
      <c r="BR513" s="207">
        <v>0</v>
      </c>
      <c r="BS513" s="207">
        <v>0</v>
      </c>
      <c r="BT513" s="207">
        <v>1720327.26</v>
      </c>
      <c r="BU513" s="207">
        <v>87314.75</v>
      </c>
      <c r="BV513" s="207">
        <v>2601444.11</v>
      </c>
      <c r="BW513" s="207">
        <v>356953.75</v>
      </c>
      <c r="BX513" s="207">
        <v>194569</v>
      </c>
      <c r="BY513" s="207">
        <v>11661751.699999999</v>
      </c>
      <c r="BZ513" s="207">
        <v>256426</v>
      </c>
      <c r="CA513" s="207">
        <v>79953.45</v>
      </c>
      <c r="CB513" s="207">
        <v>89654</v>
      </c>
      <c r="CC513" s="216">
        <f t="shared" si="75"/>
        <v>72277214.700000003</v>
      </c>
    </row>
    <row r="514" spans="1:81" s="308" customFormat="1">
      <c r="A514" s="350"/>
      <c r="B514" s="349"/>
      <c r="C514" s="351"/>
      <c r="D514" s="351"/>
      <c r="E514" s="351"/>
      <c r="F514" s="354" t="s">
        <v>1684</v>
      </c>
      <c r="G514" s="355" t="s">
        <v>1685</v>
      </c>
      <c r="H514" s="207">
        <v>0</v>
      </c>
      <c r="I514" s="207">
        <v>0</v>
      </c>
      <c r="J514" s="207">
        <v>0</v>
      </c>
      <c r="K514" s="207">
        <v>0</v>
      </c>
      <c r="L514" s="207">
        <v>0</v>
      </c>
      <c r="M514" s="207">
        <v>0</v>
      </c>
      <c r="N514" s="207">
        <v>0</v>
      </c>
      <c r="O514" s="207">
        <v>0</v>
      </c>
      <c r="P514" s="207">
        <v>0</v>
      </c>
      <c r="Q514" s="207">
        <v>0</v>
      </c>
      <c r="R514" s="207">
        <v>0</v>
      </c>
      <c r="S514" s="207">
        <v>0</v>
      </c>
      <c r="T514" s="207">
        <v>0</v>
      </c>
      <c r="U514" s="207">
        <v>0</v>
      </c>
      <c r="V514" s="207">
        <v>0</v>
      </c>
      <c r="W514" s="207">
        <v>0</v>
      </c>
      <c r="X514" s="207">
        <v>0</v>
      </c>
      <c r="Y514" s="207">
        <v>0</v>
      </c>
      <c r="Z514" s="207">
        <v>0</v>
      </c>
      <c r="AA514" s="207">
        <v>0</v>
      </c>
      <c r="AB514" s="207">
        <v>0</v>
      </c>
      <c r="AC514" s="207">
        <v>0</v>
      </c>
      <c r="AD514" s="207">
        <v>0</v>
      </c>
      <c r="AE514" s="207">
        <v>0</v>
      </c>
      <c r="AF514" s="207">
        <v>0</v>
      </c>
      <c r="AG514" s="207">
        <v>0</v>
      </c>
      <c r="AH514" s="207">
        <v>0</v>
      </c>
      <c r="AI514" s="207">
        <v>25113222.899999999</v>
      </c>
      <c r="AJ514" s="207">
        <v>0</v>
      </c>
      <c r="AK514" s="207">
        <v>0</v>
      </c>
      <c r="AL514" s="207">
        <v>0</v>
      </c>
      <c r="AM514" s="207">
        <v>0</v>
      </c>
      <c r="AN514" s="207">
        <v>0</v>
      </c>
      <c r="AO514" s="207">
        <v>0</v>
      </c>
      <c r="AP514" s="207">
        <v>0</v>
      </c>
      <c r="AQ514" s="207">
        <v>0</v>
      </c>
      <c r="AR514" s="207">
        <v>0</v>
      </c>
      <c r="AS514" s="207">
        <v>0</v>
      </c>
      <c r="AT514" s="207">
        <v>0</v>
      </c>
      <c r="AU514" s="207">
        <v>0</v>
      </c>
      <c r="AV514" s="207">
        <v>0</v>
      </c>
      <c r="AW514" s="207">
        <v>0</v>
      </c>
      <c r="AX514" s="207">
        <v>0</v>
      </c>
      <c r="AY514" s="207">
        <v>0</v>
      </c>
      <c r="AZ514" s="207">
        <v>0</v>
      </c>
      <c r="BA514" s="207">
        <v>0</v>
      </c>
      <c r="BB514" s="207">
        <v>0</v>
      </c>
      <c r="BC514" s="207">
        <v>0</v>
      </c>
      <c r="BD514" s="207">
        <v>0</v>
      </c>
      <c r="BE514" s="207">
        <v>0</v>
      </c>
      <c r="BF514" s="207">
        <v>0</v>
      </c>
      <c r="BG514" s="207">
        <v>0</v>
      </c>
      <c r="BH514" s="207"/>
      <c r="BI514" s="207">
        <v>0</v>
      </c>
      <c r="BJ514" s="207"/>
      <c r="BK514" s="207">
        <v>0</v>
      </c>
      <c r="BL514" s="207">
        <v>0</v>
      </c>
      <c r="BM514" s="207">
        <v>1430514.8</v>
      </c>
      <c r="BN514" s="207">
        <v>0</v>
      </c>
      <c r="BO514" s="207">
        <v>0</v>
      </c>
      <c r="BP514" s="207"/>
      <c r="BQ514" s="207">
        <v>0</v>
      </c>
      <c r="BR514" s="207">
        <v>0</v>
      </c>
      <c r="BS514" s="207">
        <v>0</v>
      </c>
      <c r="BT514" s="207">
        <v>0</v>
      </c>
      <c r="BU514" s="207">
        <v>0</v>
      </c>
      <c r="BV514" s="207">
        <v>0</v>
      </c>
      <c r="BW514" s="207">
        <v>0</v>
      </c>
      <c r="BX514" s="207">
        <v>0</v>
      </c>
      <c r="BY514" s="207">
        <v>0</v>
      </c>
      <c r="BZ514" s="207">
        <v>0</v>
      </c>
      <c r="CA514" s="207">
        <v>0</v>
      </c>
      <c r="CB514" s="207">
        <v>0</v>
      </c>
      <c r="CC514" s="216">
        <f t="shared" si="75"/>
        <v>26543737.699999999</v>
      </c>
    </row>
    <row r="515" spans="1:81" s="308" customFormat="1">
      <c r="A515" s="350"/>
      <c r="B515" s="349"/>
      <c r="C515" s="351"/>
      <c r="D515" s="351"/>
      <c r="E515" s="351"/>
      <c r="F515" s="354" t="s">
        <v>1686</v>
      </c>
      <c r="G515" s="355" t="s">
        <v>1687</v>
      </c>
      <c r="H515" s="207">
        <v>0</v>
      </c>
      <c r="I515" s="207">
        <v>0</v>
      </c>
      <c r="J515" s="207">
        <v>0</v>
      </c>
      <c r="K515" s="207">
        <v>540</v>
      </c>
      <c r="L515" s="207">
        <v>0</v>
      </c>
      <c r="M515" s="207">
        <v>0</v>
      </c>
      <c r="N515" s="207">
        <v>0</v>
      </c>
      <c r="O515" s="207">
        <v>0</v>
      </c>
      <c r="P515" s="207">
        <v>0</v>
      </c>
      <c r="Q515" s="207">
        <v>0</v>
      </c>
      <c r="R515" s="207">
        <v>0</v>
      </c>
      <c r="S515" s="207">
        <v>0</v>
      </c>
      <c r="T515" s="207">
        <v>0</v>
      </c>
      <c r="U515" s="207">
        <v>0</v>
      </c>
      <c r="V515" s="207">
        <v>0</v>
      </c>
      <c r="W515" s="207">
        <v>0</v>
      </c>
      <c r="X515" s="207">
        <v>0</v>
      </c>
      <c r="Y515" s="207">
        <v>0</v>
      </c>
      <c r="Z515" s="207">
        <v>0</v>
      </c>
      <c r="AA515" s="207">
        <v>0</v>
      </c>
      <c r="AB515" s="207">
        <v>0</v>
      </c>
      <c r="AC515" s="207">
        <v>0</v>
      </c>
      <c r="AD515" s="207">
        <v>0</v>
      </c>
      <c r="AE515" s="207">
        <v>0</v>
      </c>
      <c r="AF515" s="207">
        <v>0</v>
      </c>
      <c r="AG515" s="207">
        <v>0</v>
      </c>
      <c r="AH515" s="207">
        <v>0</v>
      </c>
      <c r="AI515" s="207">
        <v>0</v>
      </c>
      <c r="AJ515" s="207">
        <v>0</v>
      </c>
      <c r="AK515" s="207">
        <v>0</v>
      </c>
      <c r="AL515" s="207">
        <v>0</v>
      </c>
      <c r="AM515" s="207">
        <v>0</v>
      </c>
      <c r="AN515" s="207">
        <v>0</v>
      </c>
      <c r="AO515" s="207">
        <v>0</v>
      </c>
      <c r="AP515" s="207">
        <v>0</v>
      </c>
      <c r="AQ515" s="207">
        <v>0</v>
      </c>
      <c r="AR515" s="207">
        <v>0</v>
      </c>
      <c r="AS515" s="207">
        <v>0</v>
      </c>
      <c r="AT515" s="207">
        <v>0</v>
      </c>
      <c r="AU515" s="207">
        <v>0</v>
      </c>
      <c r="AV515" s="207">
        <v>0</v>
      </c>
      <c r="AW515" s="207">
        <v>0</v>
      </c>
      <c r="AX515" s="207">
        <v>0</v>
      </c>
      <c r="AY515" s="207">
        <v>0</v>
      </c>
      <c r="AZ515" s="207">
        <v>0</v>
      </c>
      <c r="BA515" s="207">
        <v>0</v>
      </c>
      <c r="BB515" s="207">
        <v>0</v>
      </c>
      <c r="BC515" s="207">
        <v>0</v>
      </c>
      <c r="BD515" s="207">
        <v>0</v>
      </c>
      <c r="BE515" s="207">
        <v>0</v>
      </c>
      <c r="BF515" s="207">
        <v>0</v>
      </c>
      <c r="BG515" s="207">
        <v>0</v>
      </c>
      <c r="BH515" s="207"/>
      <c r="BI515" s="207">
        <v>0</v>
      </c>
      <c r="BJ515" s="207"/>
      <c r="BK515" s="207">
        <v>0</v>
      </c>
      <c r="BL515" s="207">
        <v>0</v>
      </c>
      <c r="BM515" s="207">
        <v>0</v>
      </c>
      <c r="BN515" s="207">
        <v>0</v>
      </c>
      <c r="BO515" s="207">
        <v>0</v>
      </c>
      <c r="BP515" s="207"/>
      <c r="BQ515" s="207">
        <v>0</v>
      </c>
      <c r="BR515" s="207">
        <v>0</v>
      </c>
      <c r="BS515" s="207">
        <v>0</v>
      </c>
      <c r="BT515" s="207">
        <v>0</v>
      </c>
      <c r="BU515" s="207">
        <v>0</v>
      </c>
      <c r="BV515" s="207">
        <v>0</v>
      </c>
      <c r="BW515" s="207">
        <v>0</v>
      </c>
      <c r="BX515" s="207">
        <v>0</v>
      </c>
      <c r="BY515" s="207">
        <v>0</v>
      </c>
      <c r="BZ515" s="207">
        <v>0</v>
      </c>
      <c r="CA515" s="207">
        <v>0</v>
      </c>
      <c r="CB515" s="207">
        <v>0</v>
      </c>
      <c r="CC515" s="216">
        <f t="shared" si="75"/>
        <v>540</v>
      </c>
    </row>
    <row r="516" spans="1:81" s="308" customFormat="1">
      <c r="A516" s="350"/>
      <c r="B516" s="349"/>
      <c r="C516" s="351"/>
      <c r="D516" s="351"/>
      <c r="E516" s="351"/>
      <c r="F516" s="354" t="s">
        <v>1688</v>
      </c>
      <c r="G516" s="355" t="s">
        <v>1689</v>
      </c>
      <c r="H516" s="207">
        <v>0</v>
      </c>
      <c r="I516" s="207">
        <v>0</v>
      </c>
      <c r="J516" s="207">
        <v>0</v>
      </c>
      <c r="K516" s="207">
        <v>0</v>
      </c>
      <c r="L516" s="207">
        <v>121607</v>
      </c>
      <c r="M516" s="207">
        <v>0</v>
      </c>
      <c r="N516" s="207">
        <v>0</v>
      </c>
      <c r="O516" s="207">
        <v>0</v>
      </c>
      <c r="P516" s="207">
        <v>0</v>
      </c>
      <c r="Q516" s="207">
        <v>0</v>
      </c>
      <c r="R516" s="207">
        <v>0</v>
      </c>
      <c r="S516" s="207">
        <v>0</v>
      </c>
      <c r="T516" s="207">
        <v>0</v>
      </c>
      <c r="U516" s="207">
        <v>0</v>
      </c>
      <c r="V516" s="207">
        <v>0</v>
      </c>
      <c r="W516" s="207">
        <v>0</v>
      </c>
      <c r="X516" s="207">
        <v>0</v>
      </c>
      <c r="Y516" s="207">
        <v>0</v>
      </c>
      <c r="Z516" s="207">
        <v>0</v>
      </c>
      <c r="AA516" s="207">
        <v>0</v>
      </c>
      <c r="AB516" s="207">
        <v>0</v>
      </c>
      <c r="AC516" s="207">
        <v>0</v>
      </c>
      <c r="AD516" s="207">
        <v>0</v>
      </c>
      <c r="AE516" s="207">
        <v>0</v>
      </c>
      <c r="AF516" s="207">
        <v>0</v>
      </c>
      <c r="AG516" s="207">
        <v>0</v>
      </c>
      <c r="AH516" s="207">
        <v>0</v>
      </c>
      <c r="AI516" s="207">
        <v>0</v>
      </c>
      <c r="AJ516" s="207">
        <v>0</v>
      </c>
      <c r="AK516" s="207">
        <v>0</v>
      </c>
      <c r="AL516" s="207">
        <v>0</v>
      </c>
      <c r="AM516" s="207">
        <v>0</v>
      </c>
      <c r="AN516" s="207">
        <v>0</v>
      </c>
      <c r="AO516" s="207">
        <v>0</v>
      </c>
      <c r="AP516" s="207">
        <v>0</v>
      </c>
      <c r="AQ516" s="207">
        <v>0</v>
      </c>
      <c r="AR516" s="207">
        <v>0</v>
      </c>
      <c r="AS516" s="207">
        <v>0</v>
      </c>
      <c r="AT516" s="207">
        <v>0</v>
      </c>
      <c r="AU516" s="207">
        <v>0</v>
      </c>
      <c r="AV516" s="207">
        <v>0</v>
      </c>
      <c r="AW516" s="207">
        <v>0</v>
      </c>
      <c r="AX516" s="207">
        <v>0</v>
      </c>
      <c r="AY516" s="207">
        <v>0</v>
      </c>
      <c r="AZ516" s="207">
        <v>0</v>
      </c>
      <c r="BA516" s="207">
        <v>0</v>
      </c>
      <c r="BB516" s="207">
        <v>0</v>
      </c>
      <c r="BC516" s="207">
        <v>0</v>
      </c>
      <c r="BD516" s="207">
        <v>0</v>
      </c>
      <c r="BE516" s="207">
        <v>0</v>
      </c>
      <c r="BF516" s="207">
        <v>0</v>
      </c>
      <c r="BG516" s="207">
        <v>0</v>
      </c>
      <c r="BH516" s="207"/>
      <c r="BI516" s="207">
        <v>0</v>
      </c>
      <c r="BJ516" s="207"/>
      <c r="BK516" s="207">
        <v>0</v>
      </c>
      <c r="BL516" s="207">
        <v>0</v>
      </c>
      <c r="BM516" s="207">
        <v>0</v>
      </c>
      <c r="BN516" s="207">
        <v>0</v>
      </c>
      <c r="BO516" s="207">
        <v>0</v>
      </c>
      <c r="BP516" s="207"/>
      <c r="BQ516" s="207">
        <v>0</v>
      </c>
      <c r="BR516" s="207">
        <v>0</v>
      </c>
      <c r="BS516" s="207">
        <v>0</v>
      </c>
      <c r="BT516" s="207">
        <v>0</v>
      </c>
      <c r="BU516" s="207">
        <v>0</v>
      </c>
      <c r="BV516" s="207">
        <v>0</v>
      </c>
      <c r="BW516" s="207">
        <v>0</v>
      </c>
      <c r="BX516" s="207">
        <v>0</v>
      </c>
      <c r="BY516" s="207">
        <v>0</v>
      </c>
      <c r="BZ516" s="207">
        <v>0</v>
      </c>
      <c r="CA516" s="207">
        <v>0</v>
      </c>
      <c r="CB516" s="207">
        <v>0</v>
      </c>
      <c r="CC516" s="216">
        <f t="shared" si="75"/>
        <v>121607</v>
      </c>
    </row>
    <row r="517" spans="1:81" s="308" customFormat="1">
      <c r="A517" s="350"/>
      <c r="B517" s="349"/>
      <c r="C517" s="351"/>
      <c r="D517" s="351"/>
      <c r="E517" s="351"/>
      <c r="F517" s="354" t="s">
        <v>1690</v>
      </c>
      <c r="G517" s="355" t="s">
        <v>1691</v>
      </c>
      <c r="H517" s="207">
        <v>3262985.45</v>
      </c>
      <c r="I517" s="207">
        <v>0</v>
      </c>
      <c r="J517" s="207">
        <v>0</v>
      </c>
      <c r="K517" s="207">
        <v>652914</v>
      </c>
      <c r="L517" s="207">
        <v>650432</v>
      </c>
      <c r="M517" s="207">
        <v>0</v>
      </c>
      <c r="N517" s="207">
        <v>64902772.920000002</v>
      </c>
      <c r="O517" s="207">
        <v>12657188.050000001</v>
      </c>
      <c r="P517" s="207">
        <v>2991378</v>
      </c>
      <c r="Q517" s="207">
        <v>377276</v>
      </c>
      <c r="R517" s="207">
        <v>138768</v>
      </c>
      <c r="S517" s="207">
        <v>8596729.0399999991</v>
      </c>
      <c r="T517" s="207">
        <v>8125288.5</v>
      </c>
      <c r="U517" s="207">
        <v>2198373.25</v>
      </c>
      <c r="V517" s="207">
        <v>5349</v>
      </c>
      <c r="W517" s="207">
        <v>367213.98</v>
      </c>
      <c r="X517" s="207">
        <v>3081399.55</v>
      </c>
      <c r="Y517" s="207">
        <v>1363487.4</v>
      </c>
      <c r="Z517" s="207">
        <v>15149169.65</v>
      </c>
      <c r="AA517" s="207">
        <v>16108684.34</v>
      </c>
      <c r="AB517" s="207">
        <v>1882850.37</v>
      </c>
      <c r="AC517" s="207">
        <v>12382391.32</v>
      </c>
      <c r="AD517" s="207">
        <v>2931980</v>
      </c>
      <c r="AE517" s="207">
        <v>3929804.33</v>
      </c>
      <c r="AF517" s="207">
        <v>14531417.960000001</v>
      </c>
      <c r="AG517" s="207">
        <v>-16860.810000000001</v>
      </c>
      <c r="AH517" s="207">
        <v>3884800.23</v>
      </c>
      <c r="AI517" s="207">
        <v>10595495.98</v>
      </c>
      <c r="AJ517" s="207">
        <v>305899.53999999998</v>
      </c>
      <c r="AK517" s="207">
        <v>112637.8</v>
      </c>
      <c r="AL517" s="207">
        <v>215423.87</v>
      </c>
      <c r="AM517" s="207">
        <v>172159</v>
      </c>
      <c r="AN517" s="207">
        <v>189008.9</v>
      </c>
      <c r="AO517" s="207">
        <v>908365.58</v>
      </c>
      <c r="AP517" s="207">
        <v>184869.04</v>
      </c>
      <c r="AQ517" s="207">
        <v>307420.94</v>
      </c>
      <c r="AR517" s="207">
        <v>114449.91</v>
      </c>
      <c r="AS517" s="207">
        <v>433747.20000000001</v>
      </c>
      <c r="AT517" s="207">
        <v>118709.26</v>
      </c>
      <c r="AU517" s="207">
        <v>1047648</v>
      </c>
      <c r="AV517" s="207">
        <v>387148</v>
      </c>
      <c r="AW517" s="207">
        <v>335537.5</v>
      </c>
      <c r="AX517" s="207">
        <v>212730.94</v>
      </c>
      <c r="AY517" s="207">
        <v>150000</v>
      </c>
      <c r="AZ517" s="207">
        <v>230932.1</v>
      </c>
      <c r="BA517" s="207">
        <v>619423.6</v>
      </c>
      <c r="BB517" s="207">
        <v>24389679.079999998</v>
      </c>
      <c r="BC517" s="207">
        <v>840373.64</v>
      </c>
      <c r="BD517" s="207">
        <v>1133484.81</v>
      </c>
      <c r="BE517" s="207">
        <v>5541812.4400000004</v>
      </c>
      <c r="BF517" s="207">
        <v>159478</v>
      </c>
      <c r="BG517" s="207">
        <v>3974475.5</v>
      </c>
      <c r="BH517" s="207"/>
      <c r="BI517" s="207">
        <v>1306903.9099999999</v>
      </c>
      <c r="BJ517" s="207"/>
      <c r="BK517" s="207">
        <v>459041.4</v>
      </c>
      <c r="BL517" s="207">
        <v>222825.38</v>
      </c>
      <c r="BM517" s="207">
        <v>19385337.109999999</v>
      </c>
      <c r="BN517" s="207">
        <v>13499769.560000001</v>
      </c>
      <c r="BO517" s="207">
        <v>1296705</v>
      </c>
      <c r="BP517" s="207"/>
      <c r="BQ517" s="207">
        <v>835543.89</v>
      </c>
      <c r="BR517" s="207">
        <v>3665231</v>
      </c>
      <c r="BS517" s="207">
        <v>842120.55</v>
      </c>
      <c r="BT517" s="207">
        <v>2700000</v>
      </c>
      <c r="BU517" s="207">
        <v>236152</v>
      </c>
      <c r="BV517" s="207">
        <v>770947.67</v>
      </c>
      <c r="BW517" s="207">
        <v>629345.4</v>
      </c>
      <c r="BX517" s="207">
        <v>1087877.22</v>
      </c>
      <c r="BY517" s="207">
        <v>1423773.79</v>
      </c>
      <c r="BZ517" s="207">
        <v>315342.94</v>
      </c>
      <c r="CA517" s="207">
        <v>1256007.1100000001</v>
      </c>
      <c r="CB517" s="207">
        <v>1081545.5</v>
      </c>
      <c r="CC517" s="216">
        <f t="shared" si="75"/>
        <v>283851172.59000003</v>
      </c>
    </row>
    <row r="518" spans="1:81" s="308" customFormat="1">
      <c r="A518" s="350"/>
      <c r="B518" s="349"/>
      <c r="C518" s="351"/>
      <c r="D518" s="351"/>
      <c r="E518" s="351"/>
      <c r="F518" s="354" t="s">
        <v>1692</v>
      </c>
      <c r="G518" s="355" t="s">
        <v>1693</v>
      </c>
      <c r="H518" s="207">
        <v>1270217.8999999999</v>
      </c>
      <c r="I518" s="207">
        <v>0</v>
      </c>
      <c r="J518" s="207">
        <v>0</v>
      </c>
      <c r="K518" s="207">
        <v>41727</v>
      </c>
      <c r="L518" s="207">
        <v>134544</v>
      </c>
      <c r="M518" s="207">
        <v>0</v>
      </c>
      <c r="N518" s="207">
        <v>49590888.899999999</v>
      </c>
      <c r="O518" s="207">
        <v>5567291</v>
      </c>
      <c r="P518" s="207">
        <v>473453</v>
      </c>
      <c r="Q518" s="207">
        <v>882995.98</v>
      </c>
      <c r="R518" s="207">
        <v>23184.5</v>
      </c>
      <c r="S518" s="207">
        <v>2006076.75</v>
      </c>
      <c r="T518" s="207">
        <v>2462045</v>
      </c>
      <c r="U518" s="207">
        <v>957918.25</v>
      </c>
      <c r="V518" s="207">
        <v>0</v>
      </c>
      <c r="W518" s="207">
        <v>45024.25</v>
      </c>
      <c r="X518" s="207">
        <v>887901.95</v>
      </c>
      <c r="Y518" s="207">
        <v>306492.40999999997</v>
      </c>
      <c r="Z518" s="207">
        <v>42488332.310000002</v>
      </c>
      <c r="AA518" s="207">
        <v>15384097.109999999</v>
      </c>
      <c r="AB518" s="207">
        <v>606000.75</v>
      </c>
      <c r="AC518" s="207">
        <v>11500145.59</v>
      </c>
      <c r="AD518" s="207">
        <v>510702</v>
      </c>
      <c r="AE518" s="207">
        <v>1315943.24</v>
      </c>
      <c r="AF518" s="207">
        <v>4313681.78</v>
      </c>
      <c r="AG518" s="207">
        <v>88329.07</v>
      </c>
      <c r="AH518" s="207">
        <v>797937.36</v>
      </c>
      <c r="AI518" s="207">
        <v>8669042.1600000001</v>
      </c>
      <c r="AJ518" s="207">
        <v>103327.52</v>
      </c>
      <c r="AK518" s="207">
        <v>29303.279999999999</v>
      </c>
      <c r="AL518" s="207">
        <v>65574.44</v>
      </c>
      <c r="AM518" s="207">
        <v>35861.75</v>
      </c>
      <c r="AN518" s="207">
        <v>104487.6</v>
      </c>
      <c r="AO518" s="207">
        <v>205067.59</v>
      </c>
      <c r="AP518" s="207">
        <v>86427.45</v>
      </c>
      <c r="AQ518" s="207">
        <v>213053.11</v>
      </c>
      <c r="AR518" s="207">
        <v>47553.09</v>
      </c>
      <c r="AS518" s="207">
        <v>106525</v>
      </c>
      <c r="AT518" s="207">
        <v>47738.5</v>
      </c>
      <c r="AU518" s="207">
        <v>1222632.24</v>
      </c>
      <c r="AV518" s="207">
        <v>32773</v>
      </c>
      <c r="AW518" s="207">
        <v>54883.75</v>
      </c>
      <c r="AX518" s="207">
        <v>59708.12</v>
      </c>
      <c r="AY518" s="207">
        <v>20000</v>
      </c>
      <c r="AZ518" s="207">
        <v>4083</v>
      </c>
      <c r="BA518" s="207">
        <v>342146.5</v>
      </c>
      <c r="BB518" s="207">
        <v>18325885.25</v>
      </c>
      <c r="BC518" s="207">
        <v>703611.57</v>
      </c>
      <c r="BD518" s="207">
        <v>124533.42</v>
      </c>
      <c r="BE518" s="207">
        <v>1053838.81</v>
      </c>
      <c r="BF518" s="207">
        <v>140974.25</v>
      </c>
      <c r="BG518" s="207">
        <v>1267072.3700000001</v>
      </c>
      <c r="BH518" s="207"/>
      <c r="BI518" s="207">
        <v>1453621.73</v>
      </c>
      <c r="BJ518" s="207"/>
      <c r="BK518" s="207">
        <v>134379.5</v>
      </c>
      <c r="BL518" s="207">
        <v>73294.5</v>
      </c>
      <c r="BM518" s="207">
        <v>15688365.529999999</v>
      </c>
      <c r="BN518" s="207">
        <v>2385211.39</v>
      </c>
      <c r="BO518" s="207">
        <v>278823</v>
      </c>
      <c r="BP518" s="207"/>
      <c r="BQ518" s="207">
        <v>72472</v>
      </c>
      <c r="BR518" s="207">
        <v>452754</v>
      </c>
      <c r="BS518" s="207">
        <v>160341.75</v>
      </c>
      <c r="BT518" s="207">
        <v>2850000</v>
      </c>
      <c r="BU518" s="207">
        <v>93668.5</v>
      </c>
      <c r="BV518" s="207">
        <v>447666.98</v>
      </c>
      <c r="BW518" s="207">
        <v>211568.06</v>
      </c>
      <c r="BX518" s="207">
        <v>241793.71</v>
      </c>
      <c r="BY518" s="207">
        <v>550380.15</v>
      </c>
      <c r="BZ518" s="207">
        <v>110970.92</v>
      </c>
      <c r="CA518" s="207">
        <v>499428.07</v>
      </c>
      <c r="CB518" s="207">
        <v>350104.21</v>
      </c>
      <c r="CC518" s="216">
        <f t="shared" si="75"/>
        <v>200775877.86999997</v>
      </c>
    </row>
    <row r="519" spans="1:81" s="308" customFormat="1">
      <c r="A519" s="350"/>
      <c r="B519" s="349"/>
      <c r="C519" s="351"/>
      <c r="D519" s="351"/>
      <c r="E519" s="351"/>
      <c r="F519" s="354" t="s">
        <v>1694</v>
      </c>
      <c r="G519" s="355" t="s">
        <v>1695</v>
      </c>
      <c r="H519" s="207">
        <v>1571527.75</v>
      </c>
      <c r="I519" s="207">
        <v>1101756.75</v>
      </c>
      <c r="J519" s="207">
        <v>580222.47</v>
      </c>
      <c r="K519" s="207">
        <v>89059</v>
      </c>
      <c r="L519" s="207">
        <v>13716</v>
      </c>
      <c r="M519" s="207">
        <v>155815.17000000001</v>
      </c>
      <c r="N519" s="207">
        <v>28261664.399999999</v>
      </c>
      <c r="O519" s="207">
        <v>79188</v>
      </c>
      <c r="P519" s="207">
        <v>58856</v>
      </c>
      <c r="Q519" s="207">
        <v>10995.5</v>
      </c>
      <c r="R519" s="207">
        <v>0</v>
      </c>
      <c r="S519" s="207">
        <v>133436.5</v>
      </c>
      <c r="T519" s="207">
        <v>1469344</v>
      </c>
      <c r="U519" s="207">
        <v>179500.75</v>
      </c>
      <c r="V519" s="207">
        <v>0</v>
      </c>
      <c r="W519" s="207">
        <v>76474.080000000002</v>
      </c>
      <c r="X519" s="207">
        <v>76313.14</v>
      </c>
      <c r="Y519" s="207">
        <v>0</v>
      </c>
      <c r="Z519" s="207">
        <v>5289293.75</v>
      </c>
      <c r="AA519" s="207">
        <v>0</v>
      </c>
      <c r="AB519" s="207">
        <v>0</v>
      </c>
      <c r="AC519" s="207">
        <v>315877.95</v>
      </c>
      <c r="AD519" s="207">
        <v>273653</v>
      </c>
      <c r="AE519" s="207">
        <v>128237</v>
      </c>
      <c r="AF519" s="207">
        <v>80245.75</v>
      </c>
      <c r="AG519" s="207">
        <v>1464400.75</v>
      </c>
      <c r="AH519" s="207">
        <v>31694</v>
      </c>
      <c r="AI519" s="207">
        <v>3753476.5</v>
      </c>
      <c r="AJ519" s="207">
        <v>35512</v>
      </c>
      <c r="AK519" s="207">
        <v>0</v>
      </c>
      <c r="AL519" s="207">
        <v>0</v>
      </c>
      <c r="AM519" s="207">
        <v>13544.4</v>
      </c>
      <c r="AN519" s="207">
        <v>1384</v>
      </c>
      <c r="AO519" s="207">
        <v>13204</v>
      </c>
      <c r="AP519" s="207">
        <v>0</v>
      </c>
      <c r="AQ519" s="207">
        <v>0</v>
      </c>
      <c r="AR519" s="207">
        <v>23592.5</v>
      </c>
      <c r="AS519" s="207">
        <v>78571</v>
      </c>
      <c r="AT519" s="207">
        <v>0</v>
      </c>
      <c r="AU519" s="207">
        <v>13456.25</v>
      </c>
      <c r="AV519" s="207">
        <v>37745</v>
      </c>
      <c r="AW519" s="207">
        <v>0</v>
      </c>
      <c r="AX519" s="207">
        <v>0</v>
      </c>
      <c r="AY519" s="207">
        <v>16653</v>
      </c>
      <c r="AZ519" s="207">
        <v>0</v>
      </c>
      <c r="BA519" s="207">
        <v>19539</v>
      </c>
      <c r="BB519" s="207">
        <v>441978</v>
      </c>
      <c r="BC519" s="207">
        <v>0</v>
      </c>
      <c r="BD519" s="207">
        <v>17258.97</v>
      </c>
      <c r="BE519" s="207">
        <v>190901</v>
      </c>
      <c r="BF519" s="207">
        <v>175944</v>
      </c>
      <c r="BG519" s="207">
        <v>12277</v>
      </c>
      <c r="BH519" s="207"/>
      <c r="BI519" s="207">
        <v>46036.5</v>
      </c>
      <c r="BJ519" s="207"/>
      <c r="BK519" s="207">
        <v>234556.1</v>
      </c>
      <c r="BL519" s="207">
        <v>6973</v>
      </c>
      <c r="BM519" s="207">
        <v>2372990.12</v>
      </c>
      <c r="BN519" s="207">
        <v>7304324.3600000003</v>
      </c>
      <c r="BO519" s="207">
        <v>324261</v>
      </c>
      <c r="BP519" s="207"/>
      <c r="BQ519" s="207">
        <v>41294</v>
      </c>
      <c r="BR519" s="207">
        <v>109749</v>
      </c>
      <c r="BS519" s="207">
        <v>0</v>
      </c>
      <c r="BT519" s="207">
        <v>935846</v>
      </c>
      <c r="BU519" s="207">
        <v>0</v>
      </c>
      <c r="BV519" s="207">
        <v>0</v>
      </c>
      <c r="BW519" s="207">
        <v>6840</v>
      </c>
      <c r="BX519" s="207">
        <v>14603.5</v>
      </c>
      <c r="BY519" s="207">
        <v>78684.710000000006</v>
      </c>
      <c r="BZ519" s="207">
        <v>0</v>
      </c>
      <c r="CA519" s="207">
        <v>10543</v>
      </c>
      <c r="CB519" s="207">
        <v>0</v>
      </c>
      <c r="CC519" s="216">
        <f t="shared" si="75"/>
        <v>57773009.619999997</v>
      </c>
    </row>
    <row r="520" spans="1:81" s="308" customFormat="1">
      <c r="A520" s="350"/>
      <c r="B520" s="349"/>
      <c r="C520" s="351"/>
      <c r="D520" s="351"/>
      <c r="E520" s="351"/>
      <c r="F520" s="354" t="s">
        <v>1696</v>
      </c>
      <c r="G520" s="355" t="s">
        <v>1697</v>
      </c>
      <c r="H520" s="207">
        <v>5228672.76</v>
      </c>
      <c r="I520" s="207">
        <v>160368.25</v>
      </c>
      <c r="J520" s="207">
        <v>4564627.9400000004</v>
      </c>
      <c r="K520" s="207">
        <v>28848</v>
      </c>
      <c r="L520" s="207">
        <v>0</v>
      </c>
      <c r="M520" s="207">
        <v>7492.54</v>
      </c>
      <c r="N520" s="207">
        <v>19848678</v>
      </c>
      <c r="O520" s="207">
        <v>15549.5</v>
      </c>
      <c r="P520" s="207">
        <v>10724</v>
      </c>
      <c r="Q520" s="207">
        <v>89182.25</v>
      </c>
      <c r="R520" s="207">
        <v>0</v>
      </c>
      <c r="S520" s="207">
        <v>0</v>
      </c>
      <c r="T520" s="207">
        <v>502591.5</v>
      </c>
      <c r="U520" s="207">
        <v>156741</v>
      </c>
      <c r="V520" s="207">
        <v>0</v>
      </c>
      <c r="W520" s="207">
        <v>33796.1</v>
      </c>
      <c r="X520" s="207">
        <v>57395.5</v>
      </c>
      <c r="Y520" s="207">
        <v>0</v>
      </c>
      <c r="Z520" s="207">
        <v>7192728</v>
      </c>
      <c r="AA520" s="207">
        <v>157046.22</v>
      </c>
      <c r="AB520" s="207">
        <v>0</v>
      </c>
      <c r="AC520" s="207">
        <v>664308</v>
      </c>
      <c r="AD520" s="207">
        <v>0</v>
      </c>
      <c r="AE520" s="207">
        <v>35876</v>
      </c>
      <c r="AF520" s="207">
        <v>284151.75</v>
      </c>
      <c r="AG520" s="207">
        <v>36196</v>
      </c>
      <c r="AH520" s="207">
        <v>22963</v>
      </c>
      <c r="AI520" s="207">
        <v>6426943.75</v>
      </c>
      <c r="AJ520" s="207">
        <v>4731</v>
      </c>
      <c r="AK520" s="207">
        <v>0</v>
      </c>
      <c r="AL520" s="207">
        <v>0</v>
      </c>
      <c r="AM520" s="207">
        <v>30426</v>
      </c>
      <c r="AN520" s="207">
        <v>2269</v>
      </c>
      <c r="AO520" s="207">
        <v>3279</v>
      </c>
      <c r="AP520" s="207">
        <v>0</v>
      </c>
      <c r="AQ520" s="207">
        <v>0</v>
      </c>
      <c r="AR520" s="207">
        <v>1770.5</v>
      </c>
      <c r="AS520" s="207">
        <v>0</v>
      </c>
      <c r="AT520" s="207">
        <v>1517</v>
      </c>
      <c r="AU520" s="207">
        <v>1416979.85</v>
      </c>
      <c r="AV520" s="207">
        <v>54231</v>
      </c>
      <c r="AW520" s="207">
        <v>0</v>
      </c>
      <c r="AX520" s="207">
        <v>0</v>
      </c>
      <c r="AY520" s="207">
        <v>39143</v>
      </c>
      <c r="AZ520" s="207">
        <v>0</v>
      </c>
      <c r="BA520" s="207">
        <v>0</v>
      </c>
      <c r="BB520" s="207">
        <v>3257088.75</v>
      </c>
      <c r="BC520" s="207">
        <v>0</v>
      </c>
      <c r="BD520" s="207">
        <v>26498</v>
      </c>
      <c r="BE520" s="207">
        <v>48657</v>
      </c>
      <c r="BF520" s="207">
        <v>60226</v>
      </c>
      <c r="BG520" s="207">
        <v>0</v>
      </c>
      <c r="BH520" s="207"/>
      <c r="BI520" s="207">
        <v>23685.5</v>
      </c>
      <c r="BJ520" s="207"/>
      <c r="BK520" s="207">
        <v>37424</v>
      </c>
      <c r="BL520" s="207">
        <v>0</v>
      </c>
      <c r="BM520" s="207">
        <v>7675062.6799999997</v>
      </c>
      <c r="BN520" s="207">
        <v>3501753.86</v>
      </c>
      <c r="BO520" s="207">
        <v>227905</v>
      </c>
      <c r="BP520" s="207"/>
      <c r="BQ520" s="207">
        <v>14320</v>
      </c>
      <c r="BR520" s="207">
        <v>75078</v>
      </c>
      <c r="BS520" s="207">
        <v>0</v>
      </c>
      <c r="BT520" s="207">
        <v>2033496</v>
      </c>
      <c r="BU520" s="207">
        <v>0</v>
      </c>
      <c r="BV520" s="207">
        <v>0</v>
      </c>
      <c r="BW520" s="207">
        <v>49747.75</v>
      </c>
      <c r="BX520" s="207">
        <v>0</v>
      </c>
      <c r="BY520" s="207">
        <v>320615.90999999997</v>
      </c>
      <c r="BZ520" s="207">
        <v>25886</v>
      </c>
      <c r="CA520" s="207">
        <v>0</v>
      </c>
      <c r="CB520" s="207">
        <v>10599</v>
      </c>
      <c r="CC520" s="216">
        <f t="shared" si="75"/>
        <v>64467269.859999999</v>
      </c>
    </row>
    <row r="521" spans="1:81" s="308" customFormat="1">
      <c r="A521" s="350"/>
      <c r="B521" s="349"/>
      <c r="C521" s="351"/>
      <c r="D521" s="351"/>
      <c r="E521" s="351"/>
      <c r="F521" s="354" t="s">
        <v>1698</v>
      </c>
      <c r="G521" s="355" t="s">
        <v>1699</v>
      </c>
      <c r="H521" s="207">
        <v>7629547.7999999998</v>
      </c>
      <c r="I521" s="207">
        <v>5111711.92</v>
      </c>
      <c r="J521" s="207">
        <v>724</v>
      </c>
      <c r="K521" s="207">
        <v>343190.3</v>
      </c>
      <c r="L521" s="207">
        <v>53328</v>
      </c>
      <c r="M521" s="207">
        <v>5481.08</v>
      </c>
      <c r="N521" s="207">
        <v>3273258</v>
      </c>
      <c r="O521" s="207">
        <v>656247</v>
      </c>
      <c r="P521" s="207">
        <v>204281</v>
      </c>
      <c r="Q521" s="207">
        <v>375950.5</v>
      </c>
      <c r="R521" s="207">
        <v>47492.09</v>
      </c>
      <c r="S521" s="207">
        <v>527847</v>
      </c>
      <c r="T521" s="207">
        <v>761654</v>
      </c>
      <c r="U521" s="207">
        <v>589280.80000000005</v>
      </c>
      <c r="V521" s="207">
        <v>621.20000000000005</v>
      </c>
      <c r="W521" s="207">
        <v>2430</v>
      </c>
      <c r="X521" s="207">
        <v>73869.789999999994</v>
      </c>
      <c r="Y521" s="207">
        <v>177955.84</v>
      </c>
      <c r="Z521" s="207">
        <v>3088461.65</v>
      </c>
      <c r="AA521" s="207">
        <v>2011322.5</v>
      </c>
      <c r="AB521" s="207">
        <v>79185.5</v>
      </c>
      <c r="AC521" s="207">
        <v>1613708.91</v>
      </c>
      <c r="AD521" s="207">
        <v>543081</v>
      </c>
      <c r="AE521" s="207">
        <v>275740.7</v>
      </c>
      <c r="AF521" s="207">
        <v>558292.43999999994</v>
      </c>
      <c r="AG521" s="207">
        <v>35757.64</v>
      </c>
      <c r="AH521" s="207">
        <v>215089.57</v>
      </c>
      <c r="AI521" s="207">
        <v>3049212.67</v>
      </c>
      <c r="AJ521" s="207">
        <v>179209.5</v>
      </c>
      <c r="AK521" s="207">
        <v>61412</v>
      </c>
      <c r="AL521" s="207">
        <v>35101</v>
      </c>
      <c r="AM521" s="207">
        <v>40613.25</v>
      </c>
      <c r="AN521" s="207">
        <v>46010</v>
      </c>
      <c r="AO521" s="207">
        <v>149345</v>
      </c>
      <c r="AP521" s="207">
        <v>4710</v>
      </c>
      <c r="AQ521" s="207">
        <v>139039</v>
      </c>
      <c r="AR521" s="207">
        <v>22309</v>
      </c>
      <c r="AS521" s="207">
        <v>90563</v>
      </c>
      <c r="AT521" s="207">
        <v>73281.75</v>
      </c>
      <c r="AU521" s="207">
        <v>563311.21</v>
      </c>
      <c r="AV521" s="207">
        <v>2442</v>
      </c>
      <c r="AW521" s="207">
        <v>36049</v>
      </c>
      <c r="AX521" s="207">
        <v>113779.85</v>
      </c>
      <c r="AY521" s="207">
        <v>26972.5</v>
      </c>
      <c r="AZ521" s="207">
        <v>8862</v>
      </c>
      <c r="BA521" s="207">
        <v>49309</v>
      </c>
      <c r="BB521" s="207">
        <v>6330566</v>
      </c>
      <c r="BC521" s="207">
        <v>147299.70000000001</v>
      </c>
      <c r="BD521" s="207">
        <v>160990.98000000001</v>
      </c>
      <c r="BE521" s="207">
        <v>144690.29999999999</v>
      </c>
      <c r="BF521" s="207">
        <v>451254.5</v>
      </c>
      <c r="BG521" s="207">
        <v>5086207.41</v>
      </c>
      <c r="BH521" s="207"/>
      <c r="BI521" s="207">
        <v>210246.82</v>
      </c>
      <c r="BJ521" s="207"/>
      <c r="BK521" s="207">
        <v>23760</v>
      </c>
      <c r="BL521" s="207">
        <v>31123.5</v>
      </c>
      <c r="BM521" s="207">
        <v>1887758.05</v>
      </c>
      <c r="BN521" s="207">
        <v>1779911.71</v>
      </c>
      <c r="BO521" s="207">
        <v>165258.81</v>
      </c>
      <c r="BP521" s="207"/>
      <c r="BQ521" s="207">
        <v>96751</v>
      </c>
      <c r="BR521" s="207">
        <v>90886</v>
      </c>
      <c r="BS521" s="207">
        <v>81932</v>
      </c>
      <c r="BT521" s="207">
        <v>2571988.7000000002</v>
      </c>
      <c r="BU521" s="207">
        <v>269843.27</v>
      </c>
      <c r="BV521" s="207">
        <v>278242.5</v>
      </c>
      <c r="BW521" s="207">
        <v>116930.73</v>
      </c>
      <c r="BX521" s="207">
        <v>106137.26</v>
      </c>
      <c r="BY521" s="207">
        <v>68560.81</v>
      </c>
      <c r="BZ521" s="207">
        <v>44281</v>
      </c>
      <c r="CA521" s="207">
        <v>83150.38</v>
      </c>
      <c r="CB521" s="207">
        <v>69394.320000000007</v>
      </c>
      <c r="CC521" s="216">
        <f t="shared" si="75"/>
        <v>53244207.710000001</v>
      </c>
    </row>
    <row r="522" spans="1:81" s="308" customFormat="1">
      <c r="A522" s="350"/>
      <c r="B522" s="349"/>
      <c r="C522" s="351"/>
      <c r="D522" s="351"/>
      <c r="E522" s="351"/>
      <c r="F522" s="354" t="s">
        <v>1700</v>
      </c>
      <c r="G522" s="355" t="s">
        <v>1198</v>
      </c>
      <c r="H522" s="207">
        <v>3407480.25</v>
      </c>
      <c r="I522" s="207">
        <v>848336.8</v>
      </c>
      <c r="J522" s="207">
        <v>814587</v>
      </c>
      <c r="K522" s="207">
        <v>222364</v>
      </c>
      <c r="L522" s="207">
        <v>20057</v>
      </c>
      <c r="M522" s="207">
        <v>4785.25</v>
      </c>
      <c r="N522" s="207">
        <v>7191335.7999999998</v>
      </c>
      <c r="O522" s="207">
        <v>65965</v>
      </c>
      <c r="P522" s="207">
        <v>248288</v>
      </c>
      <c r="Q522" s="207">
        <v>98095</v>
      </c>
      <c r="R522" s="207">
        <v>32412</v>
      </c>
      <c r="S522" s="207">
        <v>189321.25</v>
      </c>
      <c r="T522" s="207">
        <v>400296.5</v>
      </c>
      <c r="U522" s="207">
        <v>1223866.25</v>
      </c>
      <c r="V522" s="207">
        <v>10145.4</v>
      </c>
      <c r="W522" s="207">
        <v>497386.78</v>
      </c>
      <c r="X522" s="207">
        <v>60604.65</v>
      </c>
      <c r="Y522" s="207">
        <v>364232</v>
      </c>
      <c r="Z522" s="207">
        <v>2349882.42</v>
      </c>
      <c r="AA522" s="207">
        <v>1630834</v>
      </c>
      <c r="AB522" s="207">
        <v>274455.75</v>
      </c>
      <c r="AC522" s="207">
        <v>749248.5</v>
      </c>
      <c r="AD522" s="207">
        <v>137124.5</v>
      </c>
      <c r="AE522" s="207">
        <v>100374.5</v>
      </c>
      <c r="AF522" s="207">
        <v>2498186.75</v>
      </c>
      <c r="AG522" s="207">
        <v>431873</v>
      </c>
      <c r="AH522" s="207">
        <v>38464</v>
      </c>
      <c r="AI522" s="207">
        <v>1891794.1</v>
      </c>
      <c r="AJ522" s="207">
        <v>44607</v>
      </c>
      <c r="AK522" s="207">
        <v>51064</v>
      </c>
      <c r="AL522" s="207">
        <v>13921</v>
      </c>
      <c r="AM522" s="207">
        <v>3962</v>
      </c>
      <c r="AN522" s="207">
        <v>5128</v>
      </c>
      <c r="AO522" s="207">
        <v>22890</v>
      </c>
      <c r="AP522" s="207">
        <v>20764</v>
      </c>
      <c r="AQ522" s="207">
        <v>48427</v>
      </c>
      <c r="AR522" s="207">
        <v>8245</v>
      </c>
      <c r="AS522" s="207">
        <v>100057</v>
      </c>
      <c r="AT522" s="207">
        <v>2966.25</v>
      </c>
      <c r="AU522" s="207">
        <v>407375.23</v>
      </c>
      <c r="AV522" s="207">
        <v>0</v>
      </c>
      <c r="AW522" s="207">
        <v>25224</v>
      </c>
      <c r="AX522" s="207">
        <v>37227</v>
      </c>
      <c r="AY522" s="207">
        <v>10834</v>
      </c>
      <c r="AZ522" s="207">
        <v>5707</v>
      </c>
      <c r="BA522" s="207">
        <v>0</v>
      </c>
      <c r="BB522" s="207">
        <v>3231121.75</v>
      </c>
      <c r="BC522" s="207">
        <v>187212</v>
      </c>
      <c r="BD522" s="207">
        <v>27682.75</v>
      </c>
      <c r="BE522" s="207">
        <v>92882</v>
      </c>
      <c r="BF522" s="207">
        <v>0</v>
      </c>
      <c r="BG522" s="207">
        <v>358721.5</v>
      </c>
      <c r="BH522" s="207"/>
      <c r="BI522" s="207">
        <v>952051.02</v>
      </c>
      <c r="BJ522" s="207"/>
      <c r="BK522" s="207">
        <v>0</v>
      </c>
      <c r="BL522" s="207">
        <v>43519</v>
      </c>
      <c r="BM522" s="207">
        <v>2839104.61</v>
      </c>
      <c r="BN522" s="207">
        <v>3466341.62</v>
      </c>
      <c r="BO522" s="207">
        <v>21872</v>
      </c>
      <c r="BP522" s="207"/>
      <c r="BQ522" s="207">
        <v>0</v>
      </c>
      <c r="BR522" s="207">
        <v>0</v>
      </c>
      <c r="BS522" s="207">
        <v>0</v>
      </c>
      <c r="BT522" s="207">
        <v>690250</v>
      </c>
      <c r="BU522" s="207">
        <v>148188.49</v>
      </c>
      <c r="BV522" s="207">
        <v>0</v>
      </c>
      <c r="BW522" s="207">
        <v>121756.34</v>
      </c>
      <c r="BX522" s="207">
        <v>109652</v>
      </c>
      <c r="BY522" s="207">
        <v>60838.85</v>
      </c>
      <c r="BZ522" s="207">
        <v>76345</v>
      </c>
      <c r="CA522" s="207">
        <v>0</v>
      </c>
      <c r="CB522" s="207">
        <v>105602.77</v>
      </c>
      <c r="CC522" s="216">
        <f t="shared" si="75"/>
        <v>39143336.63000001</v>
      </c>
    </row>
    <row r="523" spans="1:81" s="308" customFormat="1">
      <c r="A523" s="350"/>
      <c r="B523" s="349"/>
      <c r="C523" s="351"/>
      <c r="D523" s="351"/>
      <c r="E523" s="351"/>
      <c r="F523" s="354" t="s">
        <v>1701</v>
      </c>
      <c r="G523" s="355" t="s">
        <v>1702</v>
      </c>
      <c r="H523" s="207">
        <v>5710569.25</v>
      </c>
      <c r="I523" s="207">
        <v>514687.25</v>
      </c>
      <c r="J523" s="207">
        <v>211500</v>
      </c>
      <c r="K523" s="207">
        <v>33648</v>
      </c>
      <c r="L523" s="207">
        <v>45006</v>
      </c>
      <c r="M523" s="207">
        <v>9675.41</v>
      </c>
      <c r="N523" s="207">
        <v>3481184.4</v>
      </c>
      <c r="O523" s="207">
        <v>240245</v>
      </c>
      <c r="P523" s="207">
        <v>30600</v>
      </c>
      <c r="Q523" s="207">
        <v>481922</v>
      </c>
      <c r="R523" s="207">
        <v>19636</v>
      </c>
      <c r="S523" s="207">
        <v>904038</v>
      </c>
      <c r="T523" s="207">
        <v>142835</v>
      </c>
      <c r="U523" s="207">
        <v>487120</v>
      </c>
      <c r="V523" s="207">
        <v>8650</v>
      </c>
      <c r="W523" s="207">
        <v>0</v>
      </c>
      <c r="X523" s="207">
        <v>39000.160000000003</v>
      </c>
      <c r="Y523" s="207">
        <v>0</v>
      </c>
      <c r="Z523" s="207">
        <v>274766.75</v>
      </c>
      <c r="AA523" s="207">
        <v>547067</v>
      </c>
      <c r="AB523" s="207">
        <v>0</v>
      </c>
      <c r="AC523" s="207">
        <v>107891.5</v>
      </c>
      <c r="AD523" s="207">
        <v>196149.5</v>
      </c>
      <c r="AE523" s="207">
        <v>23956.5</v>
      </c>
      <c r="AF523" s="207">
        <v>5631248.8600000003</v>
      </c>
      <c r="AG523" s="207">
        <v>0</v>
      </c>
      <c r="AH523" s="207">
        <v>0</v>
      </c>
      <c r="AI523" s="207">
        <v>2720891</v>
      </c>
      <c r="AJ523" s="207">
        <v>0</v>
      </c>
      <c r="AK523" s="207">
        <v>24964</v>
      </c>
      <c r="AL523" s="207">
        <v>0</v>
      </c>
      <c r="AM523" s="207">
        <v>4639.25</v>
      </c>
      <c r="AN523" s="207">
        <v>14328</v>
      </c>
      <c r="AO523" s="207">
        <v>0</v>
      </c>
      <c r="AP523" s="207">
        <v>8888</v>
      </c>
      <c r="AQ523" s="207">
        <v>14653</v>
      </c>
      <c r="AR523" s="207">
        <v>12280</v>
      </c>
      <c r="AS523" s="207">
        <v>72620.75</v>
      </c>
      <c r="AT523" s="207">
        <v>49244.5</v>
      </c>
      <c r="AU523" s="207">
        <v>304079</v>
      </c>
      <c r="AV523" s="207">
        <v>0</v>
      </c>
      <c r="AW523" s="207">
        <v>8140</v>
      </c>
      <c r="AX523" s="207">
        <v>52371</v>
      </c>
      <c r="AY523" s="207">
        <v>23872.799999999999</v>
      </c>
      <c r="AZ523" s="207">
        <v>2336</v>
      </c>
      <c r="BA523" s="207">
        <v>16210</v>
      </c>
      <c r="BB523" s="207">
        <v>0</v>
      </c>
      <c r="BC523" s="207">
        <v>0</v>
      </c>
      <c r="BD523" s="207">
        <v>411764.5</v>
      </c>
      <c r="BE523" s="207">
        <v>0</v>
      </c>
      <c r="BF523" s="207">
        <v>150886</v>
      </c>
      <c r="BG523" s="207">
        <v>3216211</v>
      </c>
      <c r="BH523" s="207"/>
      <c r="BI523" s="207">
        <v>689893.8</v>
      </c>
      <c r="BJ523" s="207"/>
      <c r="BK523" s="207">
        <v>0</v>
      </c>
      <c r="BL523" s="207">
        <v>15127.75</v>
      </c>
      <c r="BM523" s="207">
        <v>3453650</v>
      </c>
      <c r="BN523" s="207">
        <v>0</v>
      </c>
      <c r="BO523" s="207">
        <v>0</v>
      </c>
      <c r="BP523" s="207"/>
      <c r="BQ523" s="207">
        <v>0</v>
      </c>
      <c r="BR523" s="207">
        <v>57951.5</v>
      </c>
      <c r="BS523" s="207">
        <v>17852</v>
      </c>
      <c r="BT523" s="207">
        <v>4167899</v>
      </c>
      <c r="BU523" s="207">
        <v>9495.75</v>
      </c>
      <c r="BV523" s="207">
        <v>301374.5</v>
      </c>
      <c r="BW523" s="207">
        <v>136493.34</v>
      </c>
      <c r="BX523" s="207">
        <v>0</v>
      </c>
      <c r="BY523" s="207">
        <v>735490.64</v>
      </c>
      <c r="BZ523" s="207">
        <v>52958</v>
      </c>
      <c r="CA523" s="207">
        <v>202555.2</v>
      </c>
      <c r="CB523" s="207">
        <v>57397.25</v>
      </c>
      <c r="CC523" s="216">
        <f t="shared" si="75"/>
        <v>36147914.110000014</v>
      </c>
    </row>
    <row r="524" spans="1:81" s="308" customFormat="1">
      <c r="A524" s="350"/>
      <c r="B524" s="349"/>
      <c r="C524" s="351"/>
      <c r="D524" s="351"/>
      <c r="E524" s="351"/>
      <c r="F524" s="354" t="s">
        <v>1703</v>
      </c>
      <c r="G524" s="355" t="s">
        <v>1704</v>
      </c>
      <c r="H524" s="207">
        <v>15350</v>
      </c>
      <c r="I524" s="207">
        <v>0</v>
      </c>
      <c r="J524" s="207">
        <v>0</v>
      </c>
      <c r="K524" s="207">
        <v>9945</v>
      </c>
      <c r="L524" s="207">
        <v>41348</v>
      </c>
      <c r="M524" s="207">
        <v>7596.04</v>
      </c>
      <c r="N524" s="207">
        <v>4406530.5</v>
      </c>
      <c r="O524" s="207">
        <v>0</v>
      </c>
      <c r="P524" s="207">
        <v>0</v>
      </c>
      <c r="Q524" s="207">
        <v>470018</v>
      </c>
      <c r="R524" s="207">
        <v>0</v>
      </c>
      <c r="S524" s="207">
        <v>0</v>
      </c>
      <c r="T524" s="207">
        <v>0</v>
      </c>
      <c r="U524" s="207">
        <v>0</v>
      </c>
      <c r="V524" s="207">
        <v>0</v>
      </c>
      <c r="W524" s="207">
        <v>0</v>
      </c>
      <c r="X524" s="207">
        <v>0</v>
      </c>
      <c r="Y524" s="207">
        <v>0</v>
      </c>
      <c r="Z524" s="207">
        <v>33997.75</v>
      </c>
      <c r="AA524" s="207">
        <v>0</v>
      </c>
      <c r="AB524" s="207">
        <v>0</v>
      </c>
      <c r="AC524" s="207">
        <v>0</v>
      </c>
      <c r="AD524" s="207">
        <v>0</v>
      </c>
      <c r="AE524" s="207">
        <v>0</v>
      </c>
      <c r="AF524" s="207">
        <v>0</v>
      </c>
      <c r="AG524" s="207">
        <v>0</v>
      </c>
      <c r="AH524" s="207">
        <v>0</v>
      </c>
      <c r="AI524" s="207">
        <v>2401952</v>
      </c>
      <c r="AJ524" s="207">
        <v>0</v>
      </c>
      <c r="AK524" s="207">
        <v>0</v>
      </c>
      <c r="AL524" s="207">
        <v>0</v>
      </c>
      <c r="AM524" s="207">
        <v>0</v>
      </c>
      <c r="AN524" s="207">
        <v>0</v>
      </c>
      <c r="AO524" s="207">
        <v>0</v>
      </c>
      <c r="AP524" s="207">
        <v>0</v>
      </c>
      <c r="AQ524" s="207">
        <v>30971</v>
      </c>
      <c r="AR524" s="207">
        <v>0</v>
      </c>
      <c r="AS524" s="207">
        <v>0</v>
      </c>
      <c r="AT524" s="207">
        <v>0</v>
      </c>
      <c r="AU524" s="207">
        <v>16078</v>
      </c>
      <c r="AV524" s="207">
        <v>0</v>
      </c>
      <c r="AW524" s="207">
        <v>0</v>
      </c>
      <c r="AX524" s="207">
        <v>10202</v>
      </c>
      <c r="AY524" s="207">
        <v>0</v>
      </c>
      <c r="AZ524" s="207">
        <v>0</v>
      </c>
      <c r="BA524" s="207">
        <v>30376</v>
      </c>
      <c r="BB524" s="207">
        <v>3001880</v>
      </c>
      <c r="BC524" s="207">
        <v>0</v>
      </c>
      <c r="BD524" s="207">
        <v>0</v>
      </c>
      <c r="BE524" s="207">
        <v>0</v>
      </c>
      <c r="BF524" s="207">
        <v>274311</v>
      </c>
      <c r="BG524" s="207">
        <v>267674</v>
      </c>
      <c r="BH524" s="207"/>
      <c r="BI524" s="207">
        <v>0</v>
      </c>
      <c r="BJ524" s="207"/>
      <c r="BK524" s="207">
        <v>0</v>
      </c>
      <c r="BL524" s="207">
        <v>0</v>
      </c>
      <c r="BM524" s="207">
        <v>205326.86</v>
      </c>
      <c r="BN524" s="207">
        <v>0</v>
      </c>
      <c r="BO524" s="207">
        <v>19432.8</v>
      </c>
      <c r="BP524" s="207"/>
      <c r="BQ524" s="207">
        <v>0</v>
      </c>
      <c r="BR524" s="207">
        <v>44246.1</v>
      </c>
      <c r="BS524" s="207">
        <v>8670</v>
      </c>
      <c r="BT524" s="207">
        <v>1334049</v>
      </c>
      <c r="BU524" s="207">
        <v>0</v>
      </c>
      <c r="BV524" s="207">
        <v>626166.25</v>
      </c>
      <c r="BW524" s="207">
        <v>60849</v>
      </c>
      <c r="BX524" s="207">
        <v>0</v>
      </c>
      <c r="BY524" s="207">
        <v>0</v>
      </c>
      <c r="BZ524" s="207">
        <v>0</v>
      </c>
      <c r="CA524" s="207">
        <v>299523</v>
      </c>
      <c r="CB524" s="207">
        <v>0</v>
      </c>
      <c r="CC524" s="216">
        <f t="shared" si="75"/>
        <v>13616492.299999999</v>
      </c>
    </row>
    <row r="525" spans="1:81" s="308" customFormat="1">
      <c r="A525" s="350"/>
      <c r="B525" s="349"/>
      <c r="C525" s="351"/>
      <c r="D525" s="351"/>
      <c r="E525" s="351"/>
      <c r="F525" s="354" t="s">
        <v>1705</v>
      </c>
      <c r="G525" s="355" t="s">
        <v>1199</v>
      </c>
      <c r="H525" s="207">
        <v>6944383.1900000004</v>
      </c>
      <c r="I525" s="207">
        <v>1818341.25</v>
      </c>
      <c r="J525" s="207">
        <v>2637177.64</v>
      </c>
      <c r="K525" s="207">
        <v>374945</v>
      </c>
      <c r="L525" s="207">
        <v>794578.25</v>
      </c>
      <c r="M525" s="207">
        <v>194128.94</v>
      </c>
      <c r="N525" s="207">
        <v>53447058</v>
      </c>
      <c r="O525" s="207">
        <v>1371796</v>
      </c>
      <c r="P525" s="207">
        <v>444715.5</v>
      </c>
      <c r="Q525" s="207">
        <v>2512809.4</v>
      </c>
      <c r="R525" s="207">
        <v>289019.38</v>
      </c>
      <c r="S525" s="207">
        <v>1989235</v>
      </c>
      <c r="T525" s="207">
        <v>11313571.9</v>
      </c>
      <c r="U525" s="207">
        <v>1082275.5</v>
      </c>
      <c r="V525" s="207">
        <v>130892.1</v>
      </c>
      <c r="W525" s="207">
        <v>605461.44999999995</v>
      </c>
      <c r="X525" s="207">
        <v>787094.05</v>
      </c>
      <c r="Y525" s="207">
        <v>495775.07</v>
      </c>
      <c r="Z525" s="207">
        <v>8461037.25</v>
      </c>
      <c r="AA525" s="207">
        <v>470104.41</v>
      </c>
      <c r="AB525" s="207">
        <v>545261.67000000004</v>
      </c>
      <c r="AC525" s="207">
        <v>1787587.53</v>
      </c>
      <c r="AD525" s="207">
        <v>1672136</v>
      </c>
      <c r="AE525" s="207">
        <v>3445701.8</v>
      </c>
      <c r="AF525" s="207">
        <v>967236.75</v>
      </c>
      <c r="AG525" s="207">
        <v>734287.77</v>
      </c>
      <c r="AH525" s="207">
        <v>604117.93999999994</v>
      </c>
      <c r="AI525" s="207">
        <v>17419959.050000001</v>
      </c>
      <c r="AJ525" s="207">
        <v>1247410.8600000001</v>
      </c>
      <c r="AK525" s="207">
        <v>809039</v>
      </c>
      <c r="AL525" s="207">
        <v>221885</v>
      </c>
      <c r="AM525" s="207">
        <v>510693.16</v>
      </c>
      <c r="AN525" s="207">
        <v>560548</v>
      </c>
      <c r="AO525" s="207">
        <v>1090533.46</v>
      </c>
      <c r="AP525" s="207">
        <v>1087945</v>
      </c>
      <c r="AQ525" s="207">
        <v>638510</v>
      </c>
      <c r="AR525" s="207">
        <v>471951</v>
      </c>
      <c r="AS525" s="207">
        <v>693478.5</v>
      </c>
      <c r="AT525" s="207">
        <v>735783</v>
      </c>
      <c r="AU525" s="207">
        <v>31084060.699999999</v>
      </c>
      <c r="AV525" s="207">
        <v>654207</v>
      </c>
      <c r="AW525" s="207">
        <v>816724</v>
      </c>
      <c r="AX525" s="207">
        <v>587876.75</v>
      </c>
      <c r="AY525" s="207">
        <v>1832308</v>
      </c>
      <c r="AZ525" s="207">
        <v>194903</v>
      </c>
      <c r="BA525" s="207">
        <v>224919.5</v>
      </c>
      <c r="BB525" s="207">
        <v>30371085.5</v>
      </c>
      <c r="BC525" s="207">
        <v>155779.5</v>
      </c>
      <c r="BD525" s="207">
        <v>1981629.25</v>
      </c>
      <c r="BE525" s="207">
        <v>781415.52</v>
      </c>
      <c r="BF525" s="207">
        <v>485699.25</v>
      </c>
      <c r="BG525" s="207">
        <v>2731463.7</v>
      </c>
      <c r="BH525" s="207"/>
      <c r="BI525" s="207">
        <v>1321808.22</v>
      </c>
      <c r="BJ525" s="207"/>
      <c r="BK525" s="207">
        <v>442319.74</v>
      </c>
      <c r="BL525" s="207">
        <v>369720.6</v>
      </c>
      <c r="BM525" s="207">
        <v>28066330.449999999</v>
      </c>
      <c r="BN525" s="207">
        <v>6586602.2800000003</v>
      </c>
      <c r="BO525" s="207">
        <v>571691</v>
      </c>
      <c r="BP525" s="207"/>
      <c r="BQ525" s="207">
        <v>394621</v>
      </c>
      <c r="BR525" s="207">
        <v>484024</v>
      </c>
      <c r="BS525" s="207">
        <v>680020.8</v>
      </c>
      <c r="BT525" s="207">
        <v>12914483.550000001</v>
      </c>
      <c r="BU525" s="207">
        <v>447253.35</v>
      </c>
      <c r="BV525" s="207">
        <v>1001151.36</v>
      </c>
      <c r="BW525" s="207">
        <v>1000463.25</v>
      </c>
      <c r="BX525" s="207">
        <v>1463792.14</v>
      </c>
      <c r="BY525" s="207">
        <v>6430325.2300000004</v>
      </c>
      <c r="BZ525" s="207">
        <v>525837</v>
      </c>
      <c r="CA525" s="207">
        <v>741558.04</v>
      </c>
      <c r="CB525" s="207">
        <v>384285.62</v>
      </c>
      <c r="CC525" s="216">
        <f t="shared" si="75"/>
        <v>267136824.06999996</v>
      </c>
    </row>
    <row r="526" spans="1:81" s="308" customFormat="1">
      <c r="A526" s="350"/>
      <c r="B526" s="349"/>
      <c r="C526" s="351"/>
      <c r="D526" s="351"/>
      <c r="E526" s="351"/>
      <c r="F526" s="354" t="s">
        <v>1706</v>
      </c>
      <c r="G526" s="355" t="s">
        <v>1707</v>
      </c>
      <c r="H526" s="207">
        <v>11358616.43</v>
      </c>
      <c r="I526" s="207">
        <v>1674065.39</v>
      </c>
      <c r="J526" s="207">
        <v>8512182.9700000007</v>
      </c>
      <c r="K526" s="207">
        <v>765546.14</v>
      </c>
      <c r="L526" s="207">
        <v>93575</v>
      </c>
      <c r="M526" s="207">
        <v>184537.3</v>
      </c>
      <c r="N526" s="207">
        <v>42084643.5</v>
      </c>
      <c r="O526" s="207">
        <v>1442971.5</v>
      </c>
      <c r="P526" s="207">
        <v>116943.5</v>
      </c>
      <c r="Q526" s="207">
        <v>2221908.35</v>
      </c>
      <c r="R526" s="207">
        <v>203980.96</v>
      </c>
      <c r="S526" s="207">
        <v>674602.78</v>
      </c>
      <c r="T526" s="207">
        <v>9104351.8800000008</v>
      </c>
      <c r="U526" s="207">
        <v>595127.35</v>
      </c>
      <c r="V526" s="207">
        <v>29366</v>
      </c>
      <c r="W526" s="207">
        <v>194637.69</v>
      </c>
      <c r="X526" s="207">
        <v>158286.64000000001</v>
      </c>
      <c r="Y526" s="207">
        <v>226171.42</v>
      </c>
      <c r="Z526" s="207">
        <v>8802169.2400000002</v>
      </c>
      <c r="AA526" s="207">
        <v>1218284.58</v>
      </c>
      <c r="AB526" s="207">
        <v>229938</v>
      </c>
      <c r="AC526" s="207">
        <v>4231781.67</v>
      </c>
      <c r="AD526" s="207">
        <v>471899.5</v>
      </c>
      <c r="AE526" s="207">
        <v>980101.47</v>
      </c>
      <c r="AF526" s="207">
        <v>515865.14</v>
      </c>
      <c r="AG526" s="207">
        <v>154529.29999999999</v>
      </c>
      <c r="AH526" s="207">
        <v>220129.87</v>
      </c>
      <c r="AI526" s="207">
        <v>34419116.880000003</v>
      </c>
      <c r="AJ526" s="207">
        <v>367899</v>
      </c>
      <c r="AK526" s="207">
        <v>487075</v>
      </c>
      <c r="AL526" s="207">
        <v>323048</v>
      </c>
      <c r="AM526" s="207">
        <v>238439.75</v>
      </c>
      <c r="AN526" s="207">
        <v>185181.5</v>
      </c>
      <c r="AO526" s="207">
        <v>147825.5</v>
      </c>
      <c r="AP526" s="207">
        <v>337311.98</v>
      </c>
      <c r="AQ526" s="207">
        <v>500794.2</v>
      </c>
      <c r="AR526" s="207">
        <v>140113</v>
      </c>
      <c r="AS526" s="207">
        <v>189792.5</v>
      </c>
      <c r="AT526" s="207">
        <v>268920</v>
      </c>
      <c r="AU526" s="207">
        <v>22198737.18</v>
      </c>
      <c r="AV526" s="207">
        <v>139000.88</v>
      </c>
      <c r="AW526" s="207">
        <v>76866.39</v>
      </c>
      <c r="AX526" s="207">
        <v>296162.64</v>
      </c>
      <c r="AY526" s="207">
        <v>237387</v>
      </c>
      <c r="AZ526" s="207">
        <v>0</v>
      </c>
      <c r="BA526" s="207">
        <v>38472.6</v>
      </c>
      <c r="BB526" s="207">
        <v>16660107.9</v>
      </c>
      <c r="BC526" s="207">
        <v>425958.09</v>
      </c>
      <c r="BD526" s="207">
        <v>3450033.47</v>
      </c>
      <c r="BE526" s="207">
        <v>119071.39</v>
      </c>
      <c r="BF526" s="207">
        <v>925091.09</v>
      </c>
      <c r="BG526" s="207">
        <v>2366271.9500000002</v>
      </c>
      <c r="BH526" s="207"/>
      <c r="BI526" s="207">
        <v>1187900.78</v>
      </c>
      <c r="BJ526" s="207"/>
      <c r="BK526" s="207">
        <v>399050.89</v>
      </c>
      <c r="BL526" s="207">
        <v>64255.66</v>
      </c>
      <c r="BM526" s="207">
        <v>28256414.600000001</v>
      </c>
      <c r="BN526" s="207">
        <v>3334441.29</v>
      </c>
      <c r="BO526" s="207">
        <v>164488</v>
      </c>
      <c r="BP526" s="207"/>
      <c r="BQ526" s="207">
        <v>119716</v>
      </c>
      <c r="BR526" s="207">
        <v>241653</v>
      </c>
      <c r="BS526" s="207">
        <v>196960</v>
      </c>
      <c r="BT526" s="207">
        <v>14508420.16</v>
      </c>
      <c r="BU526" s="207">
        <v>218379.02</v>
      </c>
      <c r="BV526" s="207">
        <v>330089.93</v>
      </c>
      <c r="BW526" s="207">
        <v>237461.25</v>
      </c>
      <c r="BX526" s="207">
        <v>904863.76</v>
      </c>
      <c r="BY526" s="207">
        <v>6218392.4299999997</v>
      </c>
      <c r="BZ526" s="207">
        <v>181462</v>
      </c>
      <c r="CA526" s="207">
        <v>254377.35</v>
      </c>
      <c r="CB526" s="207">
        <v>335598.89</v>
      </c>
      <c r="CC526" s="216">
        <f t="shared" si="75"/>
        <v>238158816.46999991</v>
      </c>
    </row>
    <row r="527" spans="1:81" s="308" customFormat="1">
      <c r="A527" s="350"/>
      <c r="B527" s="349"/>
      <c r="C527" s="351"/>
      <c r="D527" s="351"/>
      <c r="E527" s="351"/>
      <c r="F527" s="354" t="s">
        <v>1708</v>
      </c>
      <c r="G527" s="355" t="s">
        <v>1709</v>
      </c>
      <c r="H527" s="207">
        <v>0</v>
      </c>
      <c r="I527" s="207">
        <v>0</v>
      </c>
      <c r="J527" s="207">
        <v>0</v>
      </c>
      <c r="K527" s="207">
        <v>0</v>
      </c>
      <c r="L527" s="207">
        <v>15718</v>
      </c>
      <c r="M527" s="207">
        <v>0</v>
      </c>
      <c r="N527" s="207">
        <v>0</v>
      </c>
      <c r="O527" s="207">
        <v>0</v>
      </c>
      <c r="P527" s="207">
        <v>0</v>
      </c>
      <c r="Q527" s="207">
        <v>0</v>
      </c>
      <c r="R527" s="207">
        <v>0</v>
      </c>
      <c r="S527" s="207">
        <v>0</v>
      </c>
      <c r="T527" s="207">
        <v>0</v>
      </c>
      <c r="U527" s="207">
        <v>0</v>
      </c>
      <c r="V527" s="207">
        <v>0</v>
      </c>
      <c r="W527" s="207">
        <v>0</v>
      </c>
      <c r="X527" s="207">
        <v>0</v>
      </c>
      <c r="Y527" s="207">
        <v>20092</v>
      </c>
      <c r="Z527" s="207">
        <v>0</v>
      </c>
      <c r="AA527" s="207">
        <v>0</v>
      </c>
      <c r="AB527" s="207">
        <v>0</v>
      </c>
      <c r="AC527" s="207">
        <v>91282.05</v>
      </c>
      <c r="AD527" s="207">
        <v>0</v>
      </c>
      <c r="AE527" s="207">
        <v>0</v>
      </c>
      <c r="AF527" s="207">
        <v>0</v>
      </c>
      <c r="AG527" s="207">
        <v>0</v>
      </c>
      <c r="AH527" s="207">
        <v>0</v>
      </c>
      <c r="AI527" s="207">
        <v>0</v>
      </c>
      <c r="AJ527" s="207">
        <v>0</v>
      </c>
      <c r="AK527" s="207">
        <v>0</v>
      </c>
      <c r="AL527" s="207">
        <v>0</v>
      </c>
      <c r="AM527" s="207">
        <v>8739</v>
      </c>
      <c r="AN527" s="207">
        <v>0</v>
      </c>
      <c r="AO527" s="207">
        <v>0</v>
      </c>
      <c r="AP527" s="207">
        <v>0</v>
      </c>
      <c r="AQ527" s="207">
        <v>0</v>
      </c>
      <c r="AR527" s="207">
        <v>0</v>
      </c>
      <c r="AS527" s="207">
        <v>0</v>
      </c>
      <c r="AT527" s="207">
        <v>0</v>
      </c>
      <c r="AU527" s="207">
        <v>0</v>
      </c>
      <c r="AV527" s="207">
        <v>0</v>
      </c>
      <c r="AW527" s="207">
        <v>0</v>
      </c>
      <c r="AX527" s="207">
        <v>0</v>
      </c>
      <c r="AY527" s="207">
        <v>0</v>
      </c>
      <c r="AZ527" s="207">
        <v>0</v>
      </c>
      <c r="BA527" s="207">
        <v>0</v>
      </c>
      <c r="BB527" s="207">
        <v>0</v>
      </c>
      <c r="BC527" s="207">
        <v>69006</v>
      </c>
      <c r="BD527" s="207">
        <v>0</v>
      </c>
      <c r="BE527" s="207">
        <v>0</v>
      </c>
      <c r="BF527" s="207">
        <v>0</v>
      </c>
      <c r="BG527" s="207">
        <v>0</v>
      </c>
      <c r="BH527" s="207"/>
      <c r="BI527" s="207">
        <v>0</v>
      </c>
      <c r="BJ527" s="207"/>
      <c r="BK527" s="207">
        <v>0</v>
      </c>
      <c r="BL527" s="207">
        <v>0</v>
      </c>
      <c r="BM527" s="207">
        <v>0</v>
      </c>
      <c r="BN527" s="207">
        <v>24299</v>
      </c>
      <c r="BO527" s="207">
        <v>0</v>
      </c>
      <c r="BP527" s="207"/>
      <c r="BQ527" s="207">
        <v>0</v>
      </c>
      <c r="BR527" s="207">
        <v>6094</v>
      </c>
      <c r="BS527" s="207">
        <v>0</v>
      </c>
      <c r="BT527" s="207">
        <v>0</v>
      </c>
      <c r="BU527" s="207">
        <v>0</v>
      </c>
      <c r="BV527" s="207">
        <v>0</v>
      </c>
      <c r="BW527" s="207">
        <v>0</v>
      </c>
      <c r="BX527" s="207">
        <v>0</v>
      </c>
      <c r="BY527" s="207">
        <v>0</v>
      </c>
      <c r="BZ527" s="207">
        <v>0</v>
      </c>
      <c r="CA527" s="207">
        <v>6102.75</v>
      </c>
      <c r="CB527" s="207">
        <v>0</v>
      </c>
      <c r="CC527" s="216">
        <f t="shared" si="75"/>
        <v>241332.8</v>
      </c>
    </row>
    <row r="528" spans="1:81" s="308" customFormat="1">
      <c r="A528" s="350"/>
      <c r="B528" s="349"/>
      <c r="C528" s="351"/>
      <c r="D528" s="351"/>
      <c r="E528" s="351"/>
      <c r="F528" s="354" t="s">
        <v>1710</v>
      </c>
      <c r="G528" s="355" t="s">
        <v>1711</v>
      </c>
      <c r="H528" s="207">
        <v>0</v>
      </c>
      <c r="I528" s="207">
        <v>73335</v>
      </c>
      <c r="J528" s="207">
        <v>0</v>
      </c>
      <c r="K528" s="207">
        <v>0</v>
      </c>
      <c r="L528" s="207">
        <v>0</v>
      </c>
      <c r="M528" s="207">
        <v>0</v>
      </c>
      <c r="N528" s="207">
        <v>0</v>
      </c>
      <c r="O528" s="207">
        <v>0</v>
      </c>
      <c r="P528" s="207">
        <v>0</v>
      </c>
      <c r="Q528" s="207">
        <v>0</v>
      </c>
      <c r="R528" s="207">
        <v>0</v>
      </c>
      <c r="S528" s="207">
        <v>0</v>
      </c>
      <c r="T528" s="207">
        <v>0</v>
      </c>
      <c r="U528" s="207">
        <v>0</v>
      </c>
      <c r="V528" s="207">
        <v>0</v>
      </c>
      <c r="W528" s="207">
        <v>0</v>
      </c>
      <c r="X528" s="207">
        <v>0</v>
      </c>
      <c r="Y528" s="207">
        <v>0</v>
      </c>
      <c r="Z528" s="207">
        <v>0</v>
      </c>
      <c r="AA528" s="207">
        <v>0</v>
      </c>
      <c r="AB528" s="207">
        <v>0</v>
      </c>
      <c r="AC528" s="207">
        <v>33683</v>
      </c>
      <c r="AD528" s="207">
        <v>0</v>
      </c>
      <c r="AE528" s="207">
        <v>0</v>
      </c>
      <c r="AF528" s="207">
        <v>0</v>
      </c>
      <c r="AG528" s="207">
        <v>0</v>
      </c>
      <c r="AH528" s="207">
        <v>0</v>
      </c>
      <c r="AI528" s="207">
        <v>0</v>
      </c>
      <c r="AJ528" s="207">
        <v>0</v>
      </c>
      <c r="AK528" s="207">
        <v>0</v>
      </c>
      <c r="AL528" s="207">
        <v>0</v>
      </c>
      <c r="AM528" s="207">
        <v>0</v>
      </c>
      <c r="AN528" s="207">
        <v>0</v>
      </c>
      <c r="AO528" s="207">
        <v>0</v>
      </c>
      <c r="AP528" s="207">
        <v>0</v>
      </c>
      <c r="AQ528" s="207">
        <v>0</v>
      </c>
      <c r="AR528" s="207">
        <v>0</v>
      </c>
      <c r="AS528" s="207">
        <v>0</v>
      </c>
      <c r="AT528" s="207">
        <v>0</v>
      </c>
      <c r="AU528" s="207">
        <v>0</v>
      </c>
      <c r="AV528" s="207">
        <v>0</v>
      </c>
      <c r="AW528" s="207">
        <v>0</v>
      </c>
      <c r="AX528" s="207">
        <v>0</v>
      </c>
      <c r="AY528" s="207">
        <v>0</v>
      </c>
      <c r="AZ528" s="207">
        <v>0</v>
      </c>
      <c r="BA528" s="207">
        <v>0</v>
      </c>
      <c r="BB528" s="207">
        <v>0</v>
      </c>
      <c r="BC528" s="207">
        <v>0</v>
      </c>
      <c r="BD528" s="207">
        <v>0</v>
      </c>
      <c r="BE528" s="207">
        <v>0</v>
      </c>
      <c r="BF528" s="207">
        <v>0</v>
      </c>
      <c r="BG528" s="207">
        <v>0</v>
      </c>
      <c r="BH528" s="207"/>
      <c r="BI528" s="207">
        <v>0</v>
      </c>
      <c r="BJ528" s="207"/>
      <c r="BK528" s="207">
        <v>0</v>
      </c>
      <c r="BL528" s="207">
        <v>0</v>
      </c>
      <c r="BM528" s="207">
        <v>0</v>
      </c>
      <c r="BN528" s="207">
        <v>54454</v>
      </c>
      <c r="BO528" s="207">
        <v>0</v>
      </c>
      <c r="BP528" s="207"/>
      <c r="BQ528" s="207">
        <v>0</v>
      </c>
      <c r="BR528" s="207">
        <v>0</v>
      </c>
      <c r="BS528" s="207">
        <v>0</v>
      </c>
      <c r="BT528" s="207">
        <v>0</v>
      </c>
      <c r="BU528" s="207">
        <v>0</v>
      </c>
      <c r="BV528" s="207">
        <v>0</v>
      </c>
      <c r="BW528" s="207">
        <v>0</v>
      </c>
      <c r="BX528" s="207">
        <v>0</v>
      </c>
      <c r="BY528" s="207">
        <v>0</v>
      </c>
      <c r="BZ528" s="207">
        <v>0</v>
      </c>
      <c r="CA528" s="207">
        <v>0</v>
      </c>
      <c r="CB528" s="207">
        <v>0</v>
      </c>
      <c r="CC528" s="216">
        <f t="shared" si="75"/>
        <v>161472</v>
      </c>
    </row>
    <row r="529" spans="1:81" s="308" customFormat="1">
      <c r="A529" s="350"/>
      <c r="B529" s="349"/>
      <c r="C529" s="351"/>
      <c r="D529" s="351"/>
      <c r="E529" s="351"/>
      <c r="F529" s="354" t="s">
        <v>1712</v>
      </c>
      <c r="G529" s="355" t="s">
        <v>1713</v>
      </c>
      <c r="H529" s="207">
        <v>186018</v>
      </c>
      <c r="I529" s="207">
        <v>0</v>
      </c>
      <c r="J529" s="207">
        <v>0</v>
      </c>
      <c r="K529" s="207">
        <v>0</v>
      </c>
      <c r="L529" s="207">
        <v>0</v>
      </c>
      <c r="M529" s="207">
        <v>0</v>
      </c>
      <c r="N529" s="207">
        <v>1549872.1</v>
      </c>
      <c r="O529" s="207">
        <v>7187.5</v>
      </c>
      <c r="P529" s="207">
        <v>0</v>
      </c>
      <c r="Q529" s="207">
        <v>26726</v>
      </c>
      <c r="R529" s="207">
        <v>5850</v>
      </c>
      <c r="S529" s="207">
        <v>0</v>
      </c>
      <c r="T529" s="207">
        <v>84602</v>
      </c>
      <c r="U529" s="207">
        <v>0</v>
      </c>
      <c r="V529" s="207">
        <v>0</v>
      </c>
      <c r="W529" s="207">
        <v>0</v>
      </c>
      <c r="X529" s="207">
        <v>71589</v>
      </c>
      <c r="Y529" s="207">
        <v>0</v>
      </c>
      <c r="Z529" s="207">
        <v>85497.45</v>
      </c>
      <c r="AA529" s="207">
        <v>8578</v>
      </c>
      <c r="AB529" s="207">
        <v>700</v>
      </c>
      <c r="AC529" s="207">
        <v>197796.52</v>
      </c>
      <c r="AD529" s="207">
        <v>14612</v>
      </c>
      <c r="AE529" s="207">
        <v>10501</v>
      </c>
      <c r="AF529" s="207">
        <v>37558</v>
      </c>
      <c r="AG529" s="207">
        <v>0</v>
      </c>
      <c r="AH529" s="207">
        <v>0</v>
      </c>
      <c r="AI529" s="207">
        <v>43997.5</v>
      </c>
      <c r="AJ529" s="207">
        <v>440</v>
      </c>
      <c r="AK529" s="207">
        <v>3321</v>
      </c>
      <c r="AL529" s="207">
        <v>0</v>
      </c>
      <c r="AM529" s="207">
        <v>2160</v>
      </c>
      <c r="AN529" s="207">
        <v>0</v>
      </c>
      <c r="AO529" s="207">
        <v>0</v>
      </c>
      <c r="AP529" s="207">
        <v>0</v>
      </c>
      <c r="AQ529" s="207">
        <v>0</v>
      </c>
      <c r="AR529" s="207">
        <v>0</v>
      </c>
      <c r="AS529" s="207">
        <v>0</v>
      </c>
      <c r="AT529" s="207">
        <v>0</v>
      </c>
      <c r="AU529" s="207">
        <v>1955.25</v>
      </c>
      <c r="AV529" s="207">
        <v>36376</v>
      </c>
      <c r="AW529" s="207">
        <v>1225</v>
      </c>
      <c r="AX529" s="207">
        <v>17427</v>
      </c>
      <c r="AY529" s="207">
        <v>182</v>
      </c>
      <c r="AZ529" s="207">
        <v>543</v>
      </c>
      <c r="BA529" s="207">
        <v>884</v>
      </c>
      <c r="BB529" s="207">
        <v>759273.7</v>
      </c>
      <c r="BC529" s="207">
        <v>0</v>
      </c>
      <c r="BD529" s="207">
        <v>2616</v>
      </c>
      <c r="BE529" s="207">
        <v>0</v>
      </c>
      <c r="BF529" s="207">
        <v>0</v>
      </c>
      <c r="BG529" s="207">
        <v>0</v>
      </c>
      <c r="BH529" s="207"/>
      <c r="BI529" s="207">
        <v>18842</v>
      </c>
      <c r="BJ529" s="207"/>
      <c r="BK529" s="207">
        <v>0</v>
      </c>
      <c r="BL529" s="207">
        <v>0</v>
      </c>
      <c r="BM529" s="207">
        <v>121246.15</v>
      </c>
      <c r="BN529" s="207">
        <v>21185.62</v>
      </c>
      <c r="BO529" s="207">
        <v>0</v>
      </c>
      <c r="BP529" s="207"/>
      <c r="BQ529" s="207">
        <v>0</v>
      </c>
      <c r="BR529" s="207">
        <v>0</v>
      </c>
      <c r="BS529" s="207">
        <v>0</v>
      </c>
      <c r="BT529" s="207">
        <v>98087</v>
      </c>
      <c r="BU529" s="207">
        <v>777</v>
      </c>
      <c r="BV529" s="207">
        <v>0</v>
      </c>
      <c r="BW529" s="207">
        <v>700</v>
      </c>
      <c r="BX529" s="207">
        <v>0</v>
      </c>
      <c r="BY529" s="207">
        <v>8004</v>
      </c>
      <c r="BZ529" s="207">
        <v>0</v>
      </c>
      <c r="CA529" s="207">
        <v>0</v>
      </c>
      <c r="CB529" s="207">
        <v>700</v>
      </c>
      <c r="CC529" s="216">
        <f t="shared" si="75"/>
        <v>3427029.7899999996</v>
      </c>
    </row>
    <row r="530" spans="1:81" s="308" customFormat="1">
      <c r="A530" s="350"/>
      <c r="B530" s="349"/>
      <c r="C530" s="351"/>
      <c r="D530" s="351"/>
      <c r="E530" s="351"/>
      <c r="F530" s="354" t="s">
        <v>1714</v>
      </c>
      <c r="G530" s="355" t="s">
        <v>1715</v>
      </c>
      <c r="H530" s="207">
        <v>1853570.51</v>
      </c>
      <c r="I530" s="207">
        <v>0</v>
      </c>
      <c r="J530" s="207">
        <v>315700</v>
      </c>
      <c r="K530" s="207">
        <v>0</v>
      </c>
      <c r="L530" s="207">
        <v>0</v>
      </c>
      <c r="M530" s="207">
        <v>0</v>
      </c>
      <c r="N530" s="207">
        <v>6309311.5999999996</v>
      </c>
      <c r="O530" s="207">
        <v>59550.75</v>
      </c>
      <c r="P530" s="207">
        <v>0</v>
      </c>
      <c r="Q530" s="207">
        <v>141808.79999999999</v>
      </c>
      <c r="R530" s="207">
        <v>10177.6</v>
      </c>
      <c r="S530" s="207">
        <v>0</v>
      </c>
      <c r="T530" s="207">
        <v>454454</v>
      </c>
      <c r="U530" s="207">
        <v>25946</v>
      </c>
      <c r="V530" s="207">
        <v>0</v>
      </c>
      <c r="W530" s="207">
        <v>0</v>
      </c>
      <c r="X530" s="207">
        <v>62942</v>
      </c>
      <c r="Y530" s="207">
        <v>111</v>
      </c>
      <c r="Z530" s="207">
        <v>1275800.94</v>
      </c>
      <c r="AA530" s="207">
        <v>84995.199999999997</v>
      </c>
      <c r="AB530" s="207">
        <v>0</v>
      </c>
      <c r="AC530" s="207">
        <v>1185616.93</v>
      </c>
      <c r="AD530" s="207">
        <v>5695</v>
      </c>
      <c r="AE530" s="207">
        <v>33754</v>
      </c>
      <c r="AF530" s="207">
        <v>81896.5</v>
      </c>
      <c r="AG530" s="207">
        <v>0</v>
      </c>
      <c r="AH530" s="207">
        <v>0</v>
      </c>
      <c r="AI530" s="207">
        <v>557808.55000000005</v>
      </c>
      <c r="AJ530" s="207">
        <v>4365</v>
      </c>
      <c r="AK530" s="207">
        <v>2039</v>
      </c>
      <c r="AL530" s="207">
        <v>0</v>
      </c>
      <c r="AM530" s="207">
        <v>2693</v>
      </c>
      <c r="AN530" s="207">
        <v>0</v>
      </c>
      <c r="AO530" s="207">
        <v>0</v>
      </c>
      <c r="AP530" s="207">
        <v>0</v>
      </c>
      <c r="AQ530" s="207">
        <v>0</v>
      </c>
      <c r="AR530" s="207">
        <v>0</v>
      </c>
      <c r="AS530" s="207">
        <v>0</v>
      </c>
      <c r="AT530" s="207">
        <v>0</v>
      </c>
      <c r="AU530" s="207">
        <v>3271893.16</v>
      </c>
      <c r="AV530" s="207">
        <v>27603.14</v>
      </c>
      <c r="AW530" s="207">
        <v>0</v>
      </c>
      <c r="AX530" s="207">
        <v>13735</v>
      </c>
      <c r="AY530" s="207">
        <v>0</v>
      </c>
      <c r="AZ530" s="207">
        <v>0</v>
      </c>
      <c r="BA530" s="207">
        <v>0</v>
      </c>
      <c r="BB530" s="207">
        <v>2773809.51</v>
      </c>
      <c r="BC530" s="207">
        <v>0</v>
      </c>
      <c r="BD530" s="207">
        <v>680</v>
      </c>
      <c r="BE530" s="207">
        <v>0</v>
      </c>
      <c r="BF530" s="207">
        <v>0</v>
      </c>
      <c r="BG530" s="207">
        <v>0</v>
      </c>
      <c r="BH530" s="207"/>
      <c r="BI530" s="207">
        <v>569722</v>
      </c>
      <c r="BJ530" s="207"/>
      <c r="BK530" s="207">
        <v>0</v>
      </c>
      <c r="BL530" s="207">
        <v>0</v>
      </c>
      <c r="BM530" s="207">
        <v>356835.46</v>
      </c>
      <c r="BN530" s="207">
        <v>380307.97</v>
      </c>
      <c r="BO530" s="207">
        <v>0</v>
      </c>
      <c r="BP530" s="207"/>
      <c r="BQ530" s="207">
        <v>0</v>
      </c>
      <c r="BR530" s="207">
        <v>0</v>
      </c>
      <c r="BS530" s="207">
        <v>0</v>
      </c>
      <c r="BT530" s="207">
        <v>689753.58</v>
      </c>
      <c r="BU530" s="207">
        <v>19639</v>
      </c>
      <c r="BV530" s="207">
        <v>0</v>
      </c>
      <c r="BW530" s="207">
        <v>9737.7000000000007</v>
      </c>
      <c r="BX530" s="207">
        <v>0</v>
      </c>
      <c r="BY530" s="207">
        <v>38393</v>
      </c>
      <c r="BZ530" s="207">
        <v>0</v>
      </c>
      <c r="CA530" s="207">
        <v>0</v>
      </c>
      <c r="CB530" s="207">
        <v>0</v>
      </c>
      <c r="CC530" s="216">
        <f t="shared" si="75"/>
        <v>20620345.899999995</v>
      </c>
    </row>
    <row r="531" spans="1:81" s="308" customFormat="1">
      <c r="A531" s="350"/>
      <c r="B531" s="349"/>
      <c r="C531" s="351"/>
      <c r="D531" s="351"/>
      <c r="E531" s="351"/>
      <c r="F531" s="354" t="s">
        <v>1716</v>
      </c>
      <c r="G531" s="355" t="s">
        <v>1717</v>
      </c>
      <c r="H531" s="207">
        <v>0</v>
      </c>
      <c r="I531" s="207">
        <v>0</v>
      </c>
      <c r="J531" s="207">
        <v>0</v>
      </c>
      <c r="K531" s="207">
        <v>0</v>
      </c>
      <c r="L531" s="207">
        <v>0</v>
      </c>
      <c r="M531" s="207">
        <v>0</v>
      </c>
      <c r="N531" s="207">
        <v>1173326.75</v>
      </c>
      <c r="O531" s="207">
        <v>1200</v>
      </c>
      <c r="P531" s="207">
        <v>11103</v>
      </c>
      <c r="Q531" s="207">
        <v>132281.9</v>
      </c>
      <c r="R531" s="207">
        <v>68389.490000000005</v>
      </c>
      <c r="S531" s="207">
        <v>0</v>
      </c>
      <c r="T531" s="207">
        <v>0</v>
      </c>
      <c r="U531" s="207">
        <v>0</v>
      </c>
      <c r="V531" s="207">
        <v>0</v>
      </c>
      <c r="W531" s="207">
        <v>36588.199999999997</v>
      </c>
      <c r="X531" s="207">
        <v>4825.5</v>
      </c>
      <c r="Y531" s="207">
        <v>0</v>
      </c>
      <c r="Z531" s="207">
        <v>207828.49</v>
      </c>
      <c r="AA531" s="207">
        <v>11755.4</v>
      </c>
      <c r="AB531" s="207">
        <v>36072.400000000001</v>
      </c>
      <c r="AC531" s="207">
        <v>0</v>
      </c>
      <c r="AD531" s="207">
        <v>0</v>
      </c>
      <c r="AE531" s="207">
        <v>471253.84</v>
      </c>
      <c r="AF531" s="207">
        <v>0</v>
      </c>
      <c r="AG531" s="207">
        <v>0</v>
      </c>
      <c r="AH531" s="207">
        <v>0</v>
      </c>
      <c r="AI531" s="207">
        <v>0</v>
      </c>
      <c r="AJ531" s="207">
        <v>0</v>
      </c>
      <c r="AK531" s="207">
        <v>0</v>
      </c>
      <c r="AL531" s="207">
        <v>0</v>
      </c>
      <c r="AM531" s="207">
        <v>0</v>
      </c>
      <c r="AN531" s="207">
        <v>0</v>
      </c>
      <c r="AO531" s="207">
        <v>0</v>
      </c>
      <c r="AP531" s="207">
        <v>0</v>
      </c>
      <c r="AQ531" s="207">
        <v>0</v>
      </c>
      <c r="AR531" s="207">
        <v>0</v>
      </c>
      <c r="AS531" s="207">
        <v>0</v>
      </c>
      <c r="AT531" s="207">
        <v>0</v>
      </c>
      <c r="AU531" s="207">
        <v>287295.53000000003</v>
      </c>
      <c r="AV531" s="207">
        <v>0</v>
      </c>
      <c r="AW531" s="207">
        <v>0</v>
      </c>
      <c r="AX531" s="207">
        <v>0</v>
      </c>
      <c r="AY531" s="207">
        <v>0</v>
      </c>
      <c r="AZ531" s="207">
        <v>0</v>
      </c>
      <c r="BA531" s="207">
        <v>5464.88</v>
      </c>
      <c r="BB531" s="207">
        <v>0</v>
      </c>
      <c r="BC531" s="207">
        <v>3183</v>
      </c>
      <c r="BD531" s="207">
        <v>58746.68</v>
      </c>
      <c r="BE531" s="207">
        <v>0</v>
      </c>
      <c r="BF531" s="207">
        <v>0</v>
      </c>
      <c r="BG531" s="207">
        <v>0</v>
      </c>
      <c r="BH531" s="207"/>
      <c r="BI531" s="207">
        <v>0</v>
      </c>
      <c r="BJ531" s="207"/>
      <c r="BK531" s="207">
        <v>0</v>
      </c>
      <c r="BL531" s="207">
        <v>0</v>
      </c>
      <c r="BM531" s="207">
        <v>0</v>
      </c>
      <c r="BN531" s="207">
        <v>171014.95</v>
      </c>
      <c r="BO531" s="207">
        <v>0</v>
      </c>
      <c r="BP531" s="207"/>
      <c r="BQ531" s="207">
        <v>70</v>
      </c>
      <c r="BR531" s="207">
        <v>0</v>
      </c>
      <c r="BS531" s="207">
        <v>0</v>
      </c>
      <c r="BT531" s="207">
        <v>0</v>
      </c>
      <c r="BU531" s="207">
        <v>0</v>
      </c>
      <c r="BV531" s="207">
        <v>0</v>
      </c>
      <c r="BW531" s="207">
        <v>0</v>
      </c>
      <c r="BX531" s="207">
        <v>0</v>
      </c>
      <c r="BY531" s="207">
        <v>0</v>
      </c>
      <c r="BZ531" s="207">
        <v>0</v>
      </c>
      <c r="CA531" s="207">
        <v>0</v>
      </c>
      <c r="CB531" s="207">
        <v>0</v>
      </c>
      <c r="CC531" s="216">
        <f t="shared" si="75"/>
        <v>2680400.0100000002</v>
      </c>
    </row>
    <row r="532" spans="1:81" s="308" customFormat="1">
      <c r="A532" s="350"/>
      <c r="B532" s="349"/>
      <c r="C532" s="351"/>
      <c r="D532" s="351"/>
      <c r="E532" s="351"/>
      <c r="F532" s="354" t="s">
        <v>1718</v>
      </c>
      <c r="G532" s="355" t="s">
        <v>1719</v>
      </c>
      <c r="H532" s="207">
        <v>1076385.1299999999</v>
      </c>
      <c r="I532" s="207">
        <v>0</v>
      </c>
      <c r="J532" s="207">
        <v>662658.74</v>
      </c>
      <c r="K532" s="207">
        <v>0</v>
      </c>
      <c r="L532" s="207">
        <v>0</v>
      </c>
      <c r="M532" s="207">
        <v>0</v>
      </c>
      <c r="N532" s="207">
        <v>3116839</v>
      </c>
      <c r="O532" s="207">
        <v>15595</v>
      </c>
      <c r="P532" s="207">
        <v>0</v>
      </c>
      <c r="Q532" s="207">
        <v>224070.06</v>
      </c>
      <c r="R532" s="207">
        <v>5197</v>
      </c>
      <c r="S532" s="207">
        <v>0</v>
      </c>
      <c r="T532" s="207">
        <v>0</v>
      </c>
      <c r="U532" s="207">
        <v>0</v>
      </c>
      <c r="V532" s="207">
        <v>0</v>
      </c>
      <c r="W532" s="207">
        <v>56668.76</v>
      </c>
      <c r="X532" s="207">
        <v>107030.49</v>
      </c>
      <c r="Y532" s="207">
        <v>0</v>
      </c>
      <c r="Z532" s="207">
        <v>2330146.8199999998</v>
      </c>
      <c r="AA532" s="207">
        <v>169900.44</v>
      </c>
      <c r="AB532" s="207">
        <v>50189.67</v>
      </c>
      <c r="AC532" s="207">
        <v>696114.3</v>
      </c>
      <c r="AD532" s="207">
        <v>159112</v>
      </c>
      <c r="AE532" s="207">
        <v>155756.16</v>
      </c>
      <c r="AF532" s="207">
        <v>38116</v>
      </c>
      <c r="AG532" s="207">
        <v>18706</v>
      </c>
      <c r="AH532" s="207">
        <v>0</v>
      </c>
      <c r="AI532" s="207">
        <v>733217.32</v>
      </c>
      <c r="AJ532" s="207">
        <v>0</v>
      </c>
      <c r="AK532" s="207">
        <v>0</v>
      </c>
      <c r="AL532" s="207">
        <v>0</v>
      </c>
      <c r="AM532" s="207">
        <v>0</v>
      </c>
      <c r="AN532" s="207">
        <v>12706</v>
      </c>
      <c r="AO532" s="207">
        <v>0</v>
      </c>
      <c r="AP532" s="207">
        <v>1735</v>
      </c>
      <c r="AQ532" s="207">
        <v>0</v>
      </c>
      <c r="AR532" s="207">
        <v>0</v>
      </c>
      <c r="AS532" s="207">
        <v>1703</v>
      </c>
      <c r="AT532" s="207">
        <v>0</v>
      </c>
      <c r="AU532" s="207">
        <v>2487619.94</v>
      </c>
      <c r="AV532" s="207">
        <v>0</v>
      </c>
      <c r="AW532" s="207">
        <v>0</v>
      </c>
      <c r="AX532" s="207">
        <v>90137</v>
      </c>
      <c r="AY532" s="207">
        <v>0</v>
      </c>
      <c r="AZ532" s="207">
        <v>0</v>
      </c>
      <c r="BA532" s="207">
        <v>7153.35</v>
      </c>
      <c r="BB532" s="207">
        <v>0</v>
      </c>
      <c r="BC532" s="207">
        <v>0</v>
      </c>
      <c r="BD532" s="207">
        <v>14923.2</v>
      </c>
      <c r="BE532" s="207">
        <v>0</v>
      </c>
      <c r="BF532" s="207">
        <v>24500</v>
      </c>
      <c r="BG532" s="207">
        <v>0</v>
      </c>
      <c r="BH532" s="207"/>
      <c r="BI532" s="207">
        <v>18852</v>
      </c>
      <c r="BJ532" s="207"/>
      <c r="BK532" s="207">
        <v>0</v>
      </c>
      <c r="BL532" s="207">
        <v>0</v>
      </c>
      <c r="BM532" s="207">
        <v>0</v>
      </c>
      <c r="BN532" s="207">
        <v>68009.039999999994</v>
      </c>
      <c r="BO532" s="207">
        <v>0</v>
      </c>
      <c r="BP532" s="207"/>
      <c r="BQ532" s="207">
        <v>0</v>
      </c>
      <c r="BR532" s="207">
        <v>0</v>
      </c>
      <c r="BS532" s="207">
        <v>0</v>
      </c>
      <c r="BT532" s="207">
        <v>0</v>
      </c>
      <c r="BU532" s="207">
        <v>0</v>
      </c>
      <c r="BV532" s="207">
        <v>0</v>
      </c>
      <c r="BW532" s="207">
        <v>0</v>
      </c>
      <c r="BX532" s="207">
        <v>0</v>
      </c>
      <c r="BY532" s="207">
        <v>0</v>
      </c>
      <c r="BZ532" s="207">
        <v>0</v>
      </c>
      <c r="CA532" s="207">
        <v>0</v>
      </c>
      <c r="CB532" s="207">
        <v>0</v>
      </c>
      <c r="CC532" s="216">
        <f t="shared" si="75"/>
        <v>12343041.419999998</v>
      </c>
    </row>
    <row r="533" spans="1:81" s="308" customFormat="1">
      <c r="A533" s="350"/>
      <c r="B533" s="349"/>
      <c r="C533" s="351"/>
      <c r="D533" s="351"/>
      <c r="E533" s="351"/>
      <c r="F533" s="354" t="s">
        <v>1720</v>
      </c>
      <c r="G533" s="355" t="s">
        <v>1721</v>
      </c>
      <c r="H533" s="207">
        <v>210913.64</v>
      </c>
      <c r="I533" s="207">
        <v>4200</v>
      </c>
      <c r="J533" s="207">
        <v>10439</v>
      </c>
      <c r="K533" s="207">
        <v>0</v>
      </c>
      <c r="L533" s="207">
        <v>0</v>
      </c>
      <c r="M533" s="207">
        <v>0</v>
      </c>
      <c r="N533" s="207">
        <v>364789.68</v>
      </c>
      <c r="O533" s="207">
        <v>8630.5</v>
      </c>
      <c r="P533" s="207">
        <v>430</v>
      </c>
      <c r="Q533" s="207">
        <v>0</v>
      </c>
      <c r="R533" s="207">
        <v>0</v>
      </c>
      <c r="S533" s="207">
        <v>0</v>
      </c>
      <c r="T533" s="207">
        <v>0</v>
      </c>
      <c r="U533" s="207">
        <v>0</v>
      </c>
      <c r="V533" s="207">
        <v>0</v>
      </c>
      <c r="W533" s="207">
        <v>0</v>
      </c>
      <c r="X533" s="207">
        <v>0</v>
      </c>
      <c r="Y533" s="207">
        <v>2511</v>
      </c>
      <c r="Z533" s="207">
        <v>0</v>
      </c>
      <c r="AA533" s="207">
        <v>0</v>
      </c>
      <c r="AB533" s="207">
        <v>0</v>
      </c>
      <c r="AC533" s="207">
        <v>86779.43</v>
      </c>
      <c r="AD533" s="207">
        <v>0</v>
      </c>
      <c r="AE533" s="207">
        <v>9097.5</v>
      </c>
      <c r="AF533" s="207">
        <v>165347.75</v>
      </c>
      <c r="AG533" s="207">
        <v>346010</v>
      </c>
      <c r="AH533" s="207">
        <v>158</v>
      </c>
      <c r="AI533" s="207">
        <v>0</v>
      </c>
      <c r="AJ533" s="207">
        <v>2890</v>
      </c>
      <c r="AK533" s="207">
        <v>0</v>
      </c>
      <c r="AL533" s="207">
        <v>0</v>
      </c>
      <c r="AM533" s="207">
        <v>0</v>
      </c>
      <c r="AN533" s="207">
        <v>0</v>
      </c>
      <c r="AO533" s="207">
        <v>0</v>
      </c>
      <c r="AP533" s="207">
        <v>0</v>
      </c>
      <c r="AQ533" s="207">
        <v>0</v>
      </c>
      <c r="AR533" s="207">
        <v>0</v>
      </c>
      <c r="AS533" s="207">
        <v>0</v>
      </c>
      <c r="AT533" s="207">
        <v>0</v>
      </c>
      <c r="AU533" s="207">
        <v>0</v>
      </c>
      <c r="AV533" s="207">
        <v>0</v>
      </c>
      <c r="AW533" s="207">
        <v>0</v>
      </c>
      <c r="AX533" s="207">
        <v>0</v>
      </c>
      <c r="AY533" s="207">
        <v>4057</v>
      </c>
      <c r="AZ533" s="207">
        <v>0</v>
      </c>
      <c r="BA533" s="207">
        <v>0</v>
      </c>
      <c r="BB533" s="207">
        <v>0</v>
      </c>
      <c r="BC533" s="207">
        <v>1185</v>
      </c>
      <c r="BD533" s="207">
        <v>0</v>
      </c>
      <c r="BE533" s="207">
        <v>0</v>
      </c>
      <c r="BF533" s="207">
        <v>6201</v>
      </c>
      <c r="BG533" s="207">
        <v>6078.44</v>
      </c>
      <c r="BH533" s="207"/>
      <c r="BI533" s="207">
        <v>0</v>
      </c>
      <c r="BJ533" s="207"/>
      <c r="BK533" s="207">
        <v>0</v>
      </c>
      <c r="BL533" s="207">
        <v>0</v>
      </c>
      <c r="BM533" s="207">
        <v>0</v>
      </c>
      <c r="BN533" s="207">
        <v>44892.93</v>
      </c>
      <c r="BO533" s="207">
        <v>0</v>
      </c>
      <c r="BP533" s="207"/>
      <c r="BQ533" s="207">
        <v>0</v>
      </c>
      <c r="BR533" s="207">
        <v>0</v>
      </c>
      <c r="BS533" s="207">
        <v>0</v>
      </c>
      <c r="BT533" s="207">
        <v>0</v>
      </c>
      <c r="BU533" s="207">
        <v>4430.25</v>
      </c>
      <c r="BV533" s="207">
        <v>0</v>
      </c>
      <c r="BW533" s="207">
        <v>0</v>
      </c>
      <c r="BX533" s="207">
        <v>0</v>
      </c>
      <c r="BY533" s="207">
        <v>0</v>
      </c>
      <c r="BZ533" s="207">
        <v>1197</v>
      </c>
      <c r="CA533" s="207">
        <v>9446</v>
      </c>
      <c r="CB533" s="207">
        <v>53511.16</v>
      </c>
      <c r="CC533" s="216">
        <f t="shared" si="75"/>
        <v>1343195.2799999998</v>
      </c>
    </row>
    <row r="534" spans="1:81" s="308" customFormat="1">
      <c r="A534" s="350"/>
      <c r="B534" s="349"/>
      <c r="C534" s="351"/>
      <c r="D534" s="351"/>
      <c r="E534" s="351"/>
      <c r="F534" s="354" t="s">
        <v>1722</v>
      </c>
      <c r="G534" s="355" t="s">
        <v>1723</v>
      </c>
      <c r="H534" s="207">
        <v>189765</v>
      </c>
      <c r="I534" s="207">
        <v>0</v>
      </c>
      <c r="J534" s="207">
        <v>0</v>
      </c>
      <c r="K534" s="207">
        <v>0</v>
      </c>
      <c r="L534" s="207">
        <v>0</v>
      </c>
      <c r="M534" s="207">
        <v>0</v>
      </c>
      <c r="N534" s="207">
        <v>62917.36</v>
      </c>
      <c r="O534" s="207">
        <v>1925.5</v>
      </c>
      <c r="P534" s="207">
        <v>0</v>
      </c>
      <c r="Q534" s="207">
        <v>2476</v>
      </c>
      <c r="R534" s="207">
        <v>0</v>
      </c>
      <c r="S534" s="207">
        <v>0</v>
      </c>
      <c r="T534" s="207">
        <v>680</v>
      </c>
      <c r="U534" s="207">
        <v>0</v>
      </c>
      <c r="V534" s="207">
        <v>0</v>
      </c>
      <c r="W534" s="207">
        <v>0</v>
      </c>
      <c r="X534" s="207">
        <v>0</v>
      </c>
      <c r="Y534" s="207">
        <v>23040</v>
      </c>
      <c r="Z534" s="207">
        <v>6241.3</v>
      </c>
      <c r="AA534" s="207">
        <v>0</v>
      </c>
      <c r="AB534" s="207">
        <v>0</v>
      </c>
      <c r="AC534" s="207">
        <v>41215.22</v>
      </c>
      <c r="AD534" s="207">
        <v>0</v>
      </c>
      <c r="AE534" s="207">
        <v>0</v>
      </c>
      <c r="AF534" s="207">
        <v>23624.5</v>
      </c>
      <c r="AG534" s="207">
        <v>0</v>
      </c>
      <c r="AH534" s="207">
        <v>0</v>
      </c>
      <c r="AI534" s="207">
        <v>42077.5</v>
      </c>
      <c r="AJ534" s="207">
        <v>0</v>
      </c>
      <c r="AK534" s="207">
        <v>0</v>
      </c>
      <c r="AL534" s="207">
        <v>0</v>
      </c>
      <c r="AM534" s="207">
        <v>0</v>
      </c>
      <c r="AN534" s="207">
        <v>0</v>
      </c>
      <c r="AO534" s="207">
        <v>0</v>
      </c>
      <c r="AP534" s="207">
        <v>0</v>
      </c>
      <c r="AQ534" s="207">
        <v>0</v>
      </c>
      <c r="AR534" s="207">
        <v>0</v>
      </c>
      <c r="AS534" s="207">
        <v>0</v>
      </c>
      <c r="AT534" s="207">
        <v>0</v>
      </c>
      <c r="AU534" s="207">
        <v>110236.99</v>
      </c>
      <c r="AV534" s="207">
        <v>14237</v>
      </c>
      <c r="AW534" s="207">
        <v>9815</v>
      </c>
      <c r="AX534" s="207">
        <v>23032</v>
      </c>
      <c r="AY534" s="207">
        <v>8946</v>
      </c>
      <c r="AZ534" s="207">
        <v>2926</v>
      </c>
      <c r="BA534" s="207">
        <v>25388</v>
      </c>
      <c r="BB534" s="207">
        <v>0</v>
      </c>
      <c r="BC534" s="207">
        <v>0</v>
      </c>
      <c r="BD534" s="207">
        <v>0</v>
      </c>
      <c r="BE534" s="207">
        <v>0</v>
      </c>
      <c r="BF534" s="207">
        <v>0</v>
      </c>
      <c r="BG534" s="207">
        <v>0</v>
      </c>
      <c r="BH534" s="207"/>
      <c r="BI534" s="207">
        <v>0</v>
      </c>
      <c r="BJ534" s="207"/>
      <c r="BK534" s="207">
        <v>0</v>
      </c>
      <c r="BL534" s="207">
        <v>0</v>
      </c>
      <c r="BM534" s="207">
        <v>0</v>
      </c>
      <c r="BN534" s="207">
        <v>0</v>
      </c>
      <c r="BO534" s="207">
        <v>0</v>
      </c>
      <c r="BP534" s="207"/>
      <c r="BQ534" s="207">
        <v>0</v>
      </c>
      <c r="BR534" s="207">
        <v>0</v>
      </c>
      <c r="BS534" s="207">
        <v>0</v>
      </c>
      <c r="BT534" s="207">
        <v>728241</v>
      </c>
      <c r="BU534" s="207">
        <v>0</v>
      </c>
      <c r="BV534" s="207">
        <v>0</v>
      </c>
      <c r="BW534" s="207">
        <v>0</v>
      </c>
      <c r="BX534" s="207">
        <v>0</v>
      </c>
      <c r="BY534" s="207">
        <v>7556</v>
      </c>
      <c r="BZ534" s="207">
        <v>0</v>
      </c>
      <c r="CA534" s="207">
        <v>1559</v>
      </c>
      <c r="CB534" s="207">
        <v>8551</v>
      </c>
      <c r="CC534" s="216">
        <f t="shared" si="75"/>
        <v>1334450.3700000001</v>
      </c>
    </row>
    <row r="535" spans="1:81" s="308" customFormat="1">
      <c r="A535" s="350"/>
      <c r="B535" s="349"/>
      <c r="C535" s="351"/>
      <c r="D535" s="351"/>
      <c r="E535" s="351"/>
      <c r="F535" s="354" t="s">
        <v>1724</v>
      </c>
      <c r="G535" s="355" t="s">
        <v>1725</v>
      </c>
      <c r="H535" s="207">
        <v>20917</v>
      </c>
      <c r="I535" s="207">
        <v>0</v>
      </c>
      <c r="J535" s="207">
        <v>0</v>
      </c>
      <c r="K535" s="207">
        <v>0</v>
      </c>
      <c r="L535" s="207">
        <v>0</v>
      </c>
      <c r="M535" s="207">
        <v>0</v>
      </c>
      <c r="N535" s="207">
        <v>0</v>
      </c>
      <c r="O535" s="207">
        <v>0</v>
      </c>
      <c r="P535" s="207">
        <v>0</v>
      </c>
      <c r="Q535" s="207">
        <v>378</v>
      </c>
      <c r="R535" s="207">
        <v>0</v>
      </c>
      <c r="S535" s="207">
        <v>0</v>
      </c>
      <c r="T535" s="207">
        <v>0</v>
      </c>
      <c r="U535" s="207">
        <v>0</v>
      </c>
      <c r="V535" s="207">
        <v>0</v>
      </c>
      <c r="W535" s="207">
        <v>0</v>
      </c>
      <c r="X535" s="207">
        <v>0</v>
      </c>
      <c r="Y535" s="207">
        <v>8873</v>
      </c>
      <c r="Z535" s="207">
        <v>7490.2</v>
      </c>
      <c r="AA535" s="207">
        <v>3332</v>
      </c>
      <c r="AB535" s="207">
        <v>147</v>
      </c>
      <c r="AC535" s="207">
        <v>0</v>
      </c>
      <c r="AD535" s="207">
        <v>0</v>
      </c>
      <c r="AE535" s="207">
        <v>0</v>
      </c>
      <c r="AF535" s="207">
        <v>5752.75</v>
      </c>
      <c r="AG535" s="207">
        <v>16761.14</v>
      </c>
      <c r="AH535" s="207">
        <v>0</v>
      </c>
      <c r="AI535" s="207">
        <v>66964.55</v>
      </c>
      <c r="AJ535" s="207">
        <v>29096</v>
      </c>
      <c r="AK535" s="207">
        <v>740</v>
      </c>
      <c r="AL535" s="207">
        <v>0</v>
      </c>
      <c r="AM535" s="207">
        <v>2327</v>
      </c>
      <c r="AN535" s="207">
        <v>0</v>
      </c>
      <c r="AO535" s="207">
        <v>0</v>
      </c>
      <c r="AP535" s="207">
        <v>0</v>
      </c>
      <c r="AQ535" s="207">
        <v>2977.38</v>
      </c>
      <c r="AR535" s="207">
        <v>0</v>
      </c>
      <c r="AS535" s="207">
        <v>0</v>
      </c>
      <c r="AT535" s="207">
        <v>9027</v>
      </c>
      <c r="AU535" s="207">
        <v>7864.97</v>
      </c>
      <c r="AV535" s="207">
        <v>0</v>
      </c>
      <c r="AW535" s="207">
        <v>0</v>
      </c>
      <c r="AX535" s="207">
        <v>0</v>
      </c>
      <c r="AY535" s="207">
        <v>0</v>
      </c>
      <c r="AZ535" s="207">
        <v>0</v>
      </c>
      <c r="BA535" s="207">
        <v>1819.51</v>
      </c>
      <c r="BB535" s="207">
        <v>0</v>
      </c>
      <c r="BC535" s="207">
        <v>370</v>
      </c>
      <c r="BD535" s="207">
        <v>0</v>
      </c>
      <c r="BE535" s="207">
        <v>0</v>
      </c>
      <c r="BF535" s="207">
        <v>0</v>
      </c>
      <c r="BG535" s="207">
        <v>72670.720000000001</v>
      </c>
      <c r="BH535" s="207"/>
      <c r="BI535" s="207">
        <v>0</v>
      </c>
      <c r="BJ535" s="207"/>
      <c r="BK535" s="207">
        <v>0</v>
      </c>
      <c r="BL535" s="207">
        <v>0</v>
      </c>
      <c r="BM535" s="207">
        <v>0</v>
      </c>
      <c r="BN535" s="207">
        <v>453848.82</v>
      </c>
      <c r="BO535" s="207">
        <v>0</v>
      </c>
      <c r="BP535" s="207"/>
      <c r="BQ535" s="207">
        <v>0</v>
      </c>
      <c r="BR535" s="207">
        <v>0</v>
      </c>
      <c r="BS535" s="207">
        <v>0</v>
      </c>
      <c r="BT535" s="207">
        <v>0</v>
      </c>
      <c r="BU535" s="207">
        <v>0</v>
      </c>
      <c r="BV535" s="207">
        <v>32235</v>
      </c>
      <c r="BW535" s="207">
        <v>0</v>
      </c>
      <c r="BX535" s="207">
        <v>0</v>
      </c>
      <c r="BY535" s="207">
        <v>161</v>
      </c>
      <c r="BZ535" s="207">
        <v>0</v>
      </c>
      <c r="CA535" s="207">
        <v>0</v>
      </c>
      <c r="CB535" s="207">
        <v>0</v>
      </c>
      <c r="CC535" s="216">
        <f t="shared" si="75"/>
        <v>743753.04</v>
      </c>
    </row>
    <row r="536" spans="1:81" s="308" customFormat="1">
      <c r="A536" s="350"/>
      <c r="B536" s="349"/>
      <c r="C536" s="351"/>
      <c r="D536" s="351"/>
      <c r="E536" s="351"/>
      <c r="F536" s="354" t="s">
        <v>1726</v>
      </c>
      <c r="G536" s="355" t="s">
        <v>1727</v>
      </c>
      <c r="H536" s="207">
        <v>520672.92</v>
      </c>
      <c r="I536" s="207">
        <v>23502</v>
      </c>
      <c r="J536" s="207">
        <v>84921.79</v>
      </c>
      <c r="K536" s="207">
        <v>0</v>
      </c>
      <c r="L536" s="207">
        <v>0</v>
      </c>
      <c r="M536" s="207">
        <v>0</v>
      </c>
      <c r="N536" s="207">
        <v>447001.75</v>
      </c>
      <c r="O536" s="207">
        <v>307332</v>
      </c>
      <c r="P536" s="207">
        <v>0</v>
      </c>
      <c r="Q536" s="207">
        <v>56788.25</v>
      </c>
      <c r="R536" s="207">
        <v>11420</v>
      </c>
      <c r="S536" s="207">
        <v>0</v>
      </c>
      <c r="T536" s="207">
        <v>0</v>
      </c>
      <c r="U536" s="207">
        <v>13652</v>
      </c>
      <c r="V536" s="207">
        <v>0</v>
      </c>
      <c r="W536" s="207">
        <v>0</v>
      </c>
      <c r="X536" s="207">
        <v>0</v>
      </c>
      <c r="Y536" s="207">
        <v>0</v>
      </c>
      <c r="Z536" s="207">
        <v>0</v>
      </c>
      <c r="AA536" s="207">
        <v>128678.28</v>
      </c>
      <c r="AB536" s="207">
        <v>5329.73</v>
      </c>
      <c r="AC536" s="207">
        <v>453672.37</v>
      </c>
      <c r="AD536" s="207">
        <v>29223.5</v>
      </c>
      <c r="AE536" s="207">
        <v>0</v>
      </c>
      <c r="AF536" s="207">
        <v>40073.5</v>
      </c>
      <c r="AG536" s="207">
        <v>71244</v>
      </c>
      <c r="AH536" s="207">
        <v>0</v>
      </c>
      <c r="AI536" s="207">
        <v>468174.8</v>
      </c>
      <c r="AJ536" s="207">
        <v>16830</v>
      </c>
      <c r="AK536" s="207">
        <v>0</v>
      </c>
      <c r="AL536" s="207">
        <v>10602</v>
      </c>
      <c r="AM536" s="207">
        <v>7077</v>
      </c>
      <c r="AN536" s="207">
        <v>67537</v>
      </c>
      <c r="AO536" s="207">
        <v>0</v>
      </c>
      <c r="AP536" s="207">
        <v>0</v>
      </c>
      <c r="AQ536" s="207">
        <v>0</v>
      </c>
      <c r="AR536" s="207">
        <v>0</v>
      </c>
      <c r="AS536" s="207">
        <v>0</v>
      </c>
      <c r="AT536" s="207">
        <v>30366</v>
      </c>
      <c r="AU536" s="207">
        <v>1144590.21</v>
      </c>
      <c r="AV536" s="207">
        <v>133278.51999999999</v>
      </c>
      <c r="AW536" s="207">
        <v>25612</v>
      </c>
      <c r="AX536" s="207">
        <v>43053</v>
      </c>
      <c r="AY536" s="207">
        <v>11657</v>
      </c>
      <c r="AZ536" s="207">
        <v>0</v>
      </c>
      <c r="BA536" s="207">
        <v>47082.239999999998</v>
      </c>
      <c r="BB536" s="207">
        <v>0</v>
      </c>
      <c r="BC536" s="207">
        <v>7120</v>
      </c>
      <c r="BD536" s="207">
        <v>0</v>
      </c>
      <c r="BE536" s="207">
        <v>0</v>
      </c>
      <c r="BF536" s="207">
        <v>67586</v>
      </c>
      <c r="BG536" s="207">
        <v>3645</v>
      </c>
      <c r="BH536" s="207"/>
      <c r="BI536" s="207">
        <v>120179.84</v>
      </c>
      <c r="BJ536" s="207"/>
      <c r="BK536" s="207">
        <v>0</v>
      </c>
      <c r="BL536" s="207">
        <v>0</v>
      </c>
      <c r="BM536" s="207">
        <v>120735.25</v>
      </c>
      <c r="BN536" s="207">
        <v>521704.44</v>
      </c>
      <c r="BO536" s="207">
        <v>0</v>
      </c>
      <c r="BP536" s="207"/>
      <c r="BQ536" s="207">
        <v>0</v>
      </c>
      <c r="BR536" s="207">
        <v>0</v>
      </c>
      <c r="BS536" s="207">
        <v>17106</v>
      </c>
      <c r="BT536" s="207">
        <v>137997</v>
      </c>
      <c r="BU536" s="207">
        <v>11749.5</v>
      </c>
      <c r="BV536" s="207">
        <v>23097.759999999998</v>
      </c>
      <c r="BW536" s="207">
        <v>43247.27</v>
      </c>
      <c r="BX536" s="207">
        <v>0</v>
      </c>
      <c r="BY536" s="207">
        <v>685867.06</v>
      </c>
      <c r="BZ536" s="207">
        <v>3908</v>
      </c>
      <c r="CA536" s="207">
        <v>0</v>
      </c>
      <c r="CB536" s="207">
        <v>29087.03</v>
      </c>
      <c r="CC536" s="216">
        <f t="shared" si="75"/>
        <v>5992402.0099999988</v>
      </c>
    </row>
    <row r="537" spans="1:81" s="308" customFormat="1">
      <c r="A537" s="350"/>
      <c r="B537" s="349"/>
      <c r="C537" s="351"/>
      <c r="D537" s="351"/>
      <c r="E537" s="351"/>
      <c r="F537" s="354" t="s">
        <v>1728</v>
      </c>
      <c r="G537" s="355" t="s">
        <v>1187</v>
      </c>
      <c r="H537" s="207">
        <v>0</v>
      </c>
      <c r="I537" s="207">
        <v>0</v>
      </c>
      <c r="J537" s="207">
        <v>0</v>
      </c>
      <c r="K537" s="207">
        <v>0</v>
      </c>
      <c r="L537" s="207">
        <v>0</v>
      </c>
      <c r="M537" s="207">
        <v>0</v>
      </c>
      <c r="N537" s="207">
        <v>0</v>
      </c>
      <c r="O537" s="207">
        <v>0</v>
      </c>
      <c r="P537" s="207">
        <v>0</v>
      </c>
      <c r="Q537" s="207">
        <v>0</v>
      </c>
      <c r="R537" s="207">
        <v>0</v>
      </c>
      <c r="S537" s="207">
        <v>0</v>
      </c>
      <c r="T537" s="207">
        <v>0</v>
      </c>
      <c r="U537" s="207">
        <v>0</v>
      </c>
      <c r="V537" s="207">
        <v>0</v>
      </c>
      <c r="W537" s="207">
        <v>0</v>
      </c>
      <c r="X537" s="207">
        <v>0</v>
      </c>
      <c r="Y537" s="207">
        <v>0</v>
      </c>
      <c r="Z537" s="207">
        <v>8095123</v>
      </c>
      <c r="AA537" s="207">
        <v>0</v>
      </c>
      <c r="AB537" s="207">
        <v>0</v>
      </c>
      <c r="AC537" s="207">
        <v>0</v>
      </c>
      <c r="AD537" s="207">
        <v>0</v>
      </c>
      <c r="AE537" s="207">
        <v>0</v>
      </c>
      <c r="AF537" s="207">
        <v>0</v>
      </c>
      <c r="AG537" s="207">
        <v>0</v>
      </c>
      <c r="AH537" s="207">
        <v>0</v>
      </c>
      <c r="AI537" s="207">
        <v>0</v>
      </c>
      <c r="AJ537" s="207">
        <v>0</v>
      </c>
      <c r="AK537" s="207">
        <v>0</v>
      </c>
      <c r="AL537" s="207">
        <v>0</v>
      </c>
      <c r="AM537" s="207">
        <v>0</v>
      </c>
      <c r="AN537" s="207">
        <v>0</v>
      </c>
      <c r="AO537" s="207">
        <v>0</v>
      </c>
      <c r="AP537" s="207">
        <v>0</v>
      </c>
      <c r="AQ537" s="207">
        <v>0</v>
      </c>
      <c r="AR537" s="207">
        <v>0</v>
      </c>
      <c r="AS537" s="207">
        <v>0</v>
      </c>
      <c r="AT537" s="207">
        <v>0</v>
      </c>
      <c r="AU537" s="207">
        <v>0</v>
      </c>
      <c r="AV537" s="207">
        <v>0</v>
      </c>
      <c r="AW537" s="207">
        <v>0</v>
      </c>
      <c r="AX537" s="207">
        <v>0</v>
      </c>
      <c r="AY537" s="207">
        <v>0</v>
      </c>
      <c r="AZ537" s="207">
        <v>0</v>
      </c>
      <c r="BA537" s="207">
        <v>0</v>
      </c>
      <c r="BB537" s="207">
        <v>0</v>
      </c>
      <c r="BC537" s="207">
        <v>1960</v>
      </c>
      <c r="BD537" s="207">
        <v>0</v>
      </c>
      <c r="BE537" s="207">
        <v>0</v>
      </c>
      <c r="BF537" s="207">
        <v>0</v>
      </c>
      <c r="BG537" s="207">
        <v>11021</v>
      </c>
      <c r="BH537" s="207"/>
      <c r="BI537" s="207">
        <v>0</v>
      </c>
      <c r="BJ537" s="207"/>
      <c r="BK537" s="207">
        <v>0</v>
      </c>
      <c r="BL537" s="207">
        <v>0</v>
      </c>
      <c r="BM537" s="207">
        <v>0</v>
      </c>
      <c r="BN537" s="207">
        <v>0</v>
      </c>
      <c r="BO537" s="207">
        <v>0</v>
      </c>
      <c r="BP537" s="207"/>
      <c r="BQ537" s="207">
        <v>0</v>
      </c>
      <c r="BR537" s="207">
        <v>0</v>
      </c>
      <c r="BS537" s="207">
        <v>0</v>
      </c>
      <c r="BT537" s="207">
        <v>0</v>
      </c>
      <c r="BU537" s="207">
        <v>0</v>
      </c>
      <c r="BV537" s="207">
        <v>0</v>
      </c>
      <c r="BW537" s="207">
        <v>0</v>
      </c>
      <c r="BX537" s="207">
        <v>0</v>
      </c>
      <c r="BY537" s="207">
        <v>0</v>
      </c>
      <c r="BZ537" s="207">
        <v>0</v>
      </c>
      <c r="CA537" s="207">
        <v>0</v>
      </c>
      <c r="CB537" s="207">
        <v>0</v>
      </c>
      <c r="CC537" s="216">
        <f t="shared" si="75"/>
        <v>8108104</v>
      </c>
    </row>
    <row r="538" spans="1:81" s="308" customFormat="1">
      <c r="A538" s="350"/>
      <c r="B538" s="349"/>
      <c r="C538" s="351"/>
      <c r="D538" s="351"/>
      <c r="E538" s="351"/>
      <c r="F538" s="354" t="s">
        <v>1729</v>
      </c>
      <c r="G538" s="355" t="s">
        <v>1730</v>
      </c>
      <c r="H538" s="207">
        <v>0</v>
      </c>
      <c r="I538" s="207">
        <v>136300</v>
      </c>
      <c r="J538" s="207">
        <v>0</v>
      </c>
      <c r="K538" s="207">
        <v>0</v>
      </c>
      <c r="L538" s="207">
        <v>0</v>
      </c>
      <c r="M538" s="207">
        <v>0</v>
      </c>
      <c r="N538" s="207">
        <v>0</v>
      </c>
      <c r="O538" s="207">
        <v>9460</v>
      </c>
      <c r="P538" s="207">
        <v>0</v>
      </c>
      <c r="Q538" s="207">
        <v>0</v>
      </c>
      <c r="R538" s="207">
        <v>0</v>
      </c>
      <c r="S538" s="207">
        <v>76730</v>
      </c>
      <c r="T538" s="207">
        <v>0</v>
      </c>
      <c r="U538" s="207">
        <v>0</v>
      </c>
      <c r="V538" s="207">
        <v>0</v>
      </c>
      <c r="W538" s="207">
        <v>0</v>
      </c>
      <c r="X538" s="207">
        <v>0</v>
      </c>
      <c r="Y538" s="207">
        <v>9890</v>
      </c>
      <c r="Z538" s="207">
        <v>3003450</v>
      </c>
      <c r="AA538" s="207">
        <v>213635</v>
      </c>
      <c r="AB538" s="207">
        <v>229880</v>
      </c>
      <c r="AC538" s="207">
        <v>0</v>
      </c>
      <c r="AD538" s="207">
        <v>0</v>
      </c>
      <c r="AE538" s="207">
        <v>0</v>
      </c>
      <c r="AF538" s="207">
        <v>0</v>
      </c>
      <c r="AG538" s="207">
        <v>0</v>
      </c>
      <c r="AH538" s="207">
        <v>0</v>
      </c>
      <c r="AI538" s="207">
        <v>0</v>
      </c>
      <c r="AJ538" s="207">
        <v>0</v>
      </c>
      <c r="AK538" s="207">
        <v>0</v>
      </c>
      <c r="AL538" s="207">
        <v>0</v>
      </c>
      <c r="AM538" s="207">
        <v>0</v>
      </c>
      <c r="AN538" s="207">
        <v>0</v>
      </c>
      <c r="AO538" s="207">
        <v>0</v>
      </c>
      <c r="AP538" s="207">
        <v>0</v>
      </c>
      <c r="AQ538" s="207">
        <v>0</v>
      </c>
      <c r="AR538" s="207">
        <v>0</v>
      </c>
      <c r="AS538" s="207">
        <v>0</v>
      </c>
      <c r="AT538" s="207">
        <v>0</v>
      </c>
      <c r="AU538" s="207">
        <v>0</v>
      </c>
      <c r="AV538" s="207">
        <v>0</v>
      </c>
      <c r="AW538" s="207">
        <v>51440</v>
      </c>
      <c r="AX538" s="207">
        <v>33740</v>
      </c>
      <c r="AY538" s="207">
        <v>0</v>
      </c>
      <c r="AZ538" s="207">
        <v>259240</v>
      </c>
      <c r="BA538" s="207">
        <v>33035</v>
      </c>
      <c r="BB538" s="207">
        <v>0</v>
      </c>
      <c r="BC538" s="207">
        <v>0</v>
      </c>
      <c r="BD538" s="207">
        <v>0</v>
      </c>
      <c r="BE538" s="207">
        <v>0</v>
      </c>
      <c r="BF538" s="207">
        <v>33100</v>
      </c>
      <c r="BG538" s="207">
        <v>22685</v>
      </c>
      <c r="BH538" s="207"/>
      <c r="BI538" s="207">
        <v>0</v>
      </c>
      <c r="BJ538" s="207"/>
      <c r="BK538" s="207">
        <v>0</v>
      </c>
      <c r="BL538" s="207">
        <v>0</v>
      </c>
      <c r="BM538" s="207">
        <v>16985</v>
      </c>
      <c r="BN538" s="207">
        <v>0</v>
      </c>
      <c r="BO538" s="207">
        <v>105749</v>
      </c>
      <c r="BP538" s="207"/>
      <c r="BQ538" s="207">
        <v>0</v>
      </c>
      <c r="BR538" s="207">
        <v>90870</v>
      </c>
      <c r="BS538" s="207">
        <v>3930</v>
      </c>
      <c r="BT538" s="207">
        <v>71894</v>
      </c>
      <c r="BU538" s="207">
        <v>0</v>
      </c>
      <c r="BV538" s="207">
        <v>0</v>
      </c>
      <c r="BW538" s="207">
        <v>90645</v>
      </c>
      <c r="BX538" s="207">
        <v>0</v>
      </c>
      <c r="BY538" s="207">
        <v>3550</v>
      </c>
      <c r="BZ538" s="207">
        <v>0</v>
      </c>
      <c r="CA538" s="207">
        <v>0</v>
      </c>
      <c r="CB538" s="207">
        <v>270</v>
      </c>
      <c r="CC538" s="216">
        <f t="shared" si="75"/>
        <v>4496478</v>
      </c>
    </row>
    <row r="539" spans="1:81" s="308" customFormat="1">
      <c r="A539" s="350"/>
      <c r="B539" s="349"/>
      <c r="C539" s="351"/>
      <c r="D539" s="351"/>
      <c r="E539" s="351"/>
      <c r="F539" s="354" t="s">
        <v>1731</v>
      </c>
      <c r="G539" s="355" t="s">
        <v>1190</v>
      </c>
      <c r="H539" s="207">
        <v>0</v>
      </c>
      <c r="I539" s="207">
        <v>0</v>
      </c>
      <c r="J539" s="207">
        <v>0</v>
      </c>
      <c r="K539" s="207">
        <v>0</v>
      </c>
      <c r="L539" s="207">
        <v>0</v>
      </c>
      <c r="M539" s="207">
        <v>0</v>
      </c>
      <c r="N539" s="207">
        <v>0</v>
      </c>
      <c r="O539" s="207">
        <v>0</v>
      </c>
      <c r="P539" s="207">
        <v>0</v>
      </c>
      <c r="Q539" s="207">
        <v>0</v>
      </c>
      <c r="R539" s="207">
        <v>0</v>
      </c>
      <c r="S539" s="207">
        <v>0</v>
      </c>
      <c r="T539" s="207">
        <v>0</v>
      </c>
      <c r="U539" s="207">
        <v>0</v>
      </c>
      <c r="V539" s="207">
        <v>0</v>
      </c>
      <c r="W539" s="207">
        <v>0</v>
      </c>
      <c r="X539" s="207">
        <v>0</v>
      </c>
      <c r="Y539" s="207">
        <v>0</v>
      </c>
      <c r="Z539" s="207">
        <v>0</v>
      </c>
      <c r="AA539" s="207">
        <v>0</v>
      </c>
      <c r="AB539" s="207">
        <v>0</v>
      </c>
      <c r="AC539" s="207">
        <v>0</v>
      </c>
      <c r="AD539" s="207">
        <v>0</v>
      </c>
      <c r="AE539" s="207">
        <v>0</v>
      </c>
      <c r="AF539" s="207">
        <v>0</v>
      </c>
      <c r="AG539" s="207">
        <v>0</v>
      </c>
      <c r="AH539" s="207">
        <v>0</v>
      </c>
      <c r="AI539" s="207">
        <v>0</v>
      </c>
      <c r="AJ539" s="207">
        <v>0</v>
      </c>
      <c r="AK539" s="207">
        <v>0</v>
      </c>
      <c r="AL539" s="207">
        <v>0</v>
      </c>
      <c r="AM539" s="207">
        <v>0</v>
      </c>
      <c r="AN539" s="207">
        <v>0</v>
      </c>
      <c r="AO539" s="207">
        <v>0</v>
      </c>
      <c r="AP539" s="207">
        <v>0</v>
      </c>
      <c r="AQ539" s="207">
        <v>0</v>
      </c>
      <c r="AR539" s="207">
        <v>0</v>
      </c>
      <c r="AS539" s="207">
        <v>0</v>
      </c>
      <c r="AT539" s="207">
        <v>0</v>
      </c>
      <c r="AU539" s="207">
        <v>0</v>
      </c>
      <c r="AV539" s="207">
        <v>0</v>
      </c>
      <c r="AW539" s="207">
        <v>0</v>
      </c>
      <c r="AX539" s="207">
        <v>0</v>
      </c>
      <c r="AY539" s="207">
        <v>0</v>
      </c>
      <c r="AZ539" s="207">
        <v>0</v>
      </c>
      <c r="BA539" s="207">
        <v>0</v>
      </c>
      <c r="BB539" s="207">
        <v>0</v>
      </c>
      <c r="BC539" s="207">
        <v>0</v>
      </c>
      <c r="BD539" s="207">
        <v>0</v>
      </c>
      <c r="BE539" s="207">
        <v>0</v>
      </c>
      <c r="BF539" s="207">
        <v>0</v>
      </c>
      <c r="BG539" s="207">
        <v>4377</v>
      </c>
      <c r="BH539" s="207"/>
      <c r="BI539" s="207">
        <v>0</v>
      </c>
      <c r="BJ539" s="207"/>
      <c r="BK539" s="207">
        <v>0</v>
      </c>
      <c r="BL539" s="207">
        <v>0</v>
      </c>
      <c r="BM539" s="207">
        <v>9300</v>
      </c>
      <c r="BN539" s="207">
        <v>0</v>
      </c>
      <c r="BO539" s="207">
        <v>10920.27</v>
      </c>
      <c r="BP539" s="207"/>
      <c r="BQ539" s="207">
        <v>0</v>
      </c>
      <c r="BR539" s="207">
        <v>0</v>
      </c>
      <c r="BS539" s="207">
        <v>0</v>
      </c>
      <c r="BT539" s="207">
        <v>0</v>
      </c>
      <c r="BU539" s="207">
        <v>0</v>
      </c>
      <c r="BV539" s="207">
        <v>0</v>
      </c>
      <c r="BW539" s="207">
        <v>6355</v>
      </c>
      <c r="BX539" s="207">
        <v>0</v>
      </c>
      <c r="BY539" s="207">
        <v>0</v>
      </c>
      <c r="BZ539" s="207">
        <v>0</v>
      </c>
      <c r="CA539" s="207">
        <v>0</v>
      </c>
      <c r="CB539" s="207">
        <v>0</v>
      </c>
      <c r="CC539" s="216">
        <f t="shared" si="75"/>
        <v>30952.27</v>
      </c>
    </row>
    <row r="540" spans="1:81" s="308" customFormat="1">
      <c r="A540" s="350"/>
      <c r="B540" s="349"/>
      <c r="C540" s="351"/>
      <c r="D540" s="351"/>
      <c r="E540" s="351"/>
      <c r="F540" s="354" t="s">
        <v>1732</v>
      </c>
      <c r="G540" s="355" t="s">
        <v>1192</v>
      </c>
      <c r="H540" s="207">
        <v>0</v>
      </c>
      <c r="I540" s="207">
        <v>0</v>
      </c>
      <c r="J540" s="207">
        <v>0</v>
      </c>
      <c r="K540" s="207">
        <v>0</v>
      </c>
      <c r="L540" s="207">
        <v>0</v>
      </c>
      <c r="M540" s="207">
        <v>0</v>
      </c>
      <c r="N540" s="207">
        <v>0</v>
      </c>
      <c r="O540" s="207">
        <v>0</v>
      </c>
      <c r="P540" s="207">
        <v>0</v>
      </c>
      <c r="Q540" s="207">
        <v>0</v>
      </c>
      <c r="R540" s="207">
        <v>0</v>
      </c>
      <c r="S540" s="207">
        <v>0</v>
      </c>
      <c r="T540" s="207">
        <v>0</v>
      </c>
      <c r="U540" s="207">
        <v>0</v>
      </c>
      <c r="V540" s="207">
        <v>0</v>
      </c>
      <c r="W540" s="207">
        <v>0</v>
      </c>
      <c r="X540" s="207">
        <v>0</v>
      </c>
      <c r="Y540" s="207">
        <v>0</v>
      </c>
      <c r="Z540" s="207">
        <v>0</v>
      </c>
      <c r="AA540" s="207">
        <v>0</v>
      </c>
      <c r="AB540" s="207">
        <v>0</v>
      </c>
      <c r="AC540" s="207">
        <v>0</v>
      </c>
      <c r="AD540" s="207">
        <v>0</v>
      </c>
      <c r="AE540" s="207">
        <v>0</v>
      </c>
      <c r="AF540" s="207">
        <v>0</v>
      </c>
      <c r="AG540" s="207">
        <v>0</v>
      </c>
      <c r="AH540" s="207">
        <v>0</v>
      </c>
      <c r="AI540" s="207">
        <v>0</v>
      </c>
      <c r="AJ540" s="207">
        <v>0</v>
      </c>
      <c r="AK540" s="207">
        <v>0</v>
      </c>
      <c r="AL540" s="207">
        <v>0</v>
      </c>
      <c r="AM540" s="207">
        <v>0</v>
      </c>
      <c r="AN540" s="207">
        <v>0</v>
      </c>
      <c r="AO540" s="207">
        <v>0</v>
      </c>
      <c r="AP540" s="207">
        <v>0</v>
      </c>
      <c r="AQ540" s="207">
        <v>0</v>
      </c>
      <c r="AR540" s="207">
        <v>0</v>
      </c>
      <c r="AS540" s="207">
        <v>0</v>
      </c>
      <c r="AT540" s="207">
        <v>1084768</v>
      </c>
      <c r="AU540" s="207">
        <v>0</v>
      </c>
      <c r="AV540" s="207">
        <v>0</v>
      </c>
      <c r="AW540" s="207">
        <v>0</v>
      </c>
      <c r="AX540" s="207">
        <v>0</v>
      </c>
      <c r="AY540" s="207">
        <v>0</v>
      </c>
      <c r="AZ540" s="207">
        <v>0</v>
      </c>
      <c r="BA540" s="207">
        <v>0</v>
      </c>
      <c r="BB540" s="207">
        <v>0</v>
      </c>
      <c r="BC540" s="207">
        <v>0</v>
      </c>
      <c r="BD540" s="207">
        <v>0</v>
      </c>
      <c r="BE540" s="207">
        <v>0</v>
      </c>
      <c r="BF540" s="207">
        <v>0</v>
      </c>
      <c r="BG540" s="207">
        <v>0</v>
      </c>
      <c r="BH540" s="207"/>
      <c r="BI540" s="207">
        <v>0</v>
      </c>
      <c r="BJ540" s="207"/>
      <c r="BK540" s="207">
        <v>0</v>
      </c>
      <c r="BL540" s="207">
        <v>0</v>
      </c>
      <c r="BM540" s="207">
        <v>0</v>
      </c>
      <c r="BN540" s="207">
        <v>0</v>
      </c>
      <c r="BO540" s="207">
        <v>0</v>
      </c>
      <c r="BP540" s="207"/>
      <c r="BQ540" s="207">
        <v>0</v>
      </c>
      <c r="BR540" s="207">
        <v>0</v>
      </c>
      <c r="BS540" s="207">
        <v>0</v>
      </c>
      <c r="BT540" s="207">
        <v>0</v>
      </c>
      <c r="BU540" s="207">
        <v>0</v>
      </c>
      <c r="BV540" s="207">
        <v>0</v>
      </c>
      <c r="BW540" s="207">
        <v>1311217</v>
      </c>
      <c r="BX540" s="207">
        <v>0</v>
      </c>
      <c r="BY540" s="207">
        <v>0</v>
      </c>
      <c r="BZ540" s="207">
        <v>0</v>
      </c>
      <c r="CA540" s="207">
        <v>0</v>
      </c>
      <c r="CB540" s="207">
        <v>0</v>
      </c>
      <c r="CC540" s="216">
        <f t="shared" si="75"/>
        <v>2395985</v>
      </c>
    </row>
    <row r="541" spans="1:81" s="308" customFormat="1">
      <c r="A541" s="350"/>
      <c r="B541" s="349"/>
      <c r="C541" s="351"/>
      <c r="D541" s="351"/>
      <c r="E541" s="351"/>
      <c r="F541" s="354" t="s">
        <v>1733</v>
      </c>
      <c r="G541" s="355" t="s">
        <v>1734</v>
      </c>
      <c r="H541" s="207">
        <v>0</v>
      </c>
      <c r="I541" s="207">
        <v>1773345.75</v>
      </c>
      <c r="J541" s="207">
        <v>0</v>
      </c>
      <c r="K541" s="207">
        <v>246185</v>
      </c>
      <c r="L541" s="207">
        <v>135557</v>
      </c>
      <c r="M541" s="207">
        <v>109625.83</v>
      </c>
      <c r="N541" s="207">
        <v>4833515.5</v>
      </c>
      <c r="O541" s="207">
        <v>1212784.75</v>
      </c>
      <c r="P541" s="207">
        <v>1160747</v>
      </c>
      <c r="Q541" s="207">
        <v>0</v>
      </c>
      <c r="R541" s="207">
        <v>872803</v>
      </c>
      <c r="S541" s="207">
        <v>792473.5</v>
      </c>
      <c r="T541" s="207">
        <v>0</v>
      </c>
      <c r="U541" s="207">
        <v>0</v>
      </c>
      <c r="V541" s="207">
        <v>125195</v>
      </c>
      <c r="W541" s="207">
        <v>0</v>
      </c>
      <c r="X541" s="207">
        <v>520304</v>
      </c>
      <c r="Y541" s="207">
        <v>1325464.7</v>
      </c>
      <c r="Z541" s="207">
        <v>1194891.7</v>
      </c>
      <c r="AA541" s="207">
        <v>2522835</v>
      </c>
      <c r="AB541" s="207">
        <v>337927.54</v>
      </c>
      <c r="AC541" s="207">
        <v>4108252.02</v>
      </c>
      <c r="AD541" s="207">
        <v>2595027.5</v>
      </c>
      <c r="AE541" s="207">
        <v>2573768.25</v>
      </c>
      <c r="AF541" s="207">
        <v>1078903.8799999999</v>
      </c>
      <c r="AG541" s="207">
        <v>1087333</v>
      </c>
      <c r="AH541" s="207">
        <v>1995670.5</v>
      </c>
      <c r="AI541" s="207">
        <v>0</v>
      </c>
      <c r="AJ541" s="207">
        <v>722461.5</v>
      </c>
      <c r="AK541" s="207">
        <v>306144</v>
      </c>
      <c r="AL541" s="207">
        <v>305710</v>
      </c>
      <c r="AM541" s="207">
        <v>390168</v>
      </c>
      <c r="AN541" s="207">
        <v>177446</v>
      </c>
      <c r="AO541" s="207">
        <v>484019</v>
      </c>
      <c r="AP541" s="207">
        <v>29257</v>
      </c>
      <c r="AQ541" s="207">
        <v>931450</v>
      </c>
      <c r="AR541" s="207">
        <v>438446</v>
      </c>
      <c r="AS541" s="207">
        <v>443672.25</v>
      </c>
      <c r="AT541" s="207">
        <v>348363</v>
      </c>
      <c r="AU541" s="207">
        <v>2032057</v>
      </c>
      <c r="AV541" s="207">
        <v>145220</v>
      </c>
      <c r="AW541" s="207">
        <v>1518062</v>
      </c>
      <c r="AX541" s="207">
        <v>2075895.5</v>
      </c>
      <c r="AY541" s="207">
        <v>549570</v>
      </c>
      <c r="AZ541" s="207">
        <v>0</v>
      </c>
      <c r="BA541" s="207">
        <v>1271943</v>
      </c>
      <c r="BB541" s="207">
        <v>619895</v>
      </c>
      <c r="BC541" s="207">
        <v>2001995.5</v>
      </c>
      <c r="BD541" s="207">
        <v>13308271.130000001</v>
      </c>
      <c r="BE541" s="207">
        <v>6295997</v>
      </c>
      <c r="BF541" s="207">
        <v>179790</v>
      </c>
      <c r="BG541" s="207">
        <v>997316.45</v>
      </c>
      <c r="BH541" s="207"/>
      <c r="BI541" s="207">
        <v>1495564.9</v>
      </c>
      <c r="BJ541" s="207"/>
      <c r="BK541" s="207">
        <v>720543</v>
      </c>
      <c r="BL541" s="207">
        <v>345867</v>
      </c>
      <c r="BM541" s="207">
        <v>1356387.16</v>
      </c>
      <c r="BN541" s="207">
        <v>1975362.5600000001</v>
      </c>
      <c r="BO541" s="207">
        <v>3910477.5</v>
      </c>
      <c r="BP541" s="207"/>
      <c r="BQ541" s="207">
        <v>167670</v>
      </c>
      <c r="BR541" s="207">
        <v>111446</v>
      </c>
      <c r="BS541" s="207">
        <v>877424</v>
      </c>
      <c r="BT541" s="207">
        <v>12431197.73</v>
      </c>
      <c r="BU541" s="207">
        <v>214267.01</v>
      </c>
      <c r="BV541" s="207">
        <v>937634.3</v>
      </c>
      <c r="BW541" s="207">
        <v>3056296.99</v>
      </c>
      <c r="BX541" s="207">
        <v>677461.93</v>
      </c>
      <c r="BY541" s="207">
        <v>2991137.62</v>
      </c>
      <c r="BZ541" s="207">
        <v>65858.27</v>
      </c>
      <c r="CA541" s="207">
        <v>1594760.5</v>
      </c>
      <c r="CB541" s="207">
        <v>691330.47</v>
      </c>
      <c r="CC541" s="216">
        <f t="shared" si="75"/>
        <v>99796446.690000013</v>
      </c>
    </row>
    <row r="542" spans="1:81" s="308" customFormat="1">
      <c r="A542" s="350"/>
      <c r="B542" s="349"/>
      <c r="C542" s="351"/>
      <c r="D542" s="351"/>
      <c r="E542" s="351"/>
      <c r="F542" s="354" t="s">
        <v>1735</v>
      </c>
      <c r="G542" s="355" t="s">
        <v>1736</v>
      </c>
      <c r="H542" s="207">
        <v>0</v>
      </c>
      <c r="I542" s="207">
        <v>49429402.109999999</v>
      </c>
      <c r="J542" s="207">
        <v>0</v>
      </c>
      <c r="K542" s="207">
        <v>194166</v>
      </c>
      <c r="L542" s="207">
        <v>45973</v>
      </c>
      <c r="M542" s="207">
        <v>44371.87</v>
      </c>
      <c r="N542" s="207">
        <v>0</v>
      </c>
      <c r="O542" s="207">
        <v>2192817.75</v>
      </c>
      <c r="P542" s="207">
        <v>452328</v>
      </c>
      <c r="Q542" s="207">
        <v>0</v>
      </c>
      <c r="R542" s="207">
        <v>410678</v>
      </c>
      <c r="S542" s="207">
        <v>763113</v>
      </c>
      <c r="T542" s="207">
        <v>0</v>
      </c>
      <c r="U542" s="207">
        <v>0</v>
      </c>
      <c r="V542" s="207">
        <v>37337</v>
      </c>
      <c r="W542" s="207">
        <v>0</v>
      </c>
      <c r="X542" s="207">
        <v>42998</v>
      </c>
      <c r="Y542" s="207">
        <v>401930.8</v>
      </c>
      <c r="Z542" s="207">
        <v>2616693.16</v>
      </c>
      <c r="AA542" s="207">
        <v>2290304.5</v>
      </c>
      <c r="AB542" s="207">
        <v>203794.34</v>
      </c>
      <c r="AC542" s="207">
        <v>18198754.91</v>
      </c>
      <c r="AD542" s="207">
        <v>1374765.5</v>
      </c>
      <c r="AE542" s="207">
        <v>1233676.5</v>
      </c>
      <c r="AF542" s="207">
        <v>309240.75</v>
      </c>
      <c r="AG542" s="207">
        <v>711128</v>
      </c>
      <c r="AH542" s="207">
        <v>37399</v>
      </c>
      <c r="AI542" s="207">
        <v>0</v>
      </c>
      <c r="AJ542" s="207">
        <v>158294</v>
      </c>
      <c r="AK542" s="207">
        <v>13953</v>
      </c>
      <c r="AL542" s="207">
        <v>0</v>
      </c>
      <c r="AM542" s="207">
        <v>34596</v>
      </c>
      <c r="AN542" s="207">
        <v>827546</v>
      </c>
      <c r="AO542" s="207">
        <v>91739</v>
      </c>
      <c r="AP542" s="207">
        <v>6763</v>
      </c>
      <c r="AQ542" s="207">
        <v>474445</v>
      </c>
      <c r="AR542" s="207">
        <v>208646</v>
      </c>
      <c r="AS542" s="207">
        <v>224353</v>
      </c>
      <c r="AT542" s="207">
        <v>32876</v>
      </c>
      <c r="AU542" s="207">
        <v>30719712.949999999</v>
      </c>
      <c r="AV542" s="207">
        <v>265172</v>
      </c>
      <c r="AW542" s="207">
        <v>0</v>
      </c>
      <c r="AX542" s="207">
        <v>1587545</v>
      </c>
      <c r="AY542" s="207">
        <v>304531</v>
      </c>
      <c r="AZ542" s="207">
        <v>0</v>
      </c>
      <c r="BA542" s="207">
        <v>1136150</v>
      </c>
      <c r="BB542" s="207">
        <v>1650407</v>
      </c>
      <c r="BC542" s="207">
        <v>994479</v>
      </c>
      <c r="BD542" s="207">
        <v>341013.81</v>
      </c>
      <c r="BE542" s="207">
        <v>3920205</v>
      </c>
      <c r="BF542" s="207">
        <v>241927</v>
      </c>
      <c r="BG542" s="207">
        <v>107216</v>
      </c>
      <c r="BH542" s="207"/>
      <c r="BI542" s="207">
        <v>3818554.85</v>
      </c>
      <c r="BJ542" s="207"/>
      <c r="BK542" s="207">
        <v>238811</v>
      </c>
      <c r="BL542" s="207">
        <v>28805</v>
      </c>
      <c r="BM542" s="207">
        <v>1693788.01</v>
      </c>
      <c r="BN542" s="207">
        <v>3795211</v>
      </c>
      <c r="BO542" s="207">
        <v>864889</v>
      </c>
      <c r="BP542" s="207"/>
      <c r="BQ542" s="207">
        <v>9009</v>
      </c>
      <c r="BR542" s="207">
        <v>23586</v>
      </c>
      <c r="BS542" s="207">
        <v>80156</v>
      </c>
      <c r="BT542" s="207">
        <v>23510054.199999999</v>
      </c>
      <c r="BU542" s="207">
        <v>363118.31</v>
      </c>
      <c r="BV542" s="207">
        <v>889334.79</v>
      </c>
      <c r="BW542" s="207">
        <v>846636.13</v>
      </c>
      <c r="BX542" s="207">
        <v>303183.75</v>
      </c>
      <c r="BY542" s="207">
        <v>3482177.47</v>
      </c>
      <c r="BZ542" s="207">
        <v>20286.78</v>
      </c>
      <c r="CA542" s="207">
        <v>464433</v>
      </c>
      <c r="CB542" s="207">
        <v>246624.38</v>
      </c>
      <c r="CC542" s="216">
        <f t="shared" si="75"/>
        <v>165011100.61999997</v>
      </c>
    </row>
    <row r="543" spans="1:81" s="308" customFormat="1">
      <c r="A543" s="350"/>
      <c r="B543" s="349"/>
      <c r="C543" s="351"/>
      <c r="D543" s="351"/>
      <c r="E543" s="351"/>
      <c r="F543" s="354" t="s">
        <v>1737</v>
      </c>
      <c r="G543" s="355" t="s">
        <v>1738</v>
      </c>
      <c r="H543" s="207">
        <v>4844427.0199999996</v>
      </c>
      <c r="I543" s="207">
        <v>73089</v>
      </c>
      <c r="J543" s="207">
        <v>253089</v>
      </c>
      <c r="K543" s="207">
        <v>2029</v>
      </c>
      <c r="L543" s="207">
        <v>23494</v>
      </c>
      <c r="M543" s="207">
        <v>0</v>
      </c>
      <c r="N543" s="207">
        <v>64134.75</v>
      </c>
      <c r="O543" s="207">
        <v>11160</v>
      </c>
      <c r="P543" s="207">
        <v>21978</v>
      </c>
      <c r="Q543" s="207">
        <v>321815.25</v>
      </c>
      <c r="R543" s="207">
        <v>50914</v>
      </c>
      <c r="S543" s="207">
        <v>33794</v>
      </c>
      <c r="T543" s="207">
        <v>414862</v>
      </c>
      <c r="U543" s="207">
        <v>172340.5</v>
      </c>
      <c r="V543" s="207">
        <v>4991</v>
      </c>
      <c r="W543" s="207">
        <v>0</v>
      </c>
      <c r="X543" s="207">
        <v>21936</v>
      </c>
      <c r="Y543" s="207">
        <v>0</v>
      </c>
      <c r="Z543" s="207">
        <v>135227.5</v>
      </c>
      <c r="AA543" s="207">
        <v>389357</v>
      </c>
      <c r="AB543" s="207">
        <v>161832.01</v>
      </c>
      <c r="AC543" s="207">
        <v>446952.95</v>
      </c>
      <c r="AD543" s="207">
        <v>0</v>
      </c>
      <c r="AE543" s="207">
        <v>69506</v>
      </c>
      <c r="AF543" s="207">
        <v>848994.38</v>
      </c>
      <c r="AG543" s="207">
        <v>0</v>
      </c>
      <c r="AH543" s="207">
        <v>161794</v>
      </c>
      <c r="AI543" s="207">
        <v>195222.5</v>
      </c>
      <c r="AJ543" s="207">
        <v>123620</v>
      </c>
      <c r="AK543" s="207">
        <v>39021</v>
      </c>
      <c r="AL543" s="207">
        <v>0</v>
      </c>
      <c r="AM543" s="207">
        <v>0</v>
      </c>
      <c r="AN543" s="207">
        <v>86776</v>
      </c>
      <c r="AO543" s="207">
        <v>200</v>
      </c>
      <c r="AP543" s="207">
        <v>0</v>
      </c>
      <c r="AQ543" s="207">
        <v>0</v>
      </c>
      <c r="AR543" s="207">
        <v>0</v>
      </c>
      <c r="AS543" s="207">
        <v>17336</v>
      </c>
      <c r="AT543" s="207">
        <v>38840</v>
      </c>
      <c r="AU543" s="207">
        <v>31358.75</v>
      </c>
      <c r="AV543" s="207">
        <v>0</v>
      </c>
      <c r="AW543" s="207">
        <v>3380</v>
      </c>
      <c r="AX543" s="207">
        <v>0</v>
      </c>
      <c r="AY543" s="207">
        <v>223</v>
      </c>
      <c r="AZ543" s="207">
        <v>3986</v>
      </c>
      <c r="BA543" s="207">
        <v>241170</v>
      </c>
      <c r="BB543" s="207">
        <v>54428</v>
      </c>
      <c r="BC543" s="207">
        <v>47790</v>
      </c>
      <c r="BD543" s="207">
        <v>846012</v>
      </c>
      <c r="BE543" s="207">
        <v>0</v>
      </c>
      <c r="BF543" s="207">
        <v>0</v>
      </c>
      <c r="BG543" s="207">
        <v>1830810.6</v>
      </c>
      <c r="BH543" s="207"/>
      <c r="BI543" s="207">
        <v>22784</v>
      </c>
      <c r="BJ543" s="207"/>
      <c r="BK543" s="207">
        <v>220322.5</v>
      </c>
      <c r="BL543" s="207">
        <v>48267</v>
      </c>
      <c r="BM543" s="207">
        <v>23310</v>
      </c>
      <c r="BN543" s="207">
        <v>0</v>
      </c>
      <c r="BO543" s="207">
        <v>331603</v>
      </c>
      <c r="BP543" s="207"/>
      <c r="BQ543" s="207">
        <v>0</v>
      </c>
      <c r="BR543" s="207">
        <v>0</v>
      </c>
      <c r="BS543" s="207">
        <v>0</v>
      </c>
      <c r="BT543" s="207">
        <v>172163</v>
      </c>
      <c r="BU543" s="207">
        <v>0</v>
      </c>
      <c r="BV543" s="207">
        <v>0</v>
      </c>
      <c r="BW543" s="207">
        <v>0</v>
      </c>
      <c r="BX543" s="207">
        <v>0</v>
      </c>
      <c r="BY543" s="207">
        <v>76353</v>
      </c>
      <c r="BZ543" s="207">
        <v>0</v>
      </c>
      <c r="CA543" s="207">
        <v>124262.5</v>
      </c>
      <c r="CB543" s="207">
        <v>0</v>
      </c>
      <c r="CC543" s="216">
        <f t="shared" si="75"/>
        <v>13106956.209999999</v>
      </c>
    </row>
    <row r="544" spans="1:81" s="308" customFormat="1">
      <c r="A544" s="350"/>
      <c r="B544" s="349"/>
      <c r="C544" s="351"/>
      <c r="D544" s="351"/>
      <c r="E544" s="351"/>
      <c r="F544" s="354" t="s">
        <v>1739</v>
      </c>
      <c r="G544" s="355" t="s">
        <v>1740</v>
      </c>
      <c r="H544" s="207">
        <v>9809078.0899999999</v>
      </c>
      <c r="I544" s="207">
        <v>1799409.26</v>
      </c>
      <c r="J544" s="207">
        <v>3331156</v>
      </c>
      <c r="K544" s="207">
        <v>149823</v>
      </c>
      <c r="L544" s="207">
        <v>105143</v>
      </c>
      <c r="M544" s="207">
        <v>0</v>
      </c>
      <c r="N544" s="207">
        <v>10512135.82</v>
      </c>
      <c r="O544" s="207">
        <v>79562</v>
      </c>
      <c r="P544" s="207">
        <v>15697</v>
      </c>
      <c r="Q544" s="207">
        <v>867742</v>
      </c>
      <c r="R544" s="207">
        <v>57730.8</v>
      </c>
      <c r="S544" s="207">
        <v>10143.65</v>
      </c>
      <c r="T544" s="207">
        <v>636067</v>
      </c>
      <c r="U544" s="207">
        <v>282969</v>
      </c>
      <c r="V544" s="207">
        <v>0</v>
      </c>
      <c r="W544" s="207">
        <v>10785.3</v>
      </c>
      <c r="X544" s="207">
        <v>9623</v>
      </c>
      <c r="Y544" s="207">
        <v>4277</v>
      </c>
      <c r="Z544" s="207">
        <v>2003698.07</v>
      </c>
      <c r="AA544" s="207">
        <v>1169395</v>
      </c>
      <c r="AB544" s="207">
        <v>21764</v>
      </c>
      <c r="AC544" s="207">
        <v>2706837</v>
      </c>
      <c r="AD544" s="207">
        <v>0</v>
      </c>
      <c r="AE544" s="207">
        <v>7784</v>
      </c>
      <c r="AF544" s="207">
        <v>165057.5</v>
      </c>
      <c r="AG544" s="207">
        <v>34769</v>
      </c>
      <c r="AH544" s="207">
        <v>12008</v>
      </c>
      <c r="AI544" s="207">
        <v>11884082.310000001</v>
      </c>
      <c r="AJ544" s="207">
        <v>24549</v>
      </c>
      <c r="AK544" s="207">
        <v>9266</v>
      </c>
      <c r="AL544" s="207">
        <v>0</v>
      </c>
      <c r="AM544" s="207">
        <v>8109</v>
      </c>
      <c r="AN544" s="207">
        <v>6963</v>
      </c>
      <c r="AO544" s="207">
        <v>0</v>
      </c>
      <c r="AP544" s="207">
        <v>0</v>
      </c>
      <c r="AQ544" s="207">
        <v>15569</v>
      </c>
      <c r="AR544" s="207">
        <v>0</v>
      </c>
      <c r="AS544" s="207">
        <v>0</v>
      </c>
      <c r="AT544" s="207">
        <v>0</v>
      </c>
      <c r="AU544" s="207">
        <v>1920613.02</v>
      </c>
      <c r="AV544" s="207">
        <v>0</v>
      </c>
      <c r="AW544" s="207">
        <v>0</v>
      </c>
      <c r="AX544" s="207">
        <v>0</v>
      </c>
      <c r="AY544" s="207">
        <v>0</v>
      </c>
      <c r="AZ544" s="207">
        <v>0</v>
      </c>
      <c r="BA544" s="207">
        <v>52148</v>
      </c>
      <c r="BB544" s="207">
        <v>2526071.25</v>
      </c>
      <c r="BC544" s="207">
        <v>0</v>
      </c>
      <c r="BD544" s="207">
        <v>481019</v>
      </c>
      <c r="BE544" s="207">
        <v>308597</v>
      </c>
      <c r="BF544" s="207">
        <v>41476</v>
      </c>
      <c r="BG544" s="207">
        <v>1583268.55</v>
      </c>
      <c r="BH544" s="207"/>
      <c r="BI544" s="207">
        <v>127317.5</v>
      </c>
      <c r="BJ544" s="207"/>
      <c r="BK544" s="207">
        <v>79255</v>
      </c>
      <c r="BL544" s="207">
        <v>5771.75</v>
      </c>
      <c r="BM544" s="207">
        <v>4017161.57</v>
      </c>
      <c r="BN544" s="207">
        <v>981830</v>
      </c>
      <c r="BO544" s="207">
        <v>167686</v>
      </c>
      <c r="BP544" s="207"/>
      <c r="BQ544" s="207">
        <v>0</v>
      </c>
      <c r="BR544" s="207">
        <v>0</v>
      </c>
      <c r="BS544" s="207">
        <v>10491.75</v>
      </c>
      <c r="BT544" s="207">
        <v>984639.91</v>
      </c>
      <c r="BU544" s="207">
        <v>11813</v>
      </c>
      <c r="BV544" s="207">
        <v>0</v>
      </c>
      <c r="BW544" s="207">
        <v>36110.5</v>
      </c>
      <c r="BX544" s="207">
        <v>19289.5</v>
      </c>
      <c r="BY544" s="207">
        <v>454640</v>
      </c>
      <c r="BZ544" s="207">
        <v>9413</v>
      </c>
      <c r="CA544" s="207">
        <v>20600</v>
      </c>
      <c r="CB544" s="207">
        <v>0</v>
      </c>
      <c r="CC544" s="216">
        <f t="shared" si="75"/>
        <v>59590405.100000001</v>
      </c>
    </row>
    <row r="545" spans="1:81" s="308" customFormat="1">
      <c r="A545" s="350"/>
      <c r="B545" s="349"/>
      <c r="C545" s="351"/>
      <c r="D545" s="351"/>
      <c r="E545" s="351"/>
      <c r="F545" s="354" t="s">
        <v>1741</v>
      </c>
      <c r="G545" s="355" t="s">
        <v>1742</v>
      </c>
      <c r="H545" s="207">
        <v>0</v>
      </c>
      <c r="I545" s="207">
        <v>0</v>
      </c>
      <c r="J545" s="207">
        <v>0</v>
      </c>
      <c r="K545" s="207">
        <v>50</v>
      </c>
      <c r="L545" s="207">
        <v>0</v>
      </c>
      <c r="M545" s="207">
        <v>0</v>
      </c>
      <c r="N545" s="207">
        <v>0</v>
      </c>
      <c r="O545" s="207">
        <v>0</v>
      </c>
      <c r="P545" s="207">
        <v>0</v>
      </c>
      <c r="Q545" s="207">
        <v>0</v>
      </c>
      <c r="R545" s="207">
        <v>0</v>
      </c>
      <c r="S545" s="207">
        <v>0</v>
      </c>
      <c r="T545" s="207">
        <v>4348</v>
      </c>
      <c r="U545" s="207">
        <v>0</v>
      </c>
      <c r="V545" s="207">
        <v>0</v>
      </c>
      <c r="W545" s="207">
        <v>0</v>
      </c>
      <c r="X545" s="207">
        <v>0</v>
      </c>
      <c r="Y545" s="207">
        <v>0</v>
      </c>
      <c r="Z545" s="207">
        <v>0</v>
      </c>
      <c r="AA545" s="207">
        <v>90</v>
      </c>
      <c r="AB545" s="207">
        <v>0</v>
      </c>
      <c r="AC545" s="207">
        <v>0</v>
      </c>
      <c r="AD545" s="207">
        <v>0</v>
      </c>
      <c r="AE545" s="207">
        <v>6327.25</v>
      </c>
      <c r="AF545" s="207">
        <v>0</v>
      </c>
      <c r="AG545" s="207">
        <v>4612</v>
      </c>
      <c r="AH545" s="207">
        <v>0</v>
      </c>
      <c r="AI545" s="207">
        <v>0</v>
      </c>
      <c r="AJ545" s="207">
        <v>0</v>
      </c>
      <c r="AK545" s="207">
        <v>0</v>
      </c>
      <c r="AL545" s="207">
        <v>0</v>
      </c>
      <c r="AM545" s="207">
        <v>0</v>
      </c>
      <c r="AN545" s="207">
        <v>0</v>
      </c>
      <c r="AO545" s="207">
        <v>0</v>
      </c>
      <c r="AP545" s="207">
        <v>0</v>
      </c>
      <c r="AQ545" s="207">
        <v>0</v>
      </c>
      <c r="AR545" s="207">
        <v>0</v>
      </c>
      <c r="AS545" s="207">
        <v>0</v>
      </c>
      <c r="AT545" s="207">
        <v>0</v>
      </c>
      <c r="AU545" s="207">
        <v>0</v>
      </c>
      <c r="AV545" s="207">
        <v>0</v>
      </c>
      <c r="AW545" s="207">
        <v>0</v>
      </c>
      <c r="AX545" s="207">
        <v>0</v>
      </c>
      <c r="AY545" s="207">
        <v>0</v>
      </c>
      <c r="AZ545" s="207">
        <v>0</v>
      </c>
      <c r="BA545" s="207">
        <v>0</v>
      </c>
      <c r="BB545" s="207">
        <v>51569.25</v>
      </c>
      <c r="BC545" s="207">
        <v>0</v>
      </c>
      <c r="BD545" s="207">
        <v>0</v>
      </c>
      <c r="BE545" s="207">
        <v>0</v>
      </c>
      <c r="BF545" s="207">
        <v>0</v>
      </c>
      <c r="BG545" s="207">
        <v>0</v>
      </c>
      <c r="BH545" s="207"/>
      <c r="BI545" s="207">
        <v>0</v>
      </c>
      <c r="BJ545" s="207"/>
      <c r="BK545" s="207">
        <v>0</v>
      </c>
      <c r="BL545" s="207">
        <v>0</v>
      </c>
      <c r="BM545" s="207">
        <v>0</v>
      </c>
      <c r="BN545" s="207">
        <v>0</v>
      </c>
      <c r="BO545" s="207">
        <v>0</v>
      </c>
      <c r="BP545" s="207"/>
      <c r="BQ545" s="207">
        <v>0</v>
      </c>
      <c r="BR545" s="207">
        <v>0</v>
      </c>
      <c r="BS545" s="207">
        <v>0</v>
      </c>
      <c r="BT545" s="207">
        <v>0</v>
      </c>
      <c r="BU545" s="207">
        <v>0</v>
      </c>
      <c r="BV545" s="207">
        <v>0</v>
      </c>
      <c r="BW545" s="207">
        <v>0</v>
      </c>
      <c r="BX545" s="207">
        <v>0</v>
      </c>
      <c r="BY545" s="207">
        <v>0</v>
      </c>
      <c r="BZ545" s="207">
        <v>0</v>
      </c>
      <c r="CA545" s="207">
        <v>0</v>
      </c>
      <c r="CB545" s="207">
        <v>3191</v>
      </c>
      <c r="CC545" s="216">
        <f t="shared" si="75"/>
        <v>70187.5</v>
      </c>
    </row>
    <row r="546" spans="1:81" s="308" customFormat="1">
      <c r="A546" s="350"/>
      <c r="B546" s="349"/>
      <c r="C546" s="351"/>
      <c r="D546" s="351"/>
      <c r="E546" s="351"/>
      <c r="F546" s="354" t="s">
        <v>1743</v>
      </c>
      <c r="G546" s="355" t="s">
        <v>1744</v>
      </c>
      <c r="H546" s="207">
        <v>0</v>
      </c>
      <c r="I546" s="207">
        <v>0</v>
      </c>
      <c r="J546" s="207">
        <v>0</v>
      </c>
      <c r="K546" s="207">
        <v>0</v>
      </c>
      <c r="L546" s="207">
        <v>0</v>
      </c>
      <c r="M546" s="207">
        <v>0</v>
      </c>
      <c r="N546" s="207">
        <v>0</v>
      </c>
      <c r="O546" s="207">
        <v>0</v>
      </c>
      <c r="P546" s="207">
        <v>0</v>
      </c>
      <c r="Q546" s="207">
        <v>0</v>
      </c>
      <c r="R546" s="207">
        <v>0</v>
      </c>
      <c r="S546" s="207">
        <v>0</v>
      </c>
      <c r="T546" s="207">
        <v>0</v>
      </c>
      <c r="U546" s="207">
        <v>0</v>
      </c>
      <c r="V546" s="207">
        <v>0</v>
      </c>
      <c r="W546" s="207">
        <v>0</v>
      </c>
      <c r="X546" s="207">
        <v>0</v>
      </c>
      <c r="Y546" s="207">
        <v>0</v>
      </c>
      <c r="Z546" s="207">
        <v>0</v>
      </c>
      <c r="AA546" s="207">
        <v>0</v>
      </c>
      <c r="AB546" s="207">
        <v>0</v>
      </c>
      <c r="AC546" s="207">
        <v>0</v>
      </c>
      <c r="AD546" s="207">
        <v>0</v>
      </c>
      <c r="AE546" s="207">
        <v>0</v>
      </c>
      <c r="AF546" s="207">
        <v>0</v>
      </c>
      <c r="AG546" s="207">
        <v>0</v>
      </c>
      <c r="AH546" s="207">
        <v>0</v>
      </c>
      <c r="AI546" s="207">
        <v>0</v>
      </c>
      <c r="AJ546" s="207">
        <v>0</v>
      </c>
      <c r="AK546" s="207">
        <v>0</v>
      </c>
      <c r="AL546" s="207">
        <v>0</v>
      </c>
      <c r="AM546" s="207">
        <v>0</v>
      </c>
      <c r="AN546" s="207">
        <v>0</v>
      </c>
      <c r="AO546" s="207">
        <v>0</v>
      </c>
      <c r="AP546" s="207">
        <v>0</v>
      </c>
      <c r="AQ546" s="207">
        <v>0</v>
      </c>
      <c r="AR546" s="207">
        <v>0</v>
      </c>
      <c r="AS546" s="207">
        <v>0</v>
      </c>
      <c r="AT546" s="207">
        <v>0</v>
      </c>
      <c r="AU546" s="207">
        <v>0</v>
      </c>
      <c r="AV546" s="207">
        <v>0</v>
      </c>
      <c r="AW546" s="207">
        <v>0</v>
      </c>
      <c r="AX546" s="207">
        <v>0</v>
      </c>
      <c r="AY546" s="207">
        <v>0</v>
      </c>
      <c r="AZ546" s="207">
        <v>0</v>
      </c>
      <c r="BA546" s="207">
        <v>0</v>
      </c>
      <c r="BB546" s="207">
        <v>0</v>
      </c>
      <c r="BC546" s="207">
        <v>0</v>
      </c>
      <c r="BD546" s="207">
        <v>0</v>
      </c>
      <c r="BE546" s="207">
        <v>0</v>
      </c>
      <c r="BF546" s="207">
        <v>0</v>
      </c>
      <c r="BG546" s="207">
        <v>0</v>
      </c>
      <c r="BH546" s="207"/>
      <c r="BI546" s="207">
        <v>0</v>
      </c>
      <c r="BJ546" s="207"/>
      <c r="BK546" s="207">
        <v>0</v>
      </c>
      <c r="BL546" s="207">
        <v>0</v>
      </c>
      <c r="BM546" s="207">
        <v>0</v>
      </c>
      <c r="BN546" s="207">
        <v>0</v>
      </c>
      <c r="BO546" s="207">
        <v>0</v>
      </c>
      <c r="BP546" s="207"/>
      <c r="BQ546" s="207">
        <v>0</v>
      </c>
      <c r="BR546" s="207">
        <v>0</v>
      </c>
      <c r="BS546" s="207">
        <v>0</v>
      </c>
      <c r="BT546" s="207">
        <v>0</v>
      </c>
      <c r="BU546" s="207">
        <v>0</v>
      </c>
      <c r="BV546" s="207">
        <v>0</v>
      </c>
      <c r="BW546" s="207">
        <v>0</v>
      </c>
      <c r="BX546" s="207">
        <v>0</v>
      </c>
      <c r="BY546" s="207">
        <v>0</v>
      </c>
      <c r="BZ546" s="207">
        <v>0</v>
      </c>
      <c r="CA546" s="207">
        <v>0</v>
      </c>
      <c r="CB546" s="207">
        <v>0</v>
      </c>
      <c r="CC546" s="216">
        <f t="shared" si="75"/>
        <v>0</v>
      </c>
    </row>
    <row r="547" spans="1:81" s="308" customFormat="1">
      <c r="A547" s="350"/>
      <c r="B547" s="349"/>
      <c r="C547" s="351"/>
      <c r="D547" s="351"/>
      <c r="E547" s="351"/>
      <c r="F547" s="354" t="s">
        <v>1745</v>
      </c>
      <c r="G547" s="355" t="s">
        <v>1522</v>
      </c>
      <c r="H547" s="207">
        <v>3509057.3</v>
      </c>
      <c r="I547" s="207">
        <v>1088</v>
      </c>
      <c r="J547" s="207">
        <v>877948</v>
      </c>
      <c r="K547" s="207">
        <v>1893</v>
      </c>
      <c r="L547" s="207">
        <v>10931</v>
      </c>
      <c r="M547" s="207">
        <v>3191</v>
      </c>
      <c r="N547" s="207">
        <v>9128433.8699999992</v>
      </c>
      <c r="O547" s="207">
        <v>560</v>
      </c>
      <c r="P547" s="207">
        <v>0</v>
      </c>
      <c r="Q547" s="207">
        <v>5543045.0999999996</v>
      </c>
      <c r="R547" s="207">
        <v>0</v>
      </c>
      <c r="S547" s="207">
        <v>24534.5</v>
      </c>
      <c r="T547" s="207">
        <v>12219</v>
      </c>
      <c r="U547" s="207">
        <v>944794</v>
      </c>
      <c r="V547" s="207">
        <v>0</v>
      </c>
      <c r="W547" s="207">
        <v>6076.22</v>
      </c>
      <c r="X547" s="207">
        <v>0</v>
      </c>
      <c r="Y547" s="207">
        <v>4543.5</v>
      </c>
      <c r="Z547" s="207">
        <v>0</v>
      </c>
      <c r="AA547" s="207">
        <v>0</v>
      </c>
      <c r="AB547" s="207">
        <v>0</v>
      </c>
      <c r="AC547" s="207">
        <v>0</v>
      </c>
      <c r="AD547" s="207">
        <v>164023.5</v>
      </c>
      <c r="AE547" s="207">
        <v>0</v>
      </c>
      <c r="AF547" s="207">
        <v>0</v>
      </c>
      <c r="AG547" s="207">
        <v>0</v>
      </c>
      <c r="AH547" s="207">
        <v>0</v>
      </c>
      <c r="AI547" s="207">
        <v>0</v>
      </c>
      <c r="AJ547" s="207">
        <v>0</v>
      </c>
      <c r="AK547" s="207">
        <v>0</v>
      </c>
      <c r="AL547" s="207">
        <v>0</v>
      </c>
      <c r="AM547" s="207">
        <v>0</v>
      </c>
      <c r="AN547" s="207">
        <v>0</v>
      </c>
      <c r="AO547" s="207">
        <v>0</v>
      </c>
      <c r="AP547" s="207">
        <v>0</v>
      </c>
      <c r="AQ547" s="207">
        <v>0</v>
      </c>
      <c r="AR547" s="207">
        <v>0</v>
      </c>
      <c r="AS547" s="207">
        <v>0</v>
      </c>
      <c r="AT547" s="207">
        <v>0</v>
      </c>
      <c r="AU547" s="207">
        <v>0</v>
      </c>
      <c r="AV547" s="207">
        <v>0</v>
      </c>
      <c r="AW547" s="207">
        <v>0</v>
      </c>
      <c r="AX547" s="207">
        <v>0</v>
      </c>
      <c r="AY547" s="207">
        <v>0</v>
      </c>
      <c r="AZ547" s="207">
        <v>0</v>
      </c>
      <c r="BA547" s="207">
        <v>0</v>
      </c>
      <c r="BB547" s="207">
        <v>0</v>
      </c>
      <c r="BC547" s="207">
        <v>0</v>
      </c>
      <c r="BD547" s="207">
        <v>0</v>
      </c>
      <c r="BE547" s="207">
        <v>0</v>
      </c>
      <c r="BF547" s="207">
        <v>0</v>
      </c>
      <c r="BG547" s="207">
        <v>0</v>
      </c>
      <c r="BH547" s="207"/>
      <c r="BI547" s="207">
        <v>0</v>
      </c>
      <c r="BJ547" s="207"/>
      <c r="BK547" s="207">
        <v>0</v>
      </c>
      <c r="BL547" s="207">
        <v>0</v>
      </c>
      <c r="BM547" s="207">
        <v>916147</v>
      </c>
      <c r="BN547" s="207">
        <v>0</v>
      </c>
      <c r="BO547" s="207">
        <v>0</v>
      </c>
      <c r="BP547" s="207"/>
      <c r="BQ547" s="207">
        <v>2426</v>
      </c>
      <c r="BR547" s="207">
        <v>0</v>
      </c>
      <c r="BS547" s="207">
        <v>5185</v>
      </c>
      <c r="BT547" s="207">
        <v>2800</v>
      </c>
      <c r="BU547" s="207">
        <v>1793</v>
      </c>
      <c r="BV547" s="207">
        <v>9971</v>
      </c>
      <c r="BW547" s="207">
        <v>0</v>
      </c>
      <c r="BX547" s="207">
        <v>3315</v>
      </c>
      <c r="BY547" s="207">
        <v>2308</v>
      </c>
      <c r="BZ547" s="207">
        <v>3370</v>
      </c>
      <c r="CA547" s="207">
        <v>0</v>
      </c>
      <c r="CB547" s="207">
        <v>1196</v>
      </c>
      <c r="CC547" s="216">
        <f t="shared" si="75"/>
        <v>21180848.989999995</v>
      </c>
    </row>
    <row r="548" spans="1:81" s="308" customFormat="1">
      <c r="A548" s="350"/>
      <c r="B548" s="349"/>
      <c r="C548" s="351"/>
      <c r="D548" s="351"/>
      <c r="E548" s="351"/>
      <c r="F548" s="354" t="s">
        <v>1746</v>
      </c>
      <c r="G548" s="355" t="s">
        <v>1747</v>
      </c>
      <c r="H548" s="207">
        <v>544554</v>
      </c>
      <c r="I548" s="207">
        <v>0</v>
      </c>
      <c r="J548" s="207">
        <v>0</v>
      </c>
      <c r="K548" s="207">
        <v>0</v>
      </c>
      <c r="L548" s="207">
        <v>290</v>
      </c>
      <c r="M548" s="207">
        <v>0</v>
      </c>
      <c r="N548" s="207">
        <v>5470361.75</v>
      </c>
      <c r="O548" s="207">
        <v>0</v>
      </c>
      <c r="P548" s="207">
        <v>0</v>
      </c>
      <c r="Q548" s="207">
        <v>5729949</v>
      </c>
      <c r="R548" s="207">
        <v>624934.69999999995</v>
      </c>
      <c r="S548" s="207">
        <v>0</v>
      </c>
      <c r="T548" s="207">
        <v>0</v>
      </c>
      <c r="U548" s="207">
        <v>47277.4</v>
      </c>
      <c r="V548" s="207">
        <v>197404.2</v>
      </c>
      <c r="W548" s="207">
        <v>0</v>
      </c>
      <c r="X548" s="207">
        <v>0</v>
      </c>
      <c r="Y548" s="207">
        <v>0</v>
      </c>
      <c r="Z548" s="207">
        <v>0</v>
      </c>
      <c r="AA548" s="207">
        <v>0</v>
      </c>
      <c r="AB548" s="207">
        <v>0</v>
      </c>
      <c r="AC548" s="207">
        <v>13498</v>
      </c>
      <c r="AD548" s="207">
        <v>0</v>
      </c>
      <c r="AE548" s="207">
        <v>0</v>
      </c>
      <c r="AF548" s="207">
        <v>0</v>
      </c>
      <c r="AG548" s="207">
        <v>0</v>
      </c>
      <c r="AH548" s="207">
        <v>0</v>
      </c>
      <c r="AI548" s="207">
        <v>0</v>
      </c>
      <c r="AJ548" s="207">
        <v>0</v>
      </c>
      <c r="AK548" s="207">
        <v>0</v>
      </c>
      <c r="AL548" s="207">
        <v>0</v>
      </c>
      <c r="AM548" s="207">
        <v>0</v>
      </c>
      <c r="AN548" s="207">
        <v>0</v>
      </c>
      <c r="AO548" s="207">
        <v>0</v>
      </c>
      <c r="AP548" s="207">
        <v>0</v>
      </c>
      <c r="AQ548" s="207">
        <v>0</v>
      </c>
      <c r="AR548" s="207">
        <v>0</v>
      </c>
      <c r="AS548" s="207">
        <v>0</v>
      </c>
      <c r="AT548" s="207">
        <v>0</v>
      </c>
      <c r="AU548" s="207">
        <v>3802.5</v>
      </c>
      <c r="AV548" s="207">
        <v>0</v>
      </c>
      <c r="AW548" s="207">
        <v>0</v>
      </c>
      <c r="AX548" s="207">
        <v>0</v>
      </c>
      <c r="AY548" s="207">
        <v>0</v>
      </c>
      <c r="AZ548" s="207">
        <v>0</v>
      </c>
      <c r="BA548" s="207">
        <v>0</v>
      </c>
      <c r="BB548" s="207">
        <v>0</v>
      </c>
      <c r="BC548" s="207">
        <v>0</v>
      </c>
      <c r="BD548" s="207">
        <v>0</v>
      </c>
      <c r="BE548" s="207">
        <v>0</v>
      </c>
      <c r="BF548" s="207">
        <v>0</v>
      </c>
      <c r="BG548" s="207">
        <v>0</v>
      </c>
      <c r="BH548" s="207"/>
      <c r="BI548" s="207">
        <v>0</v>
      </c>
      <c r="BJ548" s="207"/>
      <c r="BK548" s="207">
        <v>0</v>
      </c>
      <c r="BL548" s="207">
        <v>0</v>
      </c>
      <c r="BM548" s="207">
        <v>12682.75</v>
      </c>
      <c r="BN548" s="207">
        <v>0</v>
      </c>
      <c r="BO548" s="207">
        <v>0</v>
      </c>
      <c r="BP548" s="207"/>
      <c r="BQ548" s="207">
        <v>0</v>
      </c>
      <c r="BR548" s="207">
        <v>0</v>
      </c>
      <c r="BS548" s="207">
        <v>0</v>
      </c>
      <c r="BT548" s="207">
        <v>0</v>
      </c>
      <c r="BU548" s="207">
        <v>0</v>
      </c>
      <c r="BV548" s="207">
        <v>0</v>
      </c>
      <c r="BW548" s="207">
        <v>0</v>
      </c>
      <c r="BX548" s="207">
        <v>0</v>
      </c>
      <c r="BY548" s="207">
        <v>0</v>
      </c>
      <c r="BZ548" s="207">
        <v>0</v>
      </c>
      <c r="CA548" s="207">
        <v>0</v>
      </c>
      <c r="CB548" s="207">
        <v>0</v>
      </c>
      <c r="CC548" s="216">
        <f t="shared" si="75"/>
        <v>12644754.299999999</v>
      </c>
    </row>
    <row r="549" spans="1:81" s="308" customFormat="1">
      <c r="A549" s="350"/>
      <c r="B549" s="349"/>
      <c r="C549" s="351"/>
      <c r="D549" s="351"/>
      <c r="E549" s="351"/>
      <c r="F549" s="354" t="s">
        <v>1748</v>
      </c>
      <c r="G549" s="355" t="s">
        <v>1749</v>
      </c>
      <c r="H549" s="207">
        <v>4014566.25</v>
      </c>
      <c r="I549" s="207">
        <v>0</v>
      </c>
      <c r="J549" s="207">
        <v>0</v>
      </c>
      <c r="K549" s="207">
        <v>0</v>
      </c>
      <c r="L549" s="207">
        <v>0</v>
      </c>
      <c r="M549" s="207">
        <v>0</v>
      </c>
      <c r="N549" s="207">
        <v>18259061.800000001</v>
      </c>
      <c r="O549" s="207">
        <v>0</v>
      </c>
      <c r="P549" s="207">
        <v>0</v>
      </c>
      <c r="Q549" s="207">
        <v>256190.48</v>
      </c>
      <c r="R549" s="207">
        <v>42811.5</v>
      </c>
      <c r="S549" s="207">
        <v>0</v>
      </c>
      <c r="T549" s="207">
        <v>0</v>
      </c>
      <c r="U549" s="207">
        <v>366289.25</v>
      </c>
      <c r="V549" s="207">
        <v>0</v>
      </c>
      <c r="W549" s="207">
        <v>0</v>
      </c>
      <c r="X549" s="207">
        <v>0</v>
      </c>
      <c r="Y549" s="207">
        <v>0</v>
      </c>
      <c r="Z549" s="207">
        <v>0</v>
      </c>
      <c r="AA549" s="207">
        <v>0</v>
      </c>
      <c r="AB549" s="207">
        <v>0</v>
      </c>
      <c r="AC549" s="207">
        <v>0</v>
      </c>
      <c r="AD549" s="207">
        <v>0</v>
      </c>
      <c r="AE549" s="207">
        <v>0</v>
      </c>
      <c r="AF549" s="207">
        <v>0</v>
      </c>
      <c r="AG549" s="207">
        <v>0</v>
      </c>
      <c r="AH549" s="207">
        <v>0</v>
      </c>
      <c r="AI549" s="207">
        <v>0</v>
      </c>
      <c r="AJ549" s="207">
        <v>0</v>
      </c>
      <c r="AK549" s="207">
        <v>0</v>
      </c>
      <c r="AL549" s="207">
        <v>0</v>
      </c>
      <c r="AM549" s="207">
        <v>0</v>
      </c>
      <c r="AN549" s="207">
        <v>0</v>
      </c>
      <c r="AO549" s="207">
        <v>0</v>
      </c>
      <c r="AP549" s="207">
        <v>0</v>
      </c>
      <c r="AQ549" s="207">
        <v>0</v>
      </c>
      <c r="AR549" s="207">
        <v>0</v>
      </c>
      <c r="AS549" s="207">
        <v>0</v>
      </c>
      <c r="AT549" s="207">
        <v>0</v>
      </c>
      <c r="AU549" s="207">
        <v>723325.35</v>
      </c>
      <c r="AV549" s="207">
        <v>0</v>
      </c>
      <c r="AW549" s="207">
        <v>0</v>
      </c>
      <c r="AX549" s="207">
        <v>0</v>
      </c>
      <c r="AY549" s="207">
        <v>0</v>
      </c>
      <c r="AZ549" s="207">
        <v>0</v>
      </c>
      <c r="BA549" s="207">
        <v>0</v>
      </c>
      <c r="BB549" s="207">
        <v>0</v>
      </c>
      <c r="BC549" s="207">
        <v>0</v>
      </c>
      <c r="BD549" s="207">
        <v>0</v>
      </c>
      <c r="BE549" s="207">
        <v>0</v>
      </c>
      <c r="BF549" s="207">
        <v>0</v>
      </c>
      <c r="BG549" s="207">
        <v>0</v>
      </c>
      <c r="BH549" s="207"/>
      <c r="BI549" s="207">
        <v>0</v>
      </c>
      <c r="BJ549" s="207"/>
      <c r="BK549" s="207">
        <v>0</v>
      </c>
      <c r="BL549" s="207">
        <v>0</v>
      </c>
      <c r="BM549" s="207">
        <v>334718.8</v>
      </c>
      <c r="BN549" s="207">
        <v>0</v>
      </c>
      <c r="BO549" s="207">
        <v>0</v>
      </c>
      <c r="BP549" s="207"/>
      <c r="BQ549" s="207">
        <v>0</v>
      </c>
      <c r="BR549" s="207">
        <v>0</v>
      </c>
      <c r="BS549" s="207">
        <v>0</v>
      </c>
      <c r="BT549" s="207">
        <v>0</v>
      </c>
      <c r="BU549" s="207">
        <v>0</v>
      </c>
      <c r="BV549" s="207">
        <v>0</v>
      </c>
      <c r="BW549" s="207">
        <v>0</v>
      </c>
      <c r="BX549" s="207">
        <v>0</v>
      </c>
      <c r="BY549" s="207">
        <v>0</v>
      </c>
      <c r="BZ549" s="207">
        <v>0</v>
      </c>
      <c r="CA549" s="207">
        <v>0</v>
      </c>
      <c r="CB549" s="207">
        <v>0</v>
      </c>
      <c r="CC549" s="216">
        <f t="shared" si="75"/>
        <v>23996963.430000003</v>
      </c>
    </row>
    <row r="550" spans="1:81" s="308" customFormat="1">
      <c r="A550" s="350"/>
      <c r="B550" s="349"/>
      <c r="C550" s="351"/>
      <c r="D550" s="351"/>
      <c r="E550" s="351"/>
      <c r="F550" s="354" t="s">
        <v>1750</v>
      </c>
      <c r="G550" s="355" t="s">
        <v>1751</v>
      </c>
      <c r="H550" s="207">
        <v>438659</v>
      </c>
      <c r="I550" s="207">
        <v>196872</v>
      </c>
      <c r="J550" s="207">
        <v>0</v>
      </c>
      <c r="K550" s="207">
        <v>0</v>
      </c>
      <c r="L550" s="207">
        <v>0</v>
      </c>
      <c r="M550" s="207">
        <v>0</v>
      </c>
      <c r="N550" s="207">
        <v>171505.83</v>
      </c>
      <c r="O550" s="207">
        <v>353267.5</v>
      </c>
      <c r="P550" s="207">
        <v>26163</v>
      </c>
      <c r="Q550" s="207">
        <v>551028</v>
      </c>
      <c r="R550" s="207">
        <v>179809</v>
      </c>
      <c r="S550" s="207">
        <v>301481.5</v>
      </c>
      <c r="T550" s="207">
        <v>205931</v>
      </c>
      <c r="U550" s="207">
        <v>112279.25</v>
      </c>
      <c r="V550" s="207">
        <v>0</v>
      </c>
      <c r="W550" s="207">
        <v>0</v>
      </c>
      <c r="X550" s="207">
        <v>253766.5</v>
      </c>
      <c r="Y550" s="207">
        <v>68937</v>
      </c>
      <c r="Z550" s="207">
        <v>84501.75</v>
      </c>
      <c r="AA550" s="207">
        <v>181617</v>
      </c>
      <c r="AB550" s="207">
        <v>61388.25</v>
      </c>
      <c r="AC550" s="207">
        <v>486614.33</v>
      </c>
      <c r="AD550" s="207">
        <v>441981.5</v>
      </c>
      <c r="AE550" s="207">
        <v>270</v>
      </c>
      <c r="AF550" s="207">
        <v>30863.75</v>
      </c>
      <c r="AG550" s="207">
        <v>263814</v>
      </c>
      <c r="AH550" s="207">
        <v>91561</v>
      </c>
      <c r="AI550" s="207">
        <v>143339</v>
      </c>
      <c r="AJ550" s="207">
        <v>8706</v>
      </c>
      <c r="AK550" s="207">
        <v>31720</v>
      </c>
      <c r="AL550" s="207">
        <v>0</v>
      </c>
      <c r="AM550" s="207">
        <v>9525</v>
      </c>
      <c r="AN550" s="207">
        <v>132862</v>
      </c>
      <c r="AO550" s="207">
        <v>11571</v>
      </c>
      <c r="AP550" s="207">
        <v>0</v>
      </c>
      <c r="AQ550" s="207">
        <v>194530</v>
      </c>
      <c r="AR550" s="207">
        <v>892022</v>
      </c>
      <c r="AS550" s="207">
        <v>319547.75</v>
      </c>
      <c r="AT550" s="207">
        <v>56496</v>
      </c>
      <c r="AU550" s="207">
        <v>12525.75</v>
      </c>
      <c r="AV550" s="207">
        <v>66936</v>
      </c>
      <c r="AW550" s="207">
        <v>76835</v>
      </c>
      <c r="AX550" s="207">
        <v>161564</v>
      </c>
      <c r="AY550" s="207">
        <v>33757</v>
      </c>
      <c r="AZ550" s="207">
        <v>33251</v>
      </c>
      <c r="BA550" s="207">
        <v>34745</v>
      </c>
      <c r="BB550" s="207">
        <v>24567</v>
      </c>
      <c r="BC550" s="207">
        <v>12487</v>
      </c>
      <c r="BD550" s="207">
        <v>2277486</v>
      </c>
      <c r="BE550" s="207">
        <v>420016</v>
      </c>
      <c r="BF550" s="207">
        <v>24895</v>
      </c>
      <c r="BG550" s="207">
        <v>735036</v>
      </c>
      <c r="BH550" s="207"/>
      <c r="BI550" s="207">
        <v>119297</v>
      </c>
      <c r="BJ550" s="207"/>
      <c r="BK550" s="207">
        <v>12239</v>
      </c>
      <c r="BL550" s="207">
        <v>46537.75</v>
      </c>
      <c r="BM550" s="207">
        <v>85087.2</v>
      </c>
      <c r="BN550" s="207">
        <v>637301</v>
      </c>
      <c r="BO550" s="207">
        <v>38622</v>
      </c>
      <c r="BP550" s="207"/>
      <c r="BQ550" s="207">
        <v>72674</v>
      </c>
      <c r="BR550" s="207">
        <v>590201</v>
      </c>
      <c r="BS550" s="207">
        <v>54984</v>
      </c>
      <c r="BT550" s="207">
        <v>30902</v>
      </c>
      <c r="BU550" s="207">
        <v>13736.25</v>
      </c>
      <c r="BV550" s="207">
        <v>178868</v>
      </c>
      <c r="BW550" s="207">
        <v>194858</v>
      </c>
      <c r="BX550" s="207">
        <v>60906</v>
      </c>
      <c r="BY550" s="207">
        <v>41907</v>
      </c>
      <c r="BZ550" s="207">
        <v>89137</v>
      </c>
      <c r="CA550" s="207">
        <v>17922</v>
      </c>
      <c r="CB550" s="207">
        <v>34174.980000000003</v>
      </c>
      <c r="CC550" s="216">
        <f t="shared" si="75"/>
        <v>12536084.84</v>
      </c>
    </row>
    <row r="551" spans="1:81" s="308" customFormat="1">
      <c r="A551" s="350"/>
      <c r="B551" s="349"/>
      <c r="C551" s="351"/>
      <c r="D551" s="351"/>
      <c r="E551" s="351"/>
      <c r="F551" s="354" t="s">
        <v>1752</v>
      </c>
      <c r="G551" s="355" t="s">
        <v>1753</v>
      </c>
      <c r="H551" s="207">
        <v>9064790.5</v>
      </c>
      <c r="I551" s="207">
        <v>881607</v>
      </c>
      <c r="J551" s="207">
        <v>674790</v>
      </c>
      <c r="K551" s="207">
        <v>0</v>
      </c>
      <c r="L551" s="207">
        <v>0</v>
      </c>
      <c r="M551" s="207">
        <v>0</v>
      </c>
      <c r="N551" s="207">
        <v>11544049.43</v>
      </c>
      <c r="O551" s="207">
        <v>730278</v>
      </c>
      <c r="P551" s="207">
        <v>16969</v>
      </c>
      <c r="Q551" s="207">
        <v>2565966</v>
      </c>
      <c r="R551" s="207">
        <v>31417</v>
      </c>
      <c r="S551" s="207">
        <v>157082</v>
      </c>
      <c r="T551" s="207">
        <v>4325390.6900000004</v>
      </c>
      <c r="U551" s="207">
        <v>1303903.25</v>
      </c>
      <c r="V551" s="207">
        <v>0</v>
      </c>
      <c r="W551" s="207">
        <v>0</v>
      </c>
      <c r="X551" s="207">
        <v>443981</v>
      </c>
      <c r="Y551" s="207">
        <v>38255</v>
      </c>
      <c r="Z551" s="207">
        <v>5369199.9699999997</v>
      </c>
      <c r="AA551" s="207">
        <v>991580</v>
      </c>
      <c r="AB551" s="207">
        <v>47558.92</v>
      </c>
      <c r="AC551" s="207">
        <v>4750359.67</v>
      </c>
      <c r="AD551" s="207">
        <v>82898</v>
      </c>
      <c r="AE551" s="207">
        <v>131967.25</v>
      </c>
      <c r="AF551" s="207">
        <v>5075.25</v>
      </c>
      <c r="AG551" s="207">
        <v>179691</v>
      </c>
      <c r="AH551" s="207">
        <v>3376</v>
      </c>
      <c r="AI551" s="207">
        <v>10502910.17</v>
      </c>
      <c r="AJ551" s="207">
        <v>17530</v>
      </c>
      <c r="AK551" s="207">
        <v>5390</v>
      </c>
      <c r="AL551" s="207">
        <v>10485</v>
      </c>
      <c r="AM551" s="207">
        <v>53337</v>
      </c>
      <c r="AN551" s="207">
        <v>21976</v>
      </c>
      <c r="AO551" s="207">
        <v>32530</v>
      </c>
      <c r="AP551" s="207">
        <v>2918</v>
      </c>
      <c r="AQ551" s="207">
        <v>189932</v>
      </c>
      <c r="AR551" s="207">
        <v>102261</v>
      </c>
      <c r="AS551" s="207">
        <v>50575.75</v>
      </c>
      <c r="AT551" s="207">
        <v>1240</v>
      </c>
      <c r="AU551" s="207">
        <v>1990057.42</v>
      </c>
      <c r="AV551" s="207">
        <v>56476</v>
      </c>
      <c r="AW551" s="207">
        <v>51786</v>
      </c>
      <c r="AX551" s="207">
        <v>31630</v>
      </c>
      <c r="AY551" s="207">
        <v>37603</v>
      </c>
      <c r="AZ551" s="207">
        <v>37992</v>
      </c>
      <c r="BA551" s="207">
        <v>22960</v>
      </c>
      <c r="BB551" s="207">
        <v>5063978</v>
      </c>
      <c r="BC551" s="207">
        <v>31679</v>
      </c>
      <c r="BD551" s="207">
        <v>564815.4</v>
      </c>
      <c r="BE551" s="207">
        <v>356215</v>
      </c>
      <c r="BF551" s="207">
        <v>33723</v>
      </c>
      <c r="BG551" s="207">
        <v>502337.5</v>
      </c>
      <c r="BH551" s="207"/>
      <c r="BI551" s="207">
        <v>1302252</v>
      </c>
      <c r="BJ551" s="207"/>
      <c r="BK551" s="207">
        <v>31721</v>
      </c>
      <c r="BL551" s="207">
        <v>40377.75</v>
      </c>
      <c r="BM551" s="207">
        <v>3337423.65</v>
      </c>
      <c r="BN551" s="207">
        <v>3022740.77</v>
      </c>
      <c r="BO551" s="207">
        <v>76009</v>
      </c>
      <c r="BP551" s="207"/>
      <c r="BQ551" s="207">
        <v>24470</v>
      </c>
      <c r="BR551" s="207">
        <v>43756</v>
      </c>
      <c r="BS551" s="207">
        <v>3877</v>
      </c>
      <c r="BT551" s="207">
        <v>1449241.5</v>
      </c>
      <c r="BU551" s="207">
        <v>46497</v>
      </c>
      <c r="BV551" s="207">
        <v>221640</v>
      </c>
      <c r="BW551" s="207">
        <v>218261</v>
      </c>
      <c r="BX551" s="207">
        <v>110708.75</v>
      </c>
      <c r="BY551" s="207">
        <v>654906</v>
      </c>
      <c r="BZ551" s="207">
        <v>194627</v>
      </c>
      <c r="CA551" s="207">
        <v>39316</v>
      </c>
      <c r="CB551" s="207">
        <v>33400.85</v>
      </c>
      <c r="CC551" s="216">
        <f t="shared" si="75"/>
        <v>73963747.439999998</v>
      </c>
    </row>
    <row r="552" spans="1:81" s="308" customFormat="1">
      <c r="A552" s="350"/>
      <c r="B552" s="349"/>
      <c r="C552" s="351"/>
      <c r="D552" s="351"/>
      <c r="E552" s="351"/>
      <c r="F552" s="354" t="s">
        <v>1754</v>
      </c>
      <c r="G552" s="355" t="s">
        <v>1755</v>
      </c>
      <c r="H552" s="207">
        <v>2697595.58</v>
      </c>
      <c r="I552" s="207">
        <v>229523.5</v>
      </c>
      <c r="J552" s="207">
        <v>203269.96</v>
      </c>
      <c r="K552" s="207">
        <v>57729</v>
      </c>
      <c r="L552" s="207">
        <v>26314.5</v>
      </c>
      <c r="M552" s="207">
        <v>13252.88</v>
      </c>
      <c r="N552" s="207">
        <v>8837830.75</v>
      </c>
      <c r="O552" s="207">
        <v>126806.5</v>
      </c>
      <c r="P552" s="207">
        <v>59482.5</v>
      </c>
      <c r="Q552" s="207">
        <v>179952</v>
      </c>
      <c r="R552" s="207">
        <v>27586</v>
      </c>
      <c r="S552" s="207">
        <v>253837.75</v>
      </c>
      <c r="T552" s="207">
        <v>1901768.69</v>
      </c>
      <c r="U552" s="207">
        <v>146032.5</v>
      </c>
      <c r="V552" s="207">
        <v>33675</v>
      </c>
      <c r="W552" s="207">
        <v>97349.29</v>
      </c>
      <c r="X552" s="207">
        <v>167666.63</v>
      </c>
      <c r="Y552" s="207">
        <v>42957.68</v>
      </c>
      <c r="Z552" s="207">
        <v>0</v>
      </c>
      <c r="AA552" s="207">
        <v>68558.12</v>
      </c>
      <c r="AB552" s="207">
        <v>24873</v>
      </c>
      <c r="AC552" s="207">
        <v>349189.6</v>
      </c>
      <c r="AD552" s="207">
        <v>184353</v>
      </c>
      <c r="AE552" s="207">
        <v>367866.06</v>
      </c>
      <c r="AF552" s="207">
        <v>220380.47</v>
      </c>
      <c r="AG552" s="207">
        <v>74061.7</v>
      </c>
      <c r="AH552" s="207">
        <v>140289.38</v>
      </c>
      <c r="AI552" s="207">
        <v>5831280</v>
      </c>
      <c r="AJ552" s="207">
        <v>202905.96</v>
      </c>
      <c r="AK552" s="207">
        <v>161798</v>
      </c>
      <c r="AL552" s="207">
        <v>26048.75</v>
      </c>
      <c r="AM552" s="207">
        <v>97240.68</v>
      </c>
      <c r="AN552" s="207">
        <v>85916</v>
      </c>
      <c r="AO552" s="207">
        <v>90796</v>
      </c>
      <c r="AP552" s="207">
        <v>119812</v>
      </c>
      <c r="AQ552" s="207">
        <v>58032.5</v>
      </c>
      <c r="AR552" s="207">
        <v>61675</v>
      </c>
      <c r="AS552" s="207">
        <v>61465</v>
      </c>
      <c r="AT552" s="207">
        <v>65143</v>
      </c>
      <c r="AU552" s="207">
        <v>551756</v>
      </c>
      <c r="AV552" s="207">
        <v>54800</v>
      </c>
      <c r="AW552" s="207">
        <v>50102</v>
      </c>
      <c r="AX552" s="207">
        <v>90282.69</v>
      </c>
      <c r="AY552" s="207">
        <v>205136.87</v>
      </c>
      <c r="AZ552" s="207">
        <v>7329</v>
      </c>
      <c r="BA552" s="207">
        <v>11843.5</v>
      </c>
      <c r="BB552" s="207">
        <v>1529547</v>
      </c>
      <c r="BC552" s="207">
        <v>45514.25</v>
      </c>
      <c r="BD552" s="207">
        <v>702156.53</v>
      </c>
      <c r="BE552" s="207">
        <v>139994.75</v>
      </c>
      <c r="BF552" s="207">
        <v>72453.5</v>
      </c>
      <c r="BG552" s="207">
        <v>598103.99</v>
      </c>
      <c r="BH552" s="207"/>
      <c r="BI552" s="207">
        <v>275214.75</v>
      </c>
      <c r="BJ552" s="207"/>
      <c r="BK552" s="207">
        <v>47712.9</v>
      </c>
      <c r="BL552" s="207">
        <v>57496.04</v>
      </c>
      <c r="BM552" s="207">
        <v>2707540.15</v>
      </c>
      <c r="BN552" s="207">
        <v>758089.96</v>
      </c>
      <c r="BO552" s="207">
        <v>13623.16</v>
      </c>
      <c r="BP552" s="207"/>
      <c r="BQ552" s="207">
        <v>50576</v>
      </c>
      <c r="BR552" s="207">
        <v>34622</v>
      </c>
      <c r="BS552" s="207">
        <v>57079.25</v>
      </c>
      <c r="BT552" s="207">
        <v>2154310</v>
      </c>
      <c r="BU552" s="207">
        <v>67956.06</v>
      </c>
      <c r="BV552" s="207">
        <v>49755.27</v>
      </c>
      <c r="BW552" s="207">
        <v>63732.5</v>
      </c>
      <c r="BX552" s="207">
        <v>171763.73</v>
      </c>
      <c r="BY552" s="207">
        <v>812052.63</v>
      </c>
      <c r="BZ552" s="207">
        <v>55970</v>
      </c>
      <c r="CA552" s="207">
        <v>23982.2</v>
      </c>
      <c r="CB552" s="207">
        <v>44756</v>
      </c>
      <c r="CC552" s="216">
        <f t="shared" si="75"/>
        <v>34899567.610000007</v>
      </c>
    </row>
    <row r="553" spans="1:81" s="308" customFormat="1">
      <c r="A553" s="350"/>
      <c r="B553" s="349"/>
      <c r="C553" s="351"/>
      <c r="D553" s="351"/>
      <c r="E553" s="351"/>
      <c r="F553" s="354" t="s">
        <v>1756</v>
      </c>
      <c r="G553" s="355" t="s">
        <v>1757</v>
      </c>
      <c r="H553" s="207">
        <v>495580.35</v>
      </c>
      <c r="I553" s="207">
        <v>255323.01</v>
      </c>
      <c r="J553" s="207">
        <v>216608</v>
      </c>
      <c r="K553" s="207">
        <v>51833.54</v>
      </c>
      <c r="L553" s="207">
        <v>0</v>
      </c>
      <c r="M553" s="207">
        <v>34969.5</v>
      </c>
      <c r="N553" s="207">
        <v>3591314.25</v>
      </c>
      <c r="O553" s="207">
        <v>65885.89</v>
      </c>
      <c r="P553" s="207">
        <v>0</v>
      </c>
      <c r="Q553" s="207">
        <v>52720.29</v>
      </c>
      <c r="R553" s="207">
        <v>46001.5</v>
      </c>
      <c r="S553" s="207">
        <v>56610.48</v>
      </c>
      <c r="T553" s="207">
        <v>1490000.64</v>
      </c>
      <c r="U553" s="207">
        <v>116331.53</v>
      </c>
      <c r="V553" s="207">
        <v>9368</v>
      </c>
      <c r="W553" s="207">
        <v>4519.5200000000004</v>
      </c>
      <c r="X553" s="207">
        <v>52143.47</v>
      </c>
      <c r="Y553" s="207">
        <v>99838.69</v>
      </c>
      <c r="Z553" s="207">
        <v>0</v>
      </c>
      <c r="AA553" s="207">
        <v>52563.49</v>
      </c>
      <c r="AB553" s="207">
        <v>3728</v>
      </c>
      <c r="AC553" s="207">
        <v>447547</v>
      </c>
      <c r="AD553" s="207">
        <v>91769</v>
      </c>
      <c r="AE553" s="207">
        <v>42291.25</v>
      </c>
      <c r="AF553" s="207">
        <v>393236.57</v>
      </c>
      <c r="AG553" s="207">
        <v>41012.78</v>
      </c>
      <c r="AH553" s="207">
        <v>35408.089999999997</v>
      </c>
      <c r="AI553" s="207">
        <v>4654928.88</v>
      </c>
      <c r="AJ553" s="207">
        <v>82132.58</v>
      </c>
      <c r="AK553" s="207">
        <v>17722</v>
      </c>
      <c r="AL553" s="207">
        <v>16068.25</v>
      </c>
      <c r="AM553" s="207">
        <v>28605.53</v>
      </c>
      <c r="AN553" s="207">
        <v>0</v>
      </c>
      <c r="AO553" s="207">
        <v>44633.5</v>
      </c>
      <c r="AP553" s="207">
        <v>21418</v>
      </c>
      <c r="AQ553" s="207">
        <v>51419</v>
      </c>
      <c r="AR553" s="207">
        <v>28470</v>
      </c>
      <c r="AS553" s="207">
        <v>21064</v>
      </c>
      <c r="AT553" s="207">
        <v>4503.51</v>
      </c>
      <c r="AU553" s="207">
        <v>1509914.11</v>
      </c>
      <c r="AV553" s="207">
        <v>0</v>
      </c>
      <c r="AW553" s="207">
        <v>3936.79</v>
      </c>
      <c r="AX553" s="207">
        <v>65201.68</v>
      </c>
      <c r="AY553" s="207">
        <v>8237.5</v>
      </c>
      <c r="AZ553" s="207">
        <v>0</v>
      </c>
      <c r="BA553" s="207">
        <v>0</v>
      </c>
      <c r="BB553" s="207">
        <v>1448059.75</v>
      </c>
      <c r="BC553" s="207">
        <v>12135</v>
      </c>
      <c r="BD553" s="207">
        <v>182353.07</v>
      </c>
      <c r="BE553" s="207">
        <v>92568.81</v>
      </c>
      <c r="BF553" s="207">
        <v>41922.75</v>
      </c>
      <c r="BG553" s="207">
        <v>43299.18</v>
      </c>
      <c r="BH553" s="207"/>
      <c r="BI553" s="207">
        <v>19527.55</v>
      </c>
      <c r="BJ553" s="207"/>
      <c r="BK553" s="207">
        <v>7065.5</v>
      </c>
      <c r="BL553" s="207">
        <v>1662.14</v>
      </c>
      <c r="BM553" s="207">
        <v>1944928.5</v>
      </c>
      <c r="BN553" s="207">
        <v>326870.37</v>
      </c>
      <c r="BO553" s="207">
        <v>27571</v>
      </c>
      <c r="BP553" s="207"/>
      <c r="BQ553" s="207">
        <v>15187</v>
      </c>
      <c r="BR553" s="207">
        <v>0</v>
      </c>
      <c r="BS553" s="207">
        <v>0</v>
      </c>
      <c r="BT553" s="207">
        <v>867632.13</v>
      </c>
      <c r="BU553" s="207">
        <v>84781.11</v>
      </c>
      <c r="BV553" s="207">
        <v>50955.81</v>
      </c>
      <c r="BW553" s="207">
        <v>31495.75</v>
      </c>
      <c r="BX553" s="207">
        <v>37806.11</v>
      </c>
      <c r="BY553" s="207">
        <v>228108.63</v>
      </c>
      <c r="BZ553" s="207">
        <v>24656</v>
      </c>
      <c r="CA553" s="207">
        <v>38561.42</v>
      </c>
      <c r="CB553" s="207">
        <v>6189.03</v>
      </c>
      <c r="CC553" s="216">
        <f t="shared" si="75"/>
        <v>19838196.780000001</v>
      </c>
    </row>
    <row r="554" spans="1:81" s="308" customFormat="1">
      <c r="A554" s="350"/>
      <c r="B554" s="349"/>
      <c r="C554" s="351"/>
      <c r="D554" s="351"/>
      <c r="E554" s="351"/>
      <c r="F554" s="354" t="s">
        <v>1758</v>
      </c>
      <c r="G554" s="355" t="s">
        <v>1759</v>
      </c>
      <c r="H554" s="207">
        <v>244631.55</v>
      </c>
      <c r="I554" s="207">
        <v>0</v>
      </c>
      <c r="J554" s="207">
        <v>110683.75</v>
      </c>
      <c r="K554" s="207">
        <v>45980</v>
      </c>
      <c r="L554" s="207">
        <v>33956.25</v>
      </c>
      <c r="M554" s="207">
        <v>0</v>
      </c>
      <c r="N554" s="207">
        <v>312519.5</v>
      </c>
      <c r="O554" s="207">
        <v>0</v>
      </c>
      <c r="P554" s="207">
        <v>0</v>
      </c>
      <c r="Q554" s="207">
        <v>573697.5</v>
      </c>
      <c r="R554" s="207">
        <v>13178</v>
      </c>
      <c r="S554" s="207">
        <v>0</v>
      </c>
      <c r="T554" s="207">
        <v>169730.5</v>
      </c>
      <c r="U554" s="207">
        <v>0</v>
      </c>
      <c r="V554" s="207">
        <v>0</v>
      </c>
      <c r="W554" s="207">
        <v>0</v>
      </c>
      <c r="X554" s="207">
        <v>0</v>
      </c>
      <c r="Y554" s="207">
        <v>0</v>
      </c>
      <c r="Z554" s="207">
        <v>0</v>
      </c>
      <c r="AA554" s="207">
        <v>0</v>
      </c>
      <c r="AB554" s="207">
        <v>65179.5</v>
      </c>
      <c r="AC554" s="207">
        <v>18835.400000000001</v>
      </c>
      <c r="AD554" s="207">
        <v>188281</v>
      </c>
      <c r="AE554" s="207">
        <v>0</v>
      </c>
      <c r="AF554" s="207">
        <v>0</v>
      </c>
      <c r="AG554" s="207">
        <v>37899</v>
      </c>
      <c r="AH554" s="207">
        <v>0</v>
      </c>
      <c r="AI554" s="207">
        <v>145183.5</v>
      </c>
      <c r="AJ554" s="207">
        <v>0</v>
      </c>
      <c r="AK554" s="207">
        <v>0</v>
      </c>
      <c r="AL554" s="207">
        <v>0</v>
      </c>
      <c r="AM554" s="207">
        <v>0</v>
      </c>
      <c r="AN554" s="207">
        <v>1529.5</v>
      </c>
      <c r="AO554" s="207">
        <v>0</v>
      </c>
      <c r="AP554" s="207">
        <v>0</v>
      </c>
      <c r="AQ554" s="207">
        <v>0</v>
      </c>
      <c r="AR554" s="207">
        <v>0</v>
      </c>
      <c r="AS554" s="207">
        <v>11787</v>
      </c>
      <c r="AT554" s="207">
        <v>0</v>
      </c>
      <c r="AU554" s="207">
        <v>753732.5</v>
      </c>
      <c r="AV554" s="207">
        <v>0</v>
      </c>
      <c r="AW554" s="207">
        <v>0</v>
      </c>
      <c r="AX554" s="207">
        <v>5371</v>
      </c>
      <c r="AY554" s="207">
        <v>0</v>
      </c>
      <c r="AZ554" s="207">
        <v>0</v>
      </c>
      <c r="BA554" s="207">
        <v>0</v>
      </c>
      <c r="BB554" s="207">
        <v>648765.25</v>
      </c>
      <c r="BC554" s="207">
        <v>0</v>
      </c>
      <c r="BD554" s="207">
        <v>89246.5</v>
      </c>
      <c r="BE554" s="207">
        <v>98661.75</v>
      </c>
      <c r="BF554" s="207">
        <v>0</v>
      </c>
      <c r="BG554" s="207">
        <v>160.5</v>
      </c>
      <c r="BH554" s="207"/>
      <c r="BI554" s="207">
        <v>0</v>
      </c>
      <c r="BJ554" s="207"/>
      <c r="BK554" s="207">
        <v>0</v>
      </c>
      <c r="BL554" s="207">
        <v>23678</v>
      </c>
      <c r="BM554" s="207">
        <v>298809</v>
      </c>
      <c r="BN554" s="207">
        <v>0</v>
      </c>
      <c r="BO554" s="207">
        <v>0</v>
      </c>
      <c r="BP554" s="207"/>
      <c r="BQ554" s="207">
        <v>27781</v>
      </c>
      <c r="BR554" s="207">
        <v>0</v>
      </c>
      <c r="BS554" s="207">
        <v>0</v>
      </c>
      <c r="BT554" s="207">
        <v>180040</v>
      </c>
      <c r="BU554" s="207">
        <v>0</v>
      </c>
      <c r="BV554" s="207">
        <v>70822</v>
      </c>
      <c r="BW554" s="207">
        <v>1723</v>
      </c>
      <c r="BX554" s="207">
        <v>0</v>
      </c>
      <c r="BY554" s="207">
        <v>139129.22</v>
      </c>
      <c r="BZ554" s="207">
        <v>79</v>
      </c>
      <c r="CA554" s="207">
        <v>0</v>
      </c>
      <c r="CB554" s="207">
        <v>2902.25</v>
      </c>
      <c r="CC554" s="216">
        <f t="shared" si="75"/>
        <v>4313972.92</v>
      </c>
    </row>
    <row r="555" spans="1:81" s="308" customFormat="1">
      <c r="A555" s="350"/>
      <c r="B555" s="349"/>
      <c r="C555" s="351"/>
      <c r="D555" s="351"/>
      <c r="E555" s="351"/>
      <c r="F555" s="354" t="s">
        <v>1760</v>
      </c>
      <c r="G555" s="355" t="s">
        <v>1761</v>
      </c>
      <c r="H555" s="207">
        <v>590152.5</v>
      </c>
      <c r="I555" s="207">
        <v>0</v>
      </c>
      <c r="J555" s="207">
        <v>1897817.82</v>
      </c>
      <c r="K555" s="207">
        <v>51726.53</v>
      </c>
      <c r="L555" s="207">
        <v>17450.75</v>
      </c>
      <c r="M555" s="207">
        <v>0</v>
      </c>
      <c r="N555" s="207">
        <v>281404.5</v>
      </c>
      <c r="O555" s="207">
        <v>0</v>
      </c>
      <c r="P555" s="207">
        <v>0</v>
      </c>
      <c r="Q555" s="207">
        <v>240484.75</v>
      </c>
      <c r="R555" s="207">
        <v>18474</v>
      </c>
      <c r="S555" s="207">
        <v>0</v>
      </c>
      <c r="T555" s="207">
        <v>54605.919999999998</v>
      </c>
      <c r="U555" s="207">
        <v>0</v>
      </c>
      <c r="V555" s="207">
        <v>0</v>
      </c>
      <c r="W555" s="207">
        <v>0</v>
      </c>
      <c r="X555" s="207">
        <v>0</v>
      </c>
      <c r="Y555" s="207">
        <v>0</v>
      </c>
      <c r="Z555" s="207">
        <v>0</v>
      </c>
      <c r="AA555" s="207">
        <v>0</v>
      </c>
      <c r="AB555" s="207">
        <v>0</v>
      </c>
      <c r="AC555" s="207">
        <v>44337.49</v>
      </c>
      <c r="AD555" s="207">
        <v>5534</v>
      </c>
      <c r="AE555" s="207">
        <v>0</v>
      </c>
      <c r="AF555" s="207">
        <v>0</v>
      </c>
      <c r="AG555" s="207">
        <v>0</v>
      </c>
      <c r="AH555" s="207">
        <v>0</v>
      </c>
      <c r="AI555" s="207">
        <v>0</v>
      </c>
      <c r="AJ555" s="207">
        <v>0</v>
      </c>
      <c r="AK555" s="207">
        <v>0</v>
      </c>
      <c r="AL555" s="207">
        <v>0</v>
      </c>
      <c r="AM555" s="207">
        <v>0</v>
      </c>
      <c r="AN555" s="207">
        <v>0</v>
      </c>
      <c r="AO555" s="207">
        <v>0</v>
      </c>
      <c r="AP555" s="207">
        <v>0</v>
      </c>
      <c r="AQ555" s="207">
        <v>0</v>
      </c>
      <c r="AR555" s="207">
        <v>0</v>
      </c>
      <c r="AS555" s="207">
        <v>0</v>
      </c>
      <c r="AT555" s="207">
        <v>0</v>
      </c>
      <c r="AU555" s="207">
        <v>276167.40999999997</v>
      </c>
      <c r="AV555" s="207">
        <v>0</v>
      </c>
      <c r="AW555" s="207">
        <v>0</v>
      </c>
      <c r="AX555" s="207">
        <v>0</v>
      </c>
      <c r="AY555" s="207">
        <v>0</v>
      </c>
      <c r="AZ555" s="207">
        <v>0</v>
      </c>
      <c r="BA555" s="207">
        <v>0</v>
      </c>
      <c r="BB555" s="207">
        <v>379902.25</v>
      </c>
      <c r="BC555" s="207">
        <v>0</v>
      </c>
      <c r="BD555" s="207">
        <v>41390</v>
      </c>
      <c r="BE555" s="207">
        <v>32427.25</v>
      </c>
      <c r="BF555" s="207">
        <v>0</v>
      </c>
      <c r="BG555" s="207">
        <v>0</v>
      </c>
      <c r="BH555" s="207"/>
      <c r="BI555" s="207">
        <v>0</v>
      </c>
      <c r="BJ555" s="207"/>
      <c r="BK555" s="207">
        <v>0</v>
      </c>
      <c r="BL555" s="207">
        <v>7289</v>
      </c>
      <c r="BM555" s="207">
        <v>48652.51</v>
      </c>
      <c r="BN555" s="207">
        <v>0</v>
      </c>
      <c r="BO555" s="207">
        <v>0</v>
      </c>
      <c r="BP555" s="207"/>
      <c r="BQ555" s="207">
        <v>23524</v>
      </c>
      <c r="BR555" s="207">
        <v>0</v>
      </c>
      <c r="BS555" s="207">
        <v>0</v>
      </c>
      <c r="BT555" s="207">
        <v>96279.11</v>
      </c>
      <c r="BU555" s="207">
        <v>0</v>
      </c>
      <c r="BV555" s="207">
        <v>71253.89</v>
      </c>
      <c r="BW555" s="207">
        <v>10099.01</v>
      </c>
      <c r="BX555" s="207">
        <v>0</v>
      </c>
      <c r="BY555" s="207">
        <v>52765.61</v>
      </c>
      <c r="BZ555" s="207">
        <v>12105</v>
      </c>
      <c r="CA555" s="207">
        <v>0</v>
      </c>
      <c r="CB555" s="207">
        <v>0</v>
      </c>
      <c r="CC555" s="216">
        <f t="shared" si="75"/>
        <v>4253843.3</v>
      </c>
    </row>
    <row r="556" spans="1:81" s="308" customFormat="1">
      <c r="A556" s="350"/>
      <c r="B556" s="349"/>
      <c r="C556" s="351"/>
      <c r="D556" s="351"/>
      <c r="E556" s="351"/>
      <c r="F556" s="352" t="s">
        <v>1172</v>
      </c>
      <c r="G556" s="353" t="s">
        <v>1762</v>
      </c>
      <c r="H556" s="207">
        <v>0</v>
      </c>
      <c r="I556" s="207">
        <v>0</v>
      </c>
      <c r="J556" s="207">
        <v>0</v>
      </c>
      <c r="K556" s="207">
        <v>0</v>
      </c>
      <c r="L556" s="207">
        <v>0</v>
      </c>
      <c r="M556" s="207">
        <v>0</v>
      </c>
      <c r="N556" s="207">
        <v>0</v>
      </c>
      <c r="O556" s="207">
        <v>0</v>
      </c>
      <c r="P556" s="207">
        <v>0</v>
      </c>
      <c r="Q556" s="207">
        <v>0</v>
      </c>
      <c r="R556" s="207">
        <v>0</v>
      </c>
      <c r="S556" s="207">
        <v>0</v>
      </c>
      <c r="T556" s="207">
        <v>0</v>
      </c>
      <c r="U556" s="207">
        <v>0</v>
      </c>
      <c r="V556" s="207">
        <v>0</v>
      </c>
      <c r="W556" s="207">
        <v>0</v>
      </c>
      <c r="X556" s="207">
        <v>156500</v>
      </c>
      <c r="Y556" s="207">
        <v>0</v>
      </c>
      <c r="Z556" s="207">
        <v>0</v>
      </c>
      <c r="AA556" s="207">
        <v>0</v>
      </c>
      <c r="AB556" s="207">
        <v>0</v>
      </c>
      <c r="AC556" s="207">
        <v>0</v>
      </c>
      <c r="AD556" s="207">
        <v>0</v>
      </c>
      <c r="AE556" s="207">
        <v>0</v>
      </c>
      <c r="AF556" s="207">
        <v>0</v>
      </c>
      <c r="AG556" s="207">
        <v>0</v>
      </c>
      <c r="AH556" s="207">
        <v>0</v>
      </c>
      <c r="AI556" s="207">
        <v>0</v>
      </c>
      <c r="AJ556" s="207">
        <v>0</v>
      </c>
      <c r="AK556" s="207">
        <v>0</v>
      </c>
      <c r="AL556" s="207">
        <v>0</v>
      </c>
      <c r="AM556" s="207">
        <v>0</v>
      </c>
      <c r="AN556" s="207">
        <v>0</v>
      </c>
      <c r="AO556" s="207">
        <v>0</v>
      </c>
      <c r="AP556" s="207">
        <v>0</v>
      </c>
      <c r="AQ556" s="207">
        <v>0</v>
      </c>
      <c r="AR556" s="207">
        <v>0</v>
      </c>
      <c r="AS556" s="207">
        <v>0</v>
      </c>
      <c r="AT556" s="207">
        <v>0</v>
      </c>
      <c r="AU556" s="207">
        <v>9336288.6600000001</v>
      </c>
      <c r="AV556" s="207">
        <v>0</v>
      </c>
      <c r="AW556" s="207">
        <v>0</v>
      </c>
      <c r="AX556" s="207">
        <v>0</v>
      </c>
      <c r="AY556" s="207">
        <v>0</v>
      </c>
      <c r="AZ556" s="207">
        <v>0</v>
      </c>
      <c r="BA556" s="207">
        <v>0</v>
      </c>
      <c r="BB556" s="207">
        <v>0</v>
      </c>
      <c r="BC556" s="207">
        <v>0</v>
      </c>
      <c r="BD556" s="207">
        <v>0</v>
      </c>
      <c r="BE556" s="207">
        <v>0</v>
      </c>
      <c r="BF556" s="207">
        <v>0</v>
      </c>
      <c r="BG556" s="207">
        <v>0</v>
      </c>
      <c r="BH556" s="207"/>
      <c r="BI556" s="207">
        <v>0</v>
      </c>
      <c r="BJ556" s="207"/>
      <c r="BK556" s="207">
        <v>0</v>
      </c>
      <c r="BL556" s="207">
        <v>0</v>
      </c>
      <c r="BM556" s="207">
        <v>5110000</v>
      </c>
      <c r="BN556" s="207">
        <v>0</v>
      </c>
      <c r="BO556" s="207">
        <v>0</v>
      </c>
      <c r="BP556" s="207"/>
      <c r="BQ556" s="207">
        <v>0</v>
      </c>
      <c r="BR556" s="207">
        <v>0</v>
      </c>
      <c r="BS556" s="207">
        <v>0</v>
      </c>
      <c r="BT556" s="207">
        <v>0</v>
      </c>
      <c r="BU556" s="207">
        <v>0</v>
      </c>
      <c r="BV556" s="207">
        <v>0</v>
      </c>
      <c r="BW556" s="207">
        <v>0</v>
      </c>
      <c r="BX556" s="207">
        <v>0</v>
      </c>
      <c r="BY556" s="207">
        <v>0</v>
      </c>
      <c r="BZ556" s="207">
        <v>0</v>
      </c>
      <c r="CA556" s="207">
        <v>0</v>
      </c>
      <c r="CB556" s="207">
        <v>0</v>
      </c>
      <c r="CC556" s="216">
        <f t="shared" si="75"/>
        <v>14602788.66</v>
      </c>
    </row>
    <row r="557" spans="1:81" s="308" customFormat="1">
      <c r="A557" s="350"/>
      <c r="B557" s="349"/>
      <c r="C557" s="351"/>
      <c r="D557" s="351"/>
      <c r="E557" s="351"/>
      <c r="F557" s="352" t="s">
        <v>1173</v>
      </c>
      <c r="G557" s="353" t="s">
        <v>1763</v>
      </c>
      <c r="H557" s="207">
        <v>0</v>
      </c>
      <c r="I557" s="207">
        <v>0</v>
      </c>
      <c r="J557" s="207">
        <v>0</v>
      </c>
      <c r="K557" s="207">
        <v>19862</v>
      </c>
      <c r="L557" s="207">
        <v>272444.62</v>
      </c>
      <c r="M557" s="207">
        <v>0</v>
      </c>
      <c r="N557" s="207">
        <v>4649306.9000000004</v>
      </c>
      <c r="O557" s="207">
        <v>0</v>
      </c>
      <c r="P557" s="207">
        <v>0</v>
      </c>
      <c r="Q557" s="207">
        <v>0</v>
      </c>
      <c r="R557" s="207">
        <v>733.99</v>
      </c>
      <c r="S557" s="207">
        <v>0</v>
      </c>
      <c r="T557" s="207">
        <v>34756.879999999997</v>
      </c>
      <c r="U557" s="207">
        <v>89876.84</v>
      </c>
      <c r="V557" s="207">
        <v>0</v>
      </c>
      <c r="W557" s="207">
        <v>517844.22</v>
      </c>
      <c r="X557" s="207">
        <v>0</v>
      </c>
      <c r="Y557" s="207">
        <v>0</v>
      </c>
      <c r="Z557" s="207">
        <v>0</v>
      </c>
      <c r="AA557" s="207">
        <v>485382.06</v>
      </c>
      <c r="AB557" s="207">
        <v>18597.650000000001</v>
      </c>
      <c r="AC557" s="207">
        <v>175501.55</v>
      </c>
      <c r="AD557" s="207">
        <v>157318.15</v>
      </c>
      <c r="AE557" s="207">
        <v>0</v>
      </c>
      <c r="AF557" s="207">
        <v>0</v>
      </c>
      <c r="AG557" s="207">
        <v>8746.42</v>
      </c>
      <c r="AH557" s="207">
        <v>70177.179999999993</v>
      </c>
      <c r="AI557" s="207">
        <v>73787.25</v>
      </c>
      <c r="AJ557" s="207">
        <v>521283.38</v>
      </c>
      <c r="AK557" s="207">
        <v>26969.5</v>
      </c>
      <c r="AL557" s="207">
        <v>74010.02</v>
      </c>
      <c r="AM557" s="207">
        <v>16271.48</v>
      </c>
      <c r="AN557" s="207">
        <v>95269</v>
      </c>
      <c r="AO557" s="207">
        <v>868977</v>
      </c>
      <c r="AP557" s="207">
        <v>66099.66</v>
      </c>
      <c r="AQ557" s="207">
        <v>46072</v>
      </c>
      <c r="AR557" s="207">
        <v>393008</v>
      </c>
      <c r="AS557" s="207">
        <v>150354.63</v>
      </c>
      <c r="AT557" s="207">
        <v>726579.82</v>
      </c>
      <c r="AU557" s="207">
        <v>0</v>
      </c>
      <c r="AV557" s="207">
        <v>64759.68</v>
      </c>
      <c r="AW557" s="207">
        <v>0</v>
      </c>
      <c r="AX557" s="207">
        <v>120000</v>
      </c>
      <c r="AY557" s="207">
        <v>0</v>
      </c>
      <c r="AZ557" s="207">
        <v>0</v>
      </c>
      <c r="BA557" s="207">
        <v>0</v>
      </c>
      <c r="BB557" s="207">
        <v>1854839.2</v>
      </c>
      <c r="BC557" s="207">
        <v>83375.710000000006</v>
      </c>
      <c r="BD557" s="207">
        <v>0</v>
      </c>
      <c r="BE557" s="207">
        <v>0</v>
      </c>
      <c r="BF557" s="207">
        <v>1423.44</v>
      </c>
      <c r="BG557" s="207">
        <v>487970.45</v>
      </c>
      <c r="BH557" s="207"/>
      <c r="BI557" s="207">
        <v>0</v>
      </c>
      <c r="BJ557" s="207"/>
      <c r="BK557" s="207">
        <v>0</v>
      </c>
      <c r="BL557" s="207">
        <v>0</v>
      </c>
      <c r="BM557" s="207">
        <v>13748249.970000001</v>
      </c>
      <c r="BN557" s="207">
        <v>0</v>
      </c>
      <c r="BO557" s="207">
        <v>0</v>
      </c>
      <c r="BP557" s="207"/>
      <c r="BQ557" s="207">
        <v>0</v>
      </c>
      <c r="BR557" s="207">
        <v>26272.46</v>
      </c>
      <c r="BS557" s="207">
        <v>9937</v>
      </c>
      <c r="BT557" s="207">
        <v>183041</v>
      </c>
      <c r="BU557" s="207">
        <v>14698.67</v>
      </c>
      <c r="BV557" s="207">
        <v>0</v>
      </c>
      <c r="BW557" s="207">
        <v>0</v>
      </c>
      <c r="BX557" s="207">
        <v>0</v>
      </c>
      <c r="BY557" s="207">
        <v>540902.6</v>
      </c>
      <c r="BZ557" s="207">
        <v>0</v>
      </c>
      <c r="CA557" s="207">
        <v>0</v>
      </c>
      <c r="CB557" s="207">
        <v>0</v>
      </c>
      <c r="CC557" s="216">
        <f t="shared" si="75"/>
        <v>26694700.380000003</v>
      </c>
    </row>
    <row r="558" spans="1:81" s="308" customFormat="1">
      <c r="A558" s="350"/>
      <c r="B558" s="349"/>
      <c r="C558" s="351"/>
      <c r="D558" s="351"/>
      <c r="E558" s="351"/>
      <c r="F558" s="352" t="s">
        <v>1174</v>
      </c>
      <c r="G558" s="353" t="s">
        <v>1175</v>
      </c>
      <c r="H558" s="207">
        <v>0</v>
      </c>
      <c r="I558" s="207">
        <v>0</v>
      </c>
      <c r="J558" s="207">
        <v>0</v>
      </c>
      <c r="K558" s="207">
        <v>0</v>
      </c>
      <c r="L558" s="207">
        <v>0</v>
      </c>
      <c r="M558" s="207">
        <v>0</v>
      </c>
      <c r="N558" s="207">
        <v>0</v>
      </c>
      <c r="O558" s="207">
        <v>0</v>
      </c>
      <c r="P558" s="207">
        <v>0</v>
      </c>
      <c r="Q558" s="207">
        <v>0</v>
      </c>
      <c r="R558" s="207">
        <v>110500</v>
      </c>
      <c r="S558" s="207">
        <v>250000</v>
      </c>
      <c r="T558" s="207">
        <v>0</v>
      </c>
      <c r="U558" s="207">
        <v>0</v>
      </c>
      <c r="V558" s="207">
        <v>0</v>
      </c>
      <c r="W558" s="207">
        <v>419355</v>
      </c>
      <c r="X558" s="207">
        <v>0</v>
      </c>
      <c r="Y558" s="207">
        <v>0</v>
      </c>
      <c r="Z558" s="207">
        <v>0</v>
      </c>
      <c r="AA558" s="207">
        <v>0</v>
      </c>
      <c r="AB558" s="207">
        <v>416750</v>
      </c>
      <c r="AC558" s="207">
        <v>0</v>
      </c>
      <c r="AD558" s="207">
        <v>228978.02</v>
      </c>
      <c r="AE558" s="207">
        <v>0</v>
      </c>
      <c r="AF558" s="207">
        <v>0</v>
      </c>
      <c r="AG558" s="207">
        <v>0</v>
      </c>
      <c r="AH558" s="207">
        <v>0</v>
      </c>
      <c r="AI558" s="207">
        <v>0</v>
      </c>
      <c r="AJ558" s="207">
        <v>0</v>
      </c>
      <c r="AK558" s="207">
        <v>0</v>
      </c>
      <c r="AL558" s="207">
        <v>0</v>
      </c>
      <c r="AM558" s="207">
        <v>0</v>
      </c>
      <c r="AN558" s="207">
        <v>0</v>
      </c>
      <c r="AO558" s="207">
        <v>0</v>
      </c>
      <c r="AP558" s="207">
        <v>0</v>
      </c>
      <c r="AQ558" s="207">
        <v>0</v>
      </c>
      <c r="AR558" s="207">
        <v>0</v>
      </c>
      <c r="AS558" s="207">
        <v>0</v>
      </c>
      <c r="AT558" s="207">
        <v>80000</v>
      </c>
      <c r="AU558" s="207">
        <v>0</v>
      </c>
      <c r="AV558" s="207">
        <v>0</v>
      </c>
      <c r="AW558" s="207">
        <v>202068</v>
      </c>
      <c r="AX558" s="207">
        <v>207000</v>
      </c>
      <c r="AY558" s="207">
        <v>174668.71</v>
      </c>
      <c r="AZ558" s="207">
        <v>73810</v>
      </c>
      <c r="BA558" s="207">
        <v>252130.44</v>
      </c>
      <c r="BB558" s="207">
        <v>0</v>
      </c>
      <c r="BC558" s="207">
        <v>0</v>
      </c>
      <c r="BD558" s="207">
        <v>182000</v>
      </c>
      <c r="BE558" s="207">
        <v>0</v>
      </c>
      <c r="BF558" s="207">
        <v>0</v>
      </c>
      <c r="BG558" s="207">
        <v>0</v>
      </c>
      <c r="BH558" s="207"/>
      <c r="BI558" s="207">
        <v>0</v>
      </c>
      <c r="BJ558" s="207"/>
      <c r="BK558" s="207">
        <v>0</v>
      </c>
      <c r="BL558" s="207">
        <v>0</v>
      </c>
      <c r="BM558" s="207">
        <v>0</v>
      </c>
      <c r="BN558" s="207">
        <v>0</v>
      </c>
      <c r="BO558" s="207">
        <v>0</v>
      </c>
      <c r="BP558" s="207"/>
      <c r="BQ558" s="207">
        <v>0</v>
      </c>
      <c r="BR558" s="207">
        <v>0</v>
      </c>
      <c r="BS558" s="207">
        <v>0</v>
      </c>
      <c r="BT558" s="207">
        <v>0</v>
      </c>
      <c r="BU558" s="207">
        <v>111500</v>
      </c>
      <c r="BV558" s="207">
        <v>125500</v>
      </c>
      <c r="BW558" s="207">
        <v>187500</v>
      </c>
      <c r="BX558" s="207">
        <v>262000</v>
      </c>
      <c r="BY558" s="207">
        <v>0</v>
      </c>
      <c r="BZ558" s="207">
        <v>149000</v>
      </c>
      <c r="CA558" s="207">
        <v>0</v>
      </c>
      <c r="CB558" s="207">
        <v>115500</v>
      </c>
      <c r="CC558" s="216">
        <f t="shared" si="75"/>
        <v>3548260.17</v>
      </c>
    </row>
    <row r="559" spans="1:81" s="308" customFormat="1">
      <c r="A559" s="350"/>
      <c r="B559" s="349"/>
      <c r="C559" s="351"/>
      <c r="D559" s="351"/>
      <c r="E559" s="351"/>
      <c r="F559" s="352" t="s">
        <v>1176</v>
      </c>
      <c r="G559" s="353" t="s">
        <v>1764</v>
      </c>
      <c r="H559" s="207">
        <v>0</v>
      </c>
      <c r="I559" s="207">
        <v>0</v>
      </c>
      <c r="J559" s="207">
        <v>0</v>
      </c>
      <c r="K559" s="207">
        <v>0</v>
      </c>
      <c r="L559" s="207">
        <v>0</v>
      </c>
      <c r="M559" s="207">
        <v>0</v>
      </c>
      <c r="N559" s="207">
        <v>0</v>
      </c>
      <c r="O559" s="207">
        <v>0</v>
      </c>
      <c r="P559" s="207">
        <v>0</v>
      </c>
      <c r="Q559" s="207">
        <v>0</v>
      </c>
      <c r="R559" s="207">
        <v>0</v>
      </c>
      <c r="S559" s="207">
        <v>0</v>
      </c>
      <c r="T559" s="207">
        <v>0</v>
      </c>
      <c r="U559" s="207">
        <v>9613.5</v>
      </c>
      <c r="V559" s="207">
        <v>0</v>
      </c>
      <c r="W559" s="207">
        <v>0</v>
      </c>
      <c r="X559" s="207">
        <v>0</v>
      </c>
      <c r="Y559" s="207">
        <v>0</v>
      </c>
      <c r="Z559" s="207">
        <v>0</v>
      </c>
      <c r="AA559" s="207">
        <v>23107.75</v>
      </c>
      <c r="AB559" s="207">
        <v>0</v>
      </c>
      <c r="AC559" s="207">
        <v>0</v>
      </c>
      <c r="AD559" s="207">
        <v>0</v>
      </c>
      <c r="AE559" s="207">
        <v>0</v>
      </c>
      <c r="AF559" s="207">
        <v>0</v>
      </c>
      <c r="AG559" s="207">
        <v>0</v>
      </c>
      <c r="AH559" s="207">
        <v>0</v>
      </c>
      <c r="AI559" s="207">
        <v>18515.419999999998</v>
      </c>
      <c r="AJ559" s="207">
        <v>0</v>
      </c>
      <c r="AK559" s="207">
        <v>0</v>
      </c>
      <c r="AL559" s="207">
        <v>0</v>
      </c>
      <c r="AM559" s="207">
        <v>0</v>
      </c>
      <c r="AN559" s="207">
        <v>0</v>
      </c>
      <c r="AO559" s="207">
        <v>0</v>
      </c>
      <c r="AP559" s="207">
        <v>0</v>
      </c>
      <c r="AQ559" s="207">
        <v>0</v>
      </c>
      <c r="AR559" s="207">
        <v>0</v>
      </c>
      <c r="AS559" s="207">
        <v>0</v>
      </c>
      <c r="AT559" s="207">
        <v>0</v>
      </c>
      <c r="AU559" s="207">
        <v>0</v>
      </c>
      <c r="AV559" s="207">
        <v>0</v>
      </c>
      <c r="AW559" s="207">
        <v>0</v>
      </c>
      <c r="AX559" s="207">
        <v>0</v>
      </c>
      <c r="AY559" s="207">
        <v>0</v>
      </c>
      <c r="AZ559" s="207">
        <v>0</v>
      </c>
      <c r="BA559" s="207">
        <v>0</v>
      </c>
      <c r="BB559" s="207">
        <v>0</v>
      </c>
      <c r="BC559" s="207">
        <v>0</v>
      </c>
      <c r="BD559" s="207">
        <v>0</v>
      </c>
      <c r="BE559" s="207">
        <v>0</v>
      </c>
      <c r="BF559" s="207">
        <v>0</v>
      </c>
      <c r="BG559" s="207">
        <v>0</v>
      </c>
      <c r="BH559" s="207"/>
      <c r="BI559" s="207">
        <v>0</v>
      </c>
      <c r="BJ559" s="207"/>
      <c r="BK559" s="207">
        <v>0</v>
      </c>
      <c r="BL559" s="207">
        <v>0</v>
      </c>
      <c r="BM559" s="207">
        <v>0</v>
      </c>
      <c r="BN559" s="207">
        <v>0</v>
      </c>
      <c r="BO559" s="207">
        <v>0</v>
      </c>
      <c r="BP559" s="207"/>
      <c r="BQ559" s="207">
        <v>0</v>
      </c>
      <c r="BR559" s="207">
        <v>0</v>
      </c>
      <c r="BS559" s="207">
        <v>0</v>
      </c>
      <c r="BT559" s="207">
        <v>0</v>
      </c>
      <c r="BU559" s="207">
        <v>0</v>
      </c>
      <c r="BV559" s="207">
        <v>0</v>
      </c>
      <c r="BW559" s="207">
        <v>0</v>
      </c>
      <c r="BX559" s="207">
        <v>0</v>
      </c>
      <c r="BY559" s="207">
        <v>0</v>
      </c>
      <c r="BZ559" s="207">
        <v>0</v>
      </c>
      <c r="CA559" s="207">
        <v>0</v>
      </c>
      <c r="CB559" s="207">
        <v>0</v>
      </c>
      <c r="CC559" s="216">
        <f t="shared" si="75"/>
        <v>51236.67</v>
      </c>
    </row>
    <row r="560" spans="1:81" s="308" customFormat="1">
      <c r="A560" s="350"/>
      <c r="B560" s="349"/>
      <c r="C560" s="351"/>
      <c r="D560" s="351"/>
      <c r="E560" s="351"/>
      <c r="F560" s="352" t="s">
        <v>1177</v>
      </c>
      <c r="G560" s="353" t="s">
        <v>1765</v>
      </c>
      <c r="H560" s="207">
        <v>425339.86</v>
      </c>
      <c r="I560" s="207">
        <v>0</v>
      </c>
      <c r="J560" s="207">
        <v>71632.2</v>
      </c>
      <c r="K560" s="207">
        <v>64587.32</v>
      </c>
      <c r="L560" s="207">
        <v>0</v>
      </c>
      <c r="M560" s="207">
        <v>0</v>
      </c>
      <c r="N560" s="207">
        <v>0</v>
      </c>
      <c r="O560" s="207">
        <v>16782.39</v>
      </c>
      <c r="P560" s="207">
        <v>0</v>
      </c>
      <c r="Q560" s="207">
        <v>682236.6</v>
      </c>
      <c r="R560" s="207">
        <v>0</v>
      </c>
      <c r="S560" s="207">
        <v>672</v>
      </c>
      <c r="T560" s="207">
        <v>0</v>
      </c>
      <c r="U560" s="207">
        <v>11924.01</v>
      </c>
      <c r="V560" s="207">
        <v>0</v>
      </c>
      <c r="W560" s="207">
        <v>0</v>
      </c>
      <c r="X560" s="207">
        <v>0</v>
      </c>
      <c r="Y560" s="207">
        <v>0</v>
      </c>
      <c r="Z560" s="207">
        <v>0</v>
      </c>
      <c r="AA560" s="207">
        <v>197448.05</v>
      </c>
      <c r="AB560" s="207">
        <v>0</v>
      </c>
      <c r="AC560" s="207">
        <v>0</v>
      </c>
      <c r="AD560" s="207">
        <v>0</v>
      </c>
      <c r="AE560" s="207">
        <v>0</v>
      </c>
      <c r="AF560" s="207">
        <v>0</v>
      </c>
      <c r="AG560" s="207">
        <v>0</v>
      </c>
      <c r="AH560" s="207">
        <v>0</v>
      </c>
      <c r="AI560" s="207">
        <v>3029771.87</v>
      </c>
      <c r="AJ560" s="207">
        <v>0</v>
      </c>
      <c r="AK560" s="207">
        <v>0</v>
      </c>
      <c r="AL560" s="207">
        <v>0</v>
      </c>
      <c r="AM560" s="207">
        <v>0</v>
      </c>
      <c r="AN560" s="207">
        <v>0</v>
      </c>
      <c r="AO560" s="207">
        <v>3940.51</v>
      </c>
      <c r="AP560" s="207">
        <v>31878.02</v>
      </c>
      <c r="AQ560" s="207">
        <v>43434.17</v>
      </c>
      <c r="AR560" s="207">
        <v>0</v>
      </c>
      <c r="AS560" s="207">
        <v>0</v>
      </c>
      <c r="AT560" s="207">
        <v>0</v>
      </c>
      <c r="AU560" s="207">
        <v>899868.81</v>
      </c>
      <c r="AV560" s="207">
        <v>0</v>
      </c>
      <c r="AW560" s="207">
        <v>0</v>
      </c>
      <c r="AX560" s="207">
        <v>0</v>
      </c>
      <c r="AY560" s="207">
        <v>0</v>
      </c>
      <c r="AZ560" s="207">
        <v>0</v>
      </c>
      <c r="BA560" s="207">
        <v>0</v>
      </c>
      <c r="BB560" s="207">
        <v>0</v>
      </c>
      <c r="BC560" s="207">
        <v>0</v>
      </c>
      <c r="BD560" s="207">
        <v>0</v>
      </c>
      <c r="BE560" s="207">
        <v>0</v>
      </c>
      <c r="BF560" s="207">
        <v>0</v>
      </c>
      <c r="BG560" s="207">
        <v>0</v>
      </c>
      <c r="BH560" s="207"/>
      <c r="BI560" s="207">
        <v>0</v>
      </c>
      <c r="BJ560" s="207"/>
      <c r="BK560" s="207">
        <v>0</v>
      </c>
      <c r="BL560" s="207">
        <v>0</v>
      </c>
      <c r="BM560" s="207">
        <v>0</v>
      </c>
      <c r="BN560" s="207">
        <v>0</v>
      </c>
      <c r="BO560" s="207">
        <v>0</v>
      </c>
      <c r="BP560" s="207"/>
      <c r="BQ560" s="207">
        <v>0</v>
      </c>
      <c r="BR560" s="207">
        <v>0</v>
      </c>
      <c r="BS560" s="207">
        <v>0</v>
      </c>
      <c r="BT560" s="207">
        <v>0</v>
      </c>
      <c r="BU560" s="207">
        <v>0</v>
      </c>
      <c r="BV560" s="207">
        <v>0</v>
      </c>
      <c r="BW560" s="207">
        <v>0</v>
      </c>
      <c r="BX560" s="207">
        <v>0</v>
      </c>
      <c r="BY560" s="207">
        <v>0</v>
      </c>
      <c r="BZ560" s="207">
        <v>0</v>
      </c>
      <c r="CA560" s="207">
        <v>0</v>
      </c>
      <c r="CB560" s="207">
        <v>0</v>
      </c>
      <c r="CC560" s="216">
        <f t="shared" si="75"/>
        <v>5479515.8100000005</v>
      </c>
    </row>
    <row r="561" spans="1:81" s="308" customFormat="1">
      <c r="A561" s="350"/>
      <c r="B561" s="349"/>
      <c r="C561" s="351"/>
      <c r="D561" s="351"/>
      <c r="E561" s="351"/>
      <c r="F561" s="352" t="s">
        <v>1178</v>
      </c>
      <c r="G561" s="353" t="s">
        <v>1766</v>
      </c>
      <c r="H561" s="207">
        <v>0</v>
      </c>
      <c r="I561" s="207">
        <v>0</v>
      </c>
      <c r="J561" s="207">
        <v>0</v>
      </c>
      <c r="K561" s="207">
        <v>0</v>
      </c>
      <c r="L561" s="207">
        <v>0</v>
      </c>
      <c r="M561" s="207">
        <v>0</v>
      </c>
      <c r="N561" s="207">
        <v>0</v>
      </c>
      <c r="O561" s="207">
        <v>0</v>
      </c>
      <c r="P561" s="207">
        <v>0</v>
      </c>
      <c r="Q561" s="207">
        <v>50</v>
      </c>
      <c r="R561" s="207">
        <v>0</v>
      </c>
      <c r="S561" s="207">
        <v>0</v>
      </c>
      <c r="T561" s="207">
        <v>0</v>
      </c>
      <c r="U561" s="207">
        <v>0</v>
      </c>
      <c r="V561" s="207">
        <v>0</v>
      </c>
      <c r="W561" s="207">
        <v>0</v>
      </c>
      <c r="X561" s="207">
        <v>278.5</v>
      </c>
      <c r="Y561" s="207">
        <v>0</v>
      </c>
      <c r="Z561" s="207">
        <v>0</v>
      </c>
      <c r="AA561" s="207">
        <v>1844</v>
      </c>
      <c r="AB561" s="207">
        <v>0</v>
      </c>
      <c r="AC561" s="207">
        <v>0</v>
      </c>
      <c r="AD561" s="207">
        <v>0</v>
      </c>
      <c r="AE561" s="207">
        <v>0</v>
      </c>
      <c r="AF561" s="207">
        <v>0</v>
      </c>
      <c r="AG561" s="207">
        <v>0</v>
      </c>
      <c r="AH561" s="207">
        <v>0</v>
      </c>
      <c r="AI561" s="207">
        <v>23999.85</v>
      </c>
      <c r="AJ561" s="207">
        <v>237572.59</v>
      </c>
      <c r="AK561" s="207">
        <v>0</v>
      </c>
      <c r="AL561" s="207">
        <v>0</v>
      </c>
      <c r="AM561" s="207">
        <v>0</v>
      </c>
      <c r="AN561" s="207">
        <v>0</v>
      </c>
      <c r="AO561" s="207">
        <v>0</v>
      </c>
      <c r="AP561" s="207">
        <v>0</v>
      </c>
      <c r="AQ561" s="207">
        <v>0</v>
      </c>
      <c r="AR561" s="207">
        <v>0</v>
      </c>
      <c r="AS561" s="207">
        <v>0</v>
      </c>
      <c r="AT561" s="207">
        <v>0</v>
      </c>
      <c r="AU561" s="207">
        <v>0</v>
      </c>
      <c r="AV561" s="207">
        <v>0</v>
      </c>
      <c r="AW561" s="207">
        <v>0</v>
      </c>
      <c r="AX561" s="207">
        <v>-7800</v>
      </c>
      <c r="AY561" s="207">
        <v>0</v>
      </c>
      <c r="AZ561" s="207">
        <v>0</v>
      </c>
      <c r="BA561" s="207">
        <v>0</v>
      </c>
      <c r="BB561" s="207">
        <v>0</v>
      </c>
      <c r="BC561" s="207">
        <v>0</v>
      </c>
      <c r="BD561" s="207">
        <v>0</v>
      </c>
      <c r="BE561" s="207">
        <v>0</v>
      </c>
      <c r="BF561" s="207">
        <v>0</v>
      </c>
      <c r="BG561" s="207">
        <v>0</v>
      </c>
      <c r="BH561" s="207"/>
      <c r="BI561" s="207">
        <v>0</v>
      </c>
      <c r="BJ561" s="207"/>
      <c r="BK561" s="207">
        <v>0</v>
      </c>
      <c r="BL561" s="207">
        <v>0</v>
      </c>
      <c r="BM561" s="207">
        <v>0</v>
      </c>
      <c r="BN561" s="207">
        <v>0</v>
      </c>
      <c r="BO561" s="207">
        <v>0</v>
      </c>
      <c r="BP561" s="207"/>
      <c r="BQ561" s="207">
        <v>3175055.19</v>
      </c>
      <c r="BR561" s="207">
        <v>0</v>
      </c>
      <c r="BS561" s="207">
        <v>0</v>
      </c>
      <c r="BT561" s="207">
        <v>0</v>
      </c>
      <c r="BU561" s="207">
        <v>0</v>
      </c>
      <c r="BV561" s="207">
        <v>0</v>
      </c>
      <c r="BW561" s="207">
        <v>0</v>
      </c>
      <c r="BX561" s="207">
        <v>0</v>
      </c>
      <c r="BY561" s="207">
        <v>67187</v>
      </c>
      <c r="BZ561" s="207">
        <v>0</v>
      </c>
      <c r="CA561" s="207">
        <v>0</v>
      </c>
      <c r="CB561" s="207">
        <v>0</v>
      </c>
      <c r="CC561" s="216">
        <f t="shared" si="75"/>
        <v>3498187.13</v>
      </c>
    </row>
    <row r="562" spans="1:81" s="308" customFormat="1">
      <c r="A562" s="350"/>
      <c r="B562" s="349"/>
      <c r="C562" s="351"/>
      <c r="D562" s="351"/>
      <c r="E562" s="351"/>
      <c r="F562" s="352" t="s">
        <v>1179</v>
      </c>
      <c r="G562" s="353" t="s">
        <v>1767</v>
      </c>
      <c r="H562" s="207">
        <v>0</v>
      </c>
      <c r="I562" s="207">
        <v>0</v>
      </c>
      <c r="J562" s="207">
        <v>26.37</v>
      </c>
      <c r="K562" s="207">
        <v>12319.89</v>
      </c>
      <c r="L562" s="207">
        <v>0</v>
      </c>
      <c r="M562" s="207">
        <v>236768.89</v>
      </c>
      <c r="N562" s="207">
        <v>0</v>
      </c>
      <c r="O562" s="207">
        <v>24571</v>
      </c>
      <c r="P562" s="207">
        <v>0</v>
      </c>
      <c r="Q562" s="207">
        <v>0</v>
      </c>
      <c r="R562" s="207">
        <v>0</v>
      </c>
      <c r="S562" s="207">
        <v>0</v>
      </c>
      <c r="T562" s="207">
        <v>0</v>
      </c>
      <c r="U562" s="207">
        <v>0</v>
      </c>
      <c r="V562" s="207">
        <v>0</v>
      </c>
      <c r="W562" s="207">
        <v>6950</v>
      </c>
      <c r="X562" s="207">
        <v>0</v>
      </c>
      <c r="Y562" s="207">
        <v>23299</v>
      </c>
      <c r="Z562" s="207">
        <v>0</v>
      </c>
      <c r="AA562" s="207">
        <v>0</v>
      </c>
      <c r="AB562" s="207">
        <v>0</v>
      </c>
      <c r="AC562" s="207">
        <v>0</v>
      </c>
      <c r="AD562" s="207">
        <v>0</v>
      </c>
      <c r="AE562" s="207">
        <v>0</v>
      </c>
      <c r="AF562" s="207">
        <v>0</v>
      </c>
      <c r="AG562" s="207">
        <v>0</v>
      </c>
      <c r="AH562" s="207">
        <v>0</v>
      </c>
      <c r="AI562" s="207">
        <v>2094628.65</v>
      </c>
      <c r="AJ562" s="207">
        <v>301260.05</v>
      </c>
      <c r="AK562" s="207">
        <v>9189.32</v>
      </c>
      <c r="AL562" s="207">
        <v>0</v>
      </c>
      <c r="AM562" s="207">
        <v>0</v>
      </c>
      <c r="AN562" s="207">
        <v>0</v>
      </c>
      <c r="AO562" s="207">
        <v>0</v>
      </c>
      <c r="AP562" s="207">
        <v>0</v>
      </c>
      <c r="AQ562" s="207">
        <v>0</v>
      </c>
      <c r="AR562" s="207">
        <v>0</v>
      </c>
      <c r="AS562" s="207">
        <v>0</v>
      </c>
      <c r="AT562" s="207">
        <v>0</v>
      </c>
      <c r="AU562" s="207">
        <v>0</v>
      </c>
      <c r="AV562" s="207">
        <v>0</v>
      </c>
      <c r="AW562" s="207">
        <v>0</v>
      </c>
      <c r="AX562" s="207">
        <v>0</v>
      </c>
      <c r="AY562" s="207">
        <v>0</v>
      </c>
      <c r="AZ562" s="207">
        <v>0</v>
      </c>
      <c r="BA562" s="207">
        <v>0</v>
      </c>
      <c r="BB562" s="207">
        <v>0</v>
      </c>
      <c r="BC562" s="207">
        <v>0</v>
      </c>
      <c r="BD562" s="207">
        <v>0</v>
      </c>
      <c r="BE562" s="207">
        <v>0</v>
      </c>
      <c r="BF562" s="207">
        <v>0</v>
      </c>
      <c r="BG562" s="207">
        <v>0</v>
      </c>
      <c r="BH562" s="207"/>
      <c r="BI562" s="207">
        <v>0</v>
      </c>
      <c r="BJ562" s="207"/>
      <c r="BK562" s="207">
        <v>0</v>
      </c>
      <c r="BL562" s="207">
        <v>0</v>
      </c>
      <c r="BM562" s="207">
        <v>0</v>
      </c>
      <c r="BN562" s="207">
        <v>0</v>
      </c>
      <c r="BO562" s="207">
        <v>0</v>
      </c>
      <c r="BP562" s="207"/>
      <c r="BQ562" s="207">
        <v>0</v>
      </c>
      <c r="BR562" s="207">
        <v>0</v>
      </c>
      <c r="BS562" s="207">
        <v>0</v>
      </c>
      <c r="BT562" s="207">
        <v>0</v>
      </c>
      <c r="BU562" s="207">
        <v>0</v>
      </c>
      <c r="BV562" s="207">
        <v>0</v>
      </c>
      <c r="BW562" s="207">
        <v>0</v>
      </c>
      <c r="BX562" s="207">
        <v>0</v>
      </c>
      <c r="BY562" s="207">
        <v>0</v>
      </c>
      <c r="BZ562" s="207">
        <v>0</v>
      </c>
      <c r="CA562" s="207">
        <v>0</v>
      </c>
      <c r="CB562" s="207">
        <v>0</v>
      </c>
      <c r="CC562" s="216">
        <f t="shared" si="75"/>
        <v>2709013.1699999995</v>
      </c>
    </row>
    <row r="563" spans="1:81" s="308" customFormat="1">
      <c r="A563" s="350"/>
      <c r="B563" s="349"/>
      <c r="C563" s="351"/>
      <c r="D563" s="351"/>
      <c r="E563" s="351"/>
      <c r="F563" s="352" t="s">
        <v>1180</v>
      </c>
      <c r="G563" s="353" t="s">
        <v>1768</v>
      </c>
      <c r="H563" s="207">
        <v>0</v>
      </c>
      <c r="I563" s="207">
        <v>0</v>
      </c>
      <c r="J563" s="207">
        <v>0</v>
      </c>
      <c r="K563" s="207">
        <v>0</v>
      </c>
      <c r="L563" s="207">
        <v>0</v>
      </c>
      <c r="M563" s="207">
        <v>0</v>
      </c>
      <c r="N563" s="207">
        <v>-210009.5</v>
      </c>
      <c r="O563" s="207">
        <v>0</v>
      </c>
      <c r="P563" s="207">
        <v>0</v>
      </c>
      <c r="Q563" s="207">
        <v>0</v>
      </c>
      <c r="R563" s="207">
        <v>0</v>
      </c>
      <c r="S563" s="207">
        <v>0</v>
      </c>
      <c r="T563" s="207">
        <v>0</v>
      </c>
      <c r="U563" s="207">
        <v>-195.8</v>
      </c>
      <c r="V563" s="207">
        <v>0</v>
      </c>
      <c r="W563" s="207">
        <v>0</v>
      </c>
      <c r="X563" s="207">
        <v>0</v>
      </c>
      <c r="Y563" s="207">
        <v>0</v>
      </c>
      <c r="Z563" s="207">
        <v>0</v>
      </c>
      <c r="AA563" s="207">
        <v>0</v>
      </c>
      <c r="AB563" s="207">
        <v>0</v>
      </c>
      <c r="AC563" s="207">
        <v>0</v>
      </c>
      <c r="AD563" s="207">
        <v>0</v>
      </c>
      <c r="AE563" s="207">
        <v>0</v>
      </c>
      <c r="AF563" s="207">
        <v>0</v>
      </c>
      <c r="AG563" s="207">
        <v>0</v>
      </c>
      <c r="AH563" s="207">
        <v>0</v>
      </c>
      <c r="AI563" s="207">
        <v>-864870.9</v>
      </c>
      <c r="AJ563" s="207">
        <v>0</v>
      </c>
      <c r="AK563" s="207">
        <v>0</v>
      </c>
      <c r="AL563" s="207">
        <v>0</v>
      </c>
      <c r="AM563" s="207">
        <v>0</v>
      </c>
      <c r="AN563" s="207">
        <v>0</v>
      </c>
      <c r="AO563" s="207">
        <v>0</v>
      </c>
      <c r="AP563" s="207">
        <v>0</v>
      </c>
      <c r="AQ563" s="207">
        <v>0</v>
      </c>
      <c r="AR563" s="207">
        <v>0</v>
      </c>
      <c r="AS563" s="207">
        <v>0</v>
      </c>
      <c r="AT563" s="207">
        <v>0</v>
      </c>
      <c r="AU563" s="207">
        <v>-23041</v>
      </c>
      <c r="AV563" s="207">
        <v>0</v>
      </c>
      <c r="AW563" s="207">
        <v>0</v>
      </c>
      <c r="AX563" s="207">
        <v>0</v>
      </c>
      <c r="AY563" s="207">
        <v>0</v>
      </c>
      <c r="AZ563" s="207">
        <v>0</v>
      </c>
      <c r="BA563" s="207">
        <v>0</v>
      </c>
      <c r="BB563" s="207">
        <v>0</v>
      </c>
      <c r="BC563" s="207">
        <v>-21170.65</v>
      </c>
      <c r="BD563" s="207">
        <v>0</v>
      </c>
      <c r="BE563" s="207">
        <v>0</v>
      </c>
      <c r="BF563" s="207">
        <v>0</v>
      </c>
      <c r="BG563" s="207">
        <v>0</v>
      </c>
      <c r="BH563" s="207"/>
      <c r="BI563" s="207">
        <v>0</v>
      </c>
      <c r="BJ563" s="207"/>
      <c r="BK563" s="207">
        <v>0</v>
      </c>
      <c r="BL563" s="207">
        <v>0</v>
      </c>
      <c r="BM563" s="207">
        <v>-228564</v>
      </c>
      <c r="BN563" s="207">
        <v>0</v>
      </c>
      <c r="BO563" s="207">
        <v>0</v>
      </c>
      <c r="BP563" s="207"/>
      <c r="BQ563" s="207">
        <v>0</v>
      </c>
      <c r="BR563" s="207">
        <v>0</v>
      </c>
      <c r="BS563" s="207">
        <v>0</v>
      </c>
      <c r="BT563" s="207">
        <v>-470575.37</v>
      </c>
      <c r="BU563" s="207">
        <v>0</v>
      </c>
      <c r="BV563" s="207">
        <v>0</v>
      </c>
      <c r="BW563" s="207">
        <v>0</v>
      </c>
      <c r="BX563" s="207">
        <v>0</v>
      </c>
      <c r="BY563" s="207">
        <v>-5008</v>
      </c>
      <c r="BZ563" s="207">
        <v>0</v>
      </c>
      <c r="CA563" s="207">
        <v>0</v>
      </c>
      <c r="CB563" s="207">
        <v>0</v>
      </c>
      <c r="CC563" s="216">
        <f t="shared" si="75"/>
        <v>-1823435.2199999997</v>
      </c>
    </row>
    <row r="564" spans="1:81" s="308" customFormat="1" ht="24" customHeight="1">
      <c r="A564" s="350"/>
      <c r="B564" s="349"/>
      <c r="C564" s="351"/>
      <c r="D564" s="351"/>
      <c r="E564" s="351"/>
      <c r="F564" s="352" t="s">
        <v>1181</v>
      </c>
      <c r="G564" s="353" t="s">
        <v>1769</v>
      </c>
      <c r="H564" s="207">
        <v>0</v>
      </c>
      <c r="I564" s="207">
        <v>0</v>
      </c>
      <c r="J564" s="207">
        <v>0</v>
      </c>
      <c r="K564" s="207">
        <v>0</v>
      </c>
      <c r="L564" s="207">
        <v>0</v>
      </c>
      <c r="M564" s="207">
        <v>0</v>
      </c>
      <c r="N564" s="207">
        <v>0</v>
      </c>
      <c r="O564" s="207">
        <v>0</v>
      </c>
      <c r="P564" s="207">
        <v>0</v>
      </c>
      <c r="Q564" s="207">
        <v>0</v>
      </c>
      <c r="R564" s="207">
        <v>0</v>
      </c>
      <c r="S564" s="207">
        <v>0</v>
      </c>
      <c r="T564" s="207">
        <v>0</v>
      </c>
      <c r="U564" s="207">
        <v>0</v>
      </c>
      <c r="V564" s="207">
        <v>0</v>
      </c>
      <c r="W564" s="207">
        <v>0</v>
      </c>
      <c r="X564" s="207">
        <v>0</v>
      </c>
      <c r="Y564" s="207">
        <v>0</v>
      </c>
      <c r="Z564" s="207">
        <v>0</v>
      </c>
      <c r="AA564" s="207">
        <v>0</v>
      </c>
      <c r="AB564" s="207">
        <v>0</v>
      </c>
      <c r="AC564" s="207">
        <v>0</v>
      </c>
      <c r="AD564" s="207">
        <v>0</v>
      </c>
      <c r="AE564" s="207">
        <v>0</v>
      </c>
      <c r="AF564" s="207">
        <v>0</v>
      </c>
      <c r="AG564" s="207">
        <v>0</v>
      </c>
      <c r="AH564" s="207">
        <v>0</v>
      </c>
      <c r="AI564" s="207">
        <v>-163163.5</v>
      </c>
      <c r="AJ564" s="207">
        <v>0</v>
      </c>
      <c r="AK564" s="207">
        <v>0</v>
      </c>
      <c r="AL564" s="207">
        <v>0</v>
      </c>
      <c r="AM564" s="207">
        <v>0</v>
      </c>
      <c r="AN564" s="207">
        <v>0</v>
      </c>
      <c r="AO564" s="207">
        <v>0</v>
      </c>
      <c r="AP564" s="207">
        <v>0</v>
      </c>
      <c r="AQ564" s="207">
        <v>0</v>
      </c>
      <c r="AR564" s="207">
        <v>0</v>
      </c>
      <c r="AS564" s="207">
        <v>0</v>
      </c>
      <c r="AT564" s="207">
        <v>0</v>
      </c>
      <c r="AU564" s="207">
        <v>0</v>
      </c>
      <c r="AV564" s="207">
        <v>0</v>
      </c>
      <c r="AW564" s="207">
        <v>0</v>
      </c>
      <c r="AX564" s="207">
        <v>0</v>
      </c>
      <c r="AY564" s="207">
        <v>0</v>
      </c>
      <c r="AZ564" s="207">
        <v>0</v>
      </c>
      <c r="BA564" s="207">
        <v>0</v>
      </c>
      <c r="BB564" s="207">
        <v>0</v>
      </c>
      <c r="BC564" s="207">
        <v>0</v>
      </c>
      <c r="BD564" s="207">
        <v>0</v>
      </c>
      <c r="BE564" s="207">
        <v>0</v>
      </c>
      <c r="BF564" s="207">
        <v>0</v>
      </c>
      <c r="BG564" s="207">
        <v>0</v>
      </c>
      <c r="BH564" s="207"/>
      <c r="BI564" s="207">
        <v>0</v>
      </c>
      <c r="BJ564" s="207"/>
      <c r="BK564" s="207">
        <v>0</v>
      </c>
      <c r="BL564" s="207">
        <v>0</v>
      </c>
      <c r="BM564" s="207">
        <v>-18752.060000000001</v>
      </c>
      <c r="BN564" s="207">
        <v>0</v>
      </c>
      <c r="BO564" s="207">
        <v>0</v>
      </c>
      <c r="BP564" s="207"/>
      <c r="BQ564" s="207">
        <v>0</v>
      </c>
      <c r="BR564" s="207">
        <v>0</v>
      </c>
      <c r="BS564" s="207">
        <v>0</v>
      </c>
      <c r="BT564" s="207">
        <v>-44208.69</v>
      </c>
      <c r="BU564" s="207">
        <v>0</v>
      </c>
      <c r="BV564" s="207">
        <v>0</v>
      </c>
      <c r="BW564" s="207">
        <v>0</v>
      </c>
      <c r="BX564" s="207">
        <v>0</v>
      </c>
      <c r="BY564" s="207">
        <v>0</v>
      </c>
      <c r="BZ564" s="207">
        <v>0</v>
      </c>
      <c r="CA564" s="207">
        <v>0</v>
      </c>
      <c r="CB564" s="207">
        <v>0</v>
      </c>
      <c r="CC564" s="216">
        <f t="shared" si="75"/>
        <v>-226124.25</v>
      </c>
    </row>
    <row r="565" spans="1:81" s="308" customFormat="1">
      <c r="A565" s="350"/>
      <c r="B565" s="349"/>
      <c r="C565" s="351"/>
      <c r="D565" s="351"/>
      <c r="E565" s="351"/>
      <c r="F565" s="354" t="s">
        <v>1770</v>
      </c>
      <c r="G565" s="355" t="s">
        <v>1771</v>
      </c>
      <c r="H565" s="207">
        <v>0</v>
      </c>
      <c r="I565" s="207">
        <v>0</v>
      </c>
      <c r="J565" s="207">
        <v>0</v>
      </c>
      <c r="K565" s="207">
        <v>0</v>
      </c>
      <c r="L565" s="207">
        <v>0</v>
      </c>
      <c r="M565" s="207">
        <v>0</v>
      </c>
      <c r="N565" s="207">
        <v>0</v>
      </c>
      <c r="O565" s="207">
        <v>0</v>
      </c>
      <c r="P565" s="207">
        <v>0</v>
      </c>
      <c r="Q565" s="207">
        <v>0</v>
      </c>
      <c r="R565" s="207">
        <v>0</v>
      </c>
      <c r="S565" s="207">
        <v>0</v>
      </c>
      <c r="T565" s="207">
        <v>0</v>
      </c>
      <c r="U565" s="207">
        <v>0</v>
      </c>
      <c r="V565" s="207">
        <v>0</v>
      </c>
      <c r="W565" s="207">
        <v>0</v>
      </c>
      <c r="X565" s="207">
        <v>0</v>
      </c>
      <c r="Y565" s="207">
        <v>0</v>
      </c>
      <c r="Z565" s="207">
        <v>0</v>
      </c>
      <c r="AA565" s="207">
        <v>0</v>
      </c>
      <c r="AB565" s="207">
        <v>0</v>
      </c>
      <c r="AC565" s="207">
        <v>0</v>
      </c>
      <c r="AD565" s="207">
        <v>0</v>
      </c>
      <c r="AE565" s="207">
        <v>0</v>
      </c>
      <c r="AF565" s="207">
        <v>0</v>
      </c>
      <c r="AG565" s="207">
        <v>0</v>
      </c>
      <c r="AH565" s="207">
        <v>0</v>
      </c>
      <c r="AI565" s="207">
        <v>0</v>
      </c>
      <c r="AJ565" s="207">
        <v>0</v>
      </c>
      <c r="AK565" s="207">
        <v>0</v>
      </c>
      <c r="AL565" s="207">
        <v>0</v>
      </c>
      <c r="AM565" s="207">
        <v>0</v>
      </c>
      <c r="AN565" s="207">
        <v>0</v>
      </c>
      <c r="AO565" s="207">
        <v>0</v>
      </c>
      <c r="AP565" s="207">
        <v>0</v>
      </c>
      <c r="AQ565" s="207">
        <v>0</v>
      </c>
      <c r="AR565" s="207">
        <v>0</v>
      </c>
      <c r="AS565" s="207">
        <v>0</v>
      </c>
      <c r="AT565" s="207">
        <v>0</v>
      </c>
      <c r="AU565" s="207">
        <v>0</v>
      </c>
      <c r="AV565" s="207">
        <v>0</v>
      </c>
      <c r="AW565" s="207">
        <v>0</v>
      </c>
      <c r="AX565" s="207">
        <v>0</v>
      </c>
      <c r="AY565" s="207">
        <v>0</v>
      </c>
      <c r="AZ565" s="207">
        <v>0</v>
      </c>
      <c r="BA565" s="207">
        <v>0</v>
      </c>
      <c r="BB565" s="207">
        <v>0</v>
      </c>
      <c r="BC565" s="207">
        <v>0</v>
      </c>
      <c r="BD565" s="207">
        <v>0</v>
      </c>
      <c r="BE565" s="207">
        <v>0</v>
      </c>
      <c r="BF565" s="207">
        <v>0</v>
      </c>
      <c r="BG565" s="207">
        <v>0</v>
      </c>
      <c r="BH565" s="207">
        <v>0</v>
      </c>
      <c r="BI565" s="207">
        <v>0</v>
      </c>
      <c r="BJ565" s="207">
        <v>0</v>
      </c>
      <c r="BK565" s="207">
        <v>0</v>
      </c>
      <c r="BL565" s="207">
        <v>0</v>
      </c>
      <c r="BM565" s="207">
        <v>0</v>
      </c>
      <c r="BN565" s="207">
        <v>0</v>
      </c>
      <c r="BO565" s="207">
        <v>0</v>
      </c>
      <c r="BP565" s="207">
        <v>0</v>
      </c>
      <c r="BQ565" s="207">
        <v>0</v>
      </c>
      <c r="BR565" s="207">
        <v>0</v>
      </c>
      <c r="BS565" s="207">
        <v>0</v>
      </c>
      <c r="BT565" s="207">
        <v>0</v>
      </c>
      <c r="BU565" s="207">
        <v>0</v>
      </c>
      <c r="BV565" s="207">
        <v>0</v>
      </c>
      <c r="BW565" s="207">
        <v>0</v>
      </c>
      <c r="BX565" s="207">
        <v>0</v>
      </c>
      <c r="BY565" s="207">
        <v>0</v>
      </c>
      <c r="BZ565" s="207">
        <v>0</v>
      </c>
      <c r="CA565" s="207">
        <v>0</v>
      </c>
      <c r="CB565" s="207">
        <v>0</v>
      </c>
      <c r="CC565" s="216">
        <f t="shared" si="75"/>
        <v>0</v>
      </c>
    </row>
    <row r="566" spans="1:81" s="308" customFormat="1">
      <c r="A566" s="350"/>
      <c r="B566" s="349"/>
      <c r="C566" s="351"/>
      <c r="D566" s="351"/>
      <c r="E566" s="351"/>
      <c r="F566" s="352" t="s">
        <v>1182</v>
      </c>
      <c r="G566" s="353" t="s">
        <v>1772</v>
      </c>
      <c r="H566" s="207">
        <v>0</v>
      </c>
      <c r="I566" s="207">
        <v>-1684678.46</v>
      </c>
      <c r="J566" s="207">
        <v>0</v>
      </c>
      <c r="K566" s="207">
        <v>-233875.75</v>
      </c>
      <c r="L566" s="207">
        <v>-128779.15</v>
      </c>
      <c r="M566" s="207">
        <v>0</v>
      </c>
      <c r="N566" s="207">
        <v>-4591839.7300000004</v>
      </c>
      <c r="O566" s="207">
        <v>-1152145.51</v>
      </c>
      <c r="P566" s="207">
        <v>-1102709.6499999999</v>
      </c>
      <c r="Q566" s="207">
        <v>0</v>
      </c>
      <c r="R566" s="207">
        <v>-829162.85</v>
      </c>
      <c r="S566" s="207">
        <v>-752849.83</v>
      </c>
      <c r="T566" s="207">
        <v>0</v>
      </c>
      <c r="U566" s="207">
        <v>0</v>
      </c>
      <c r="V566" s="207">
        <v>-118935.25</v>
      </c>
      <c r="W566" s="207">
        <v>0</v>
      </c>
      <c r="X566" s="207">
        <v>-337453.3</v>
      </c>
      <c r="Y566" s="207">
        <v>-1259191.47</v>
      </c>
      <c r="Z566" s="207">
        <v>-76161</v>
      </c>
      <c r="AA566" s="207">
        <v>-2287338.75</v>
      </c>
      <c r="AB566" s="207">
        <v>-321031.15999999997</v>
      </c>
      <c r="AC566" s="207">
        <v>-7265099.29</v>
      </c>
      <c r="AD566" s="207">
        <v>-2465276.13</v>
      </c>
      <c r="AE566" s="207">
        <v>-2445079.84</v>
      </c>
      <c r="AF566" s="207">
        <v>-65619.83</v>
      </c>
      <c r="AG566" s="207">
        <v>-1032966.35</v>
      </c>
      <c r="AH566" s="207">
        <v>-2216103</v>
      </c>
      <c r="AI566" s="207">
        <v>0</v>
      </c>
      <c r="AJ566" s="207">
        <v>-686338.43700000003</v>
      </c>
      <c r="AK566" s="207">
        <v>-290836.8</v>
      </c>
      <c r="AL566" s="207">
        <v>-290424.5</v>
      </c>
      <c r="AM566" s="207">
        <v>-349355.85</v>
      </c>
      <c r="AN566" s="207">
        <v>-168573.7</v>
      </c>
      <c r="AO566" s="207">
        <v>-459818.05</v>
      </c>
      <c r="AP566" s="207">
        <v>-27794.15</v>
      </c>
      <c r="AQ566" s="207">
        <v>-884877.5</v>
      </c>
      <c r="AR566" s="207">
        <v>-416523.7</v>
      </c>
      <c r="AS566" s="207">
        <v>-421488.64000000001</v>
      </c>
      <c r="AT566" s="207">
        <v>-330944.84999999998</v>
      </c>
      <c r="AU566" s="207">
        <v>-1930454.15</v>
      </c>
      <c r="AV566" s="207">
        <v>-137959</v>
      </c>
      <c r="AW566" s="207">
        <v>-1442158.9</v>
      </c>
      <c r="AX566" s="207">
        <v>-1972100.73</v>
      </c>
      <c r="AY566" s="207">
        <v>-522091.5</v>
      </c>
      <c r="AZ566" s="207">
        <v>0</v>
      </c>
      <c r="BA566" s="207">
        <v>-1208345.8500000001</v>
      </c>
      <c r="BB566" s="207">
        <v>-588900.25</v>
      </c>
      <c r="BC566" s="207">
        <v>-3148567.9</v>
      </c>
      <c r="BD566" s="207">
        <v>-4388700.3499999996</v>
      </c>
      <c r="BE566" s="207">
        <v>-6463852.25</v>
      </c>
      <c r="BF566" s="207">
        <v>-169003.1</v>
      </c>
      <c r="BG566" s="207">
        <v>-947450.63</v>
      </c>
      <c r="BH566" s="207"/>
      <c r="BI566" s="207">
        <v>-1420786.65</v>
      </c>
      <c r="BJ566" s="207"/>
      <c r="BK566" s="207">
        <v>-684515.85</v>
      </c>
      <c r="BL566" s="207">
        <v>-341526.9</v>
      </c>
      <c r="BM566" s="207">
        <v>-1288567.8</v>
      </c>
      <c r="BN566" s="207">
        <v>-1791063.27</v>
      </c>
      <c r="BO566" s="207">
        <v>-3714953.63</v>
      </c>
      <c r="BP566" s="207"/>
      <c r="BQ566" s="207">
        <v>-150903</v>
      </c>
      <c r="BR566" s="207">
        <v>-105873.7</v>
      </c>
      <c r="BS566" s="207">
        <v>-821368.58</v>
      </c>
      <c r="BT566" s="207">
        <v>-11809637.84</v>
      </c>
      <c r="BU566" s="207">
        <v>-203553.66</v>
      </c>
      <c r="BV566" s="207">
        <v>-890752.59</v>
      </c>
      <c r="BW566" s="207">
        <v>-2903482.14</v>
      </c>
      <c r="BX566" s="207">
        <v>-643588.82999999996</v>
      </c>
      <c r="BY566" s="207">
        <v>-2841580.74</v>
      </c>
      <c r="BZ566" s="207">
        <v>-62565.36</v>
      </c>
      <c r="CA566" s="207">
        <v>-1515022.48</v>
      </c>
      <c r="CB566" s="207">
        <v>-656763.94999999995</v>
      </c>
      <c r="CC566" s="216">
        <f t="shared" si="75"/>
        <v>-89459364.057000011</v>
      </c>
    </row>
    <row r="567" spans="1:81" s="308" customFormat="1">
      <c r="A567" s="350"/>
      <c r="B567" s="349"/>
      <c r="C567" s="351"/>
      <c r="D567" s="351"/>
      <c r="E567" s="351"/>
      <c r="F567" s="352" t="s">
        <v>1183</v>
      </c>
      <c r="G567" s="353" t="s">
        <v>1773</v>
      </c>
      <c r="H567" s="207">
        <v>0</v>
      </c>
      <c r="I567" s="207">
        <v>0</v>
      </c>
      <c r="J567" s="207">
        <v>0</v>
      </c>
      <c r="K567" s="207">
        <v>-184457.7</v>
      </c>
      <c r="L567" s="207">
        <v>-43674.35</v>
      </c>
      <c r="M567" s="207">
        <v>0</v>
      </c>
      <c r="N567" s="207">
        <v>0</v>
      </c>
      <c r="O567" s="207">
        <v>-2083176.86</v>
      </c>
      <c r="P567" s="207">
        <v>-429711.6</v>
      </c>
      <c r="Q567" s="207">
        <v>0</v>
      </c>
      <c r="R567" s="207">
        <v>-390144.1</v>
      </c>
      <c r="S567" s="207">
        <v>-724957.35</v>
      </c>
      <c r="T567" s="207">
        <v>0</v>
      </c>
      <c r="U567" s="207">
        <v>0</v>
      </c>
      <c r="V567" s="207">
        <v>-35470.15</v>
      </c>
      <c r="W567" s="207">
        <v>0</v>
      </c>
      <c r="X567" s="207">
        <v>-117652.75</v>
      </c>
      <c r="Y567" s="207">
        <v>-381834.26</v>
      </c>
      <c r="Z567" s="207">
        <v>0</v>
      </c>
      <c r="AA567" s="207">
        <v>-2196000.5299999998</v>
      </c>
      <c r="AB567" s="207">
        <v>-193604.62</v>
      </c>
      <c r="AC567" s="207">
        <v>-13416817.699999999</v>
      </c>
      <c r="AD567" s="207">
        <v>-1306027.23</v>
      </c>
      <c r="AE567" s="207">
        <v>-1171992.68</v>
      </c>
      <c r="AF567" s="207">
        <v>-3887.4</v>
      </c>
      <c r="AG567" s="207">
        <v>-675571.6</v>
      </c>
      <c r="AH567" s="207">
        <v>-43224.05</v>
      </c>
      <c r="AI567" s="207">
        <v>0</v>
      </c>
      <c r="AJ567" s="207">
        <v>-150379.29999999999</v>
      </c>
      <c r="AK567" s="207">
        <v>-13492.85</v>
      </c>
      <c r="AL567" s="207">
        <v>0</v>
      </c>
      <c r="AM567" s="207">
        <v>-32866.199999999997</v>
      </c>
      <c r="AN567" s="207">
        <v>-786168.7</v>
      </c>
      <c r="AO567" s="207">
        <v>-87152.05</v>
      </c>
      <c r="AP567" s="207">
        <v>-6424.85</v>
      </c>
      <c r="AQ567" s="207">
        <v>-450722.75</v>
      </c>
      <c r="AR567" s="207">
        <v>-198213.7</v>
      </c>
      <c r="AS567" s="207">
        <v>-213135.35</v>
      </c>
      <c r="AT567" s="207">
        <v>-31232.2</v>
      </c>
      <c r="AU567" s="207">
        <v>-29183727.300000001</v>
      </c>
      <c r="AV567" s="207">
        <v>-251913.4</v>
      </c>
      <c r="AW567" s="207">
        <v>0</v>
      </c>
      <c r="AX567" s="207">
        <v>-1508167.75</v>
      </c>
      <c r="AY567" s="207">
        <v>-289304.45</v>
      </c>
      <c r="AZ567" s="207">
        <v>0</v>
      </c>
      <c r="BA567" s="207">
        <v>-1079342.5</v>
      </c>
      <c r="BB567" s="207">
        <v>-1567886.65</v>
      </c>
      <c r="BC567" s="207">
        <v>-1548394.55</v>
      </c>
      <c r="BD567" s="207">
        <v>-245956.35</v>
      </c>
      <c r="BE567" s="207">
        <v>-3826695.95</v>
      </c>
      <c r="BF567" s="207">
        <v>-229830.65</v>
      </c>
      <c r="BG567" s="207">
        <v>-101855.2</v>
      </c>
      <c r="BH567" s="207"/>
      <c r="BI567" s="207">
        <v>-3627627.1</v>
      </c>
      <c r="BJ567" s="207"/>
      <c r="BK567" s="207">
        <v>-226870.45</v>
      </c>
      <c r="BL567" s="207">
        <v>-28203.599999999999</v>
      </c>
      <c r="BM567" s="207">
        <v>-1609098.61</v>
      </c>
      <c r="BN567" s="207">
        <v>-3482675.3</v>
      </c>
      <c r="BO567" s="207">
        <v>-821644.55</v>
      </c>
      <c r="BP567" s="207"/>
      <c r="BQ567" s="207">
        <v>0</v>
      </c>
      <c r="BR567" s="207">
        <v>-22406.7</v>
      </c>
      <c r="BS567" s="207">
        <v>-76148.2</v>
      </c>
      <c r="BT567" s="207">
        <v>-22334551.489999998</v>
      </c>
      <c r="BU567" s="207">
        <v>-344962.4</v>
      </c>
      <c r="BV567" s="207">
        <v>-844868.05</v>
      </c>
      <c r="BW567" s="207">
        <v>-804304.32</v>
      </c>
      <c r="BX567" s="207">
        <v>-288024.56</v>
      </c>
      <c r="BY567" s="207">
        <v>-3308068.6</v>
      </c>
      <c r="BZ567" s="207">
        <v>-19272.439999999999</v>
      </c>
      <c r="CA567" s="207">
        <v>-441211.35</v>
      </c>
      <c r="CB567" s="207">
        <v>-234293.16</v>
      </c>
      <c r="CC567" s="216">
        <f t="shared" si="75"/>
        <v>-103715298.50999998</v>
      </c>
    </row>
    <row r="568" spans="1:81" s="308" customFormat="1">
      <c r="A568" s="350"/>
      <c r="B568" s="349"/>
      <c r="C568" s="351"/>
      <c r="D568" s="351"/>
      <c r="E568" s="351"/>
      <c r="F568" s="354" t="s">
        <v>1774</v>
      </c>
      <c r="G568" s="355" t="s">
        <v>1775</v>
      </c>
      <c r="H568" s="207">
        <v>0</v>
      </c>
      <c r="I568" s="207">
        <v>0</v>
      </c>
      <c r="J568" s="207">
        <v>0</v>
      </c>
      <c r="K568" s="207">
        <v>0</v>
      </c>
      <c r="L568" s="207">
        <v>0</v>
      </c>
      <c r="M568" s="207">
        <v>0</v>
      </c>
      <c r="N568" s="207">
        <v>0</v>
      </c>
      <c r="O568" s="207">
        <v>0</v>
      </c>
      <c r="P568" s="207">
        <v>0</v>
      </c>
      <c r="Q568" s="207">
        <v>0</v>
      </c>
      <c r="R568" s="207">
        <v>0</v>
      </c>
      <c r="S568" s="207">
        <v>0</v>
      </c>
      <c r="T568" s="207">
        <v>0</v>
      </c>
      <c r="U568" s="207">
        <v>0</v>
      </c>
      <c r="V568" s="207">
        <v>0</v>
      </c>
      <c r="W568" s="207">
        <v>0</v>
      </c>
      <c r="X568" s="207">
        <v>0</v>
      </c>
      <c r="Y568" s="207">
        <v>0</v>
      </c>
      <c r="Z568" s="207">
        <v>0</v>
      </c>
      <c r="AA568" s="207">
        <v>0</v>
      </c>
      <c r="AB568" s="207">
        <v>0</v>
      </c>
      <c r="AC568" s="207">
        <v>0</v>
      </c>
      <c r="AD568" s="207">
        <v>0</v>
      </c>
      <c r="AE568" s="207">
        <v>0</v>
      </c>
      <c r="AF568" s="207">
        <v>0</v>
      </c>
      <c r="AG568" s="207">
        <v>0</v>
      </c>
      <c r="AH568" s="207">
        <v>0</v>
      </c>
      <c r="AI568" s="207">
        <v>0</v>
      </c>
      <c r="AJ568" s="207">
        <v>0</v>
      </c>
      <c r="AK568" s="207">
        <v>0</v>
      </c>
      <c r="AL568" s="207">
        <v>0</v>
      </c>
      <c r="AM568" s="207">
        <v>0</v>
      </c>
      <c r="AN568" s="207">
        <v>0</v>
      </c>
      <c r="AO568" s="207">
        <v>0</v>
      </c>
      <c r="AP568" s="207">
        <v>0</v>
      </c>
      <c r="AQ568" s="207">
        <v>0</v>
      </c>
      <c r="AR568" s="207">
        <v>0</v>
      </c>
      <c r="AS568" s="207">
        <v>0</v>
      </c>
      <c r="AT568" s="207">
        <v>0</v>
      </c>
      <c r="AU568" s="207">
        <v>0</v>
      </c>
      <c r="AV568" s="207">
        <v>0</v>
      </c>
      <c r="AW568" s="207">
        <v>0</v>
      </c>
      <c r="AX568" s="207">
        <v>0</v>
      </c>
      <c r="AY568" s="207">
        <v>0</v>
      </c>
      <c r="AZ568" s="207">
        <v>0</v>
      </c>
      <c r="BA568" s="207">
        <v>0</v>
      </c>
      <c r="BB568" s="207">
        <v>0</v>
      </c>
      <c r="BC568" s="207">
        <v>0</v>
      </c>
      <c r="BD568" s="207">
        <v>0</v>
      </c>
      <c r="BE568" s="207">
        <v>0</v>
      </c>
      <c r="BF568" s="207">
        <v>0</v>
      </c>
      <c r="BG568" s="207">
        <v>0</v>
      </c>
      <c r="BH568" s="207">
        <v>0</v>
      </c>
      <c r="BI568" s="207">
        <v>0</v>
      </c>
      <c r="BJ568" s="207">
        <v>0</v>
      </c>
      <c r="BK568" s="207">
        <v>0</v>
      </c>
      <c r="BL568" s="207">
        <v>0</v>
      </c>
      <c r="BM568" s="207">
        <v>0</v>
      </c>
      <c r="BN568" s="207">
        <v>0</v>
      </c>
      <c r="BO568" s="207">
        <v>0</v>
      </c>
      <c r="BP568" s="207">
        <v>0</v>
      </c>
      <c r="BQ568" s="207">
        <v>0</v>
      </c>
      <c r="BR568" s="207">
        <v>0</v>
      </c>
      <c r="BS568" s="207">
        <v>0</v>
      </c>
      <c r="BT568" s="207">
        <v>0</v>
      </c>
      <c r="BU568" s="207">
        <v>0</v>
      </c>
      <c r="BV568" s="207">
        <v>0</v>
      </c>
      <c r="BW568" s="207">
        <v>0</v>
      </c>
      <c r="BX568" s="207">
        <v>0</v>
      </c>
      <c r="BY568" s="207">
        <v>0</v>
      </c>
      <c r="BZ568" s="207">
        <v>0</v>
      </c>
      <c r="CA568" s="207">
        <v>0</v>
      </c>
      <c r="CB568" s="207">
        <v>0</v>
      </c>
      <c r="CC568" s="216">
        <f t="shared" si="75"/>
        <v>0</v>
      </c>
    </row>
    <row r="569" spans="1:81" s="308" customFormat="1">
      <c r="A569" s="350"/>
      <c r="B569" s="349"/>
      <c r="C569" s="351"/>
      <c r="D569" s="351"/>
      <c r="E569" s="351"/>
      <c r="F569" s="354" t="s">
        <v>1776</v>
      </c>
      <c r="G569" s="355" t="s">
        <v>1777</v>
      </c>
      <c r="H569" s="207">
        <v>0</v>
      </c>
      <c r="I569" s="207">
        <v>0</v>
      </c>
      <c r="J569" s="207">
        <v>0</v>
      </c>
      <c r="K569" s="207">
        <v>0</v>
      </c>
      <c r="L569" s="207">
        <v>0</v>
      </c>
      <c r="M569" s="207">
        <v>0</v>
      </c>
      <c r="N569" s="207">
        <v>0</v>
      </c>
      <c r="O569" s="207">
        <v>0</v>
      </c>
      <c r="P569" s="207">
        <v>0</v>
      </c>
      <c r="Q569" s="207">
        <v>0</v>
      </c>
      <c r="R569" s="207">
        <v>0</v>
      </c>
      <c r="S569" s="207">
        <v>0</v>
      </c>
      <c r="T569" s="207">
        <v>0</v>
      </c>
      <c r="U569" s="207">
        <v>0</v>
      </c>
      <c r="V569" s="207">
        <v>0</v>
      </c>
      <c r="W569" s="207">
        <v>0</v>
      </c>
      <c r="X569" s="207">
        <v>0</v>
      </c>
      <c r="Y569" s="207">
        <v>0</v>
      </c>
      <c r="Z569" s="207">
        <v>0</v>
      </c>
      <c r="AA569" s="207">
        <v>0</v>
      </c>
      <c r="AB569" s="207">
        <v>0</v>
      </c>
      <c r="AC569" s="207">
        <v>0</v>
      </c>
      <c r="AD569" s="207">
        <v>0</v>
      </c>
      <c r="AE569" s="207">
        <v>0</v>
      </c>
      <c r="AF569" s="207">
        <v>0</v>
      </c>
      <c r="AG569" s="207">
        <v>0</v>
      </c>
      <c r="AH569" s="207">
        <v>0</v>
      </c>
      <c r="AI569" s="207">
        <v>0</v>
      </c>
      <c r="AJ569" s="207">
        <v>0</v>
      </c>
      <c r="AK569" s="207">
        <v>0</v>
      </c>
      <c r="AL569" s="207">
        <v>0</v>
      </c>
      <c r="AM569" s="207">
        <v>0</v>
      </c>
      <c r="AN569" s="207">
        <v>0</v>
      </c>
      <c r="AO569" s="207">
        <v>0</v>
      </c>
      <c r="AP569" s="207">
        <v>0</v>
      </c>
      <c r="AQ569" s="207">
        <v>0</v>
      </c>
      <c r="AR569" s="207">
        <v>0</v>
      </c>
      <c r="AS569" s="207">
        <v>0</v>
      </c>
      <c r="AT569" s="207">
        <v>0</v>
      </c>
      <c r="AU569" s="207">
        <v>0</v>
      </c>
      <c r="AV569" s="207">
        <v>0</v>
      </c>
      <c r="AW569" s="207">
        <v>0</v>
      </c>
      <c r="AX569" s="207">
        <v>0</v>
      </c>
      <c r="AY569" s="207">
        <v>0</v>
      </c>
      <c r="AZ569" s="207">
        <v>0</v>
      </c>
      <c r="BA569" s="207">
        <v>0</v>
      </c>
      <c r="BB569" s="207">
        <v>0</v>
      </c>
      <c r="BC569" s="207">
        <v>0</v>
      </c>
      <c r="BD569" s="207">
        <v>0</v>
      </c>
      <c r="BE569" s="207">
        <v>0</v>
      </c>
      <c r="BF569" s="207">
        <v>0</v>
      </c>
      <c r="BG569" s="207">
        <v>0</v>
      </c>
      <c r="BH569" s="207">
        <v>0</v>
      </c>
      <c r="BI569" s="207">
        <v>0</v>
      </c>
      <c r="BJ569" s="207">
        <v>0</v>
      </c>
      <c r="BK569" s="207">
        <v>0</v>
      </c>
      <c r="BL569" s="207">
        <v>0</v>
      </c>
      <c r="BM569" s="207">
        <v>0</v>
      </c>
      <c r="BN569" s="207">
        <v>0</v>
      </c>
      <c r="BO569" s="207">
        <v>0</v>
      </c>
      <c r="BP569" s="207">
        <v>0</v>
      </c>
      <c r="BQ569" s="207">
        <v>0</v>
      </c>
      <c r="BR569" s="207">
        <v>0</v>
      </c>
      <c r="BS569" s="207">
        <v>0</v>
      </c>
      <c r="BT569" s="207">
        <v>0</v>
      </c>
      <c r="BU569" s="207">
        <v>0</v>
      </c>
      <c r="BV569" s="207">
        <v>0</v>
      </c>
      <c r="BW569" s="207">
        <v>0</v>
      </c>
      <c r="BX569" s="207">
        <v>0</v>
      </c>
      <c r="BY569" s="207">
        <v>0</v>
      </c>
      <c r="BZ569" s="207">
        <v>0</v>
      </c>
      <c r="CA569" s="207">
        <v>0</v>
      </c>
      <c r="CB569" s="207">
        <v>0</v>
      </c>
      <c r="CC569" s="216">
        <f t="shared" si="75"/>
        <v>0</v>
      </c>
    </row>
    <row r="570" spans="1:81" s="308" customFormat="1">
      <c r="A570" s="350"/>
      <c r="B570" s="349"/>
      <c r="C570" s="351"/>
      <c r="D570" s="351"/>
      <c r="E570" s="351"/>
      <c r="F570" s="352" t="s">
        <v>1184</v>
      </c>
      <c r="G570" s="353" t="s">
        <v>1778</v>
      </c>
      <c r="H570" s="207">
        <v>0</v>
      </c>
      <c r="I570" s="207">
        <v>0</v>
      </c>
      <c r="J570" s="207">
        <v>0</v>
      </c>
      <c r="K570" s="207">
        <v>0</v>
      </c>
      <c r="L570" s="207">
        <v>0</v>
      </c>
      <c r="M570" s="207">
        <v>0</v>
      </c>
      <c r="N570" s="207">
        <v>0</v>
      </c>
      <c r="O570" s="207">
        <v>0</v>
      </c>
      <c r="P570" s="207">
        <v>0</v>
      </c>
      <c r="Q570" s="207">
        <v>0</v>
      </c>
      <c r="R570" s="207">
        <v>0</v>
      </c>
      <c r="S570" s="207">
        <v>0</v>
      </c>
      <c r="T570" s="207">
        <v>0</v>
      </c>
      <c r="U570" s="207">
        <v>0</v>
      </c>
      <c r="V570" s="207">
        <v>0</v>
      </c>
      <c r="W570" s="207">
        <v>0</v>
      </c>
      <c r="X570" s="207">
        <v>0</v>
      </c>
      <c r="Y570" s="207">
        <v>0</v>
      </c>
      <c r="Z570" s="207">
        <v>0</v>
      </c>
      <c r="AA570" s="207">
        <v>0</v>
      </c>
      <c r="AB570" s="207">
        <v>0</v>
      </c>
      <c r="AC570" s="207">
        <v>0</v>
      </c>
      <c r="AD570" s="207">
        <v>0</v>
      </c>
      <c r="AE570" s="207">
        <v>0</v>
      </c>
      <c r="AF570" s="207">
        <v>0</v>
      </c>
      <c r="AG570" s="207">
        <v>0</v>
      </c>
      <c r="AH570" s="207">
        <v>0</v>
      </c>
      <c r="AI570" s="207">
        <v>0</v>
      </c>
      <c r="AJ570" s="207">
        <v>0</v>
      </c>
      <c r="AK570" s="207">
        <v>0</v>
      </c>
      <c r="AL570" s="207">
        <v>0</v>
      </c>
      <c r="AM570" s="207">
        <v>0</v>
      </c>
      <c r="AN570" s="207">
        <v>0</v>
      </c>
      <c r="AO570" s="207">
        <v>0</v>
      </c>
      <c r="AP570" s="207">
        <v>0</v>
      </c>
      <c r="AQ570" s="207">
        <v>0</v>
      </c>
      <c r="AR570" s="207">
        <v>0</v>
      </c>
      <c r="AS570" s="207">
        <v>0</v>
      </c>
      <c r="AT570" s="207">
        <v>0</v>
      </c>
      <c r="AU570" s="207">
        <v>0</v>
      </c>
      <c r="AV570" s="207">
        <v>0</v>
      </c>
      <c r="AW570" s="207">
        <v>0</v>
      </c>
      <c r="AX570" s="207">
        <v>0</v>
      </c>
      <c r="AY570" s="207">
        <v>0</v>
      </c>
      <c r="AZ570" s="207">
        <v>0</v>
      </c>
      <c r="BA570" s="207">
        <v>0</v>
      </c>
      <c r="BB570" s="207">
        <v>0</v>
      </c>
      <c r="BC570" s="207">
        <v>0</v>
      </c>
      <c r="BD570" s="207">
        <v>0</v>
      </c>
      <c r="BE570" s="207">
        <v>0</v>
      </c>
      <c r="BF570" s="207">
        <v>0</v>
      </c>
      <c r="BG570" s="207">
        <v>0</v>
      </c>
      <c r="BH570" s="207"/>
      <c r="BI570" s="207">
        <v>0</v>
      </c>
      <c r="BJ570" s="207"/>
      <c r="BK570" s="207">
        <v>0</v>
      </c>
      <c r="BL570" s="207">
        <v>0</v>
      </c>
      <c r="BM570" s="207">
        <v>0</v>
      </c>
      <c r="BN570" s="207">
        <v>0</v>
      </c>
      <c r="BO570" s="207">
        <v>0</v>
      </c>
      <c r="BP570" s="207"/>
      <c r="BQ570" s="207">
        <v>0</v>
      </c>
      <c r="BR570" s="207">
        <v>0</v>
      </c>
      <c r="BS570" s="207">
        <v>0</v>
      </c>
      <c r="BT570" s="207">
        <v>8362</v>
      </c>
      <c r="BU570" s="207">
        <v>0</v>
      </c>
      <c r="BV570" s="207">
        <v>0</v>
      </c>
      <c r="BW570" s="207">
        <v>0</v>
      </c>
      <c r="BX570" s="207">
        <v>0</v>
      </c>
      <c r="BY570" s="207">
        <v>0</v>
      </c>
      <c r="BZ570" s="207">
        <v>0</v>
      </c>
      <c r="CA570" s="207">
        <v>0</v>
      </c>
      <c r="CB570" s="207">
        <v>0</v>
      </c>
      <c r="CC570" s="216">
        <f t="shared" si="75"/>
        <v>8362</v>
      </c>
    </row>
    <row r="571" spans="1:81" s="308" customFormat="1">
      <c r="A571" s="350"/>
      <c r="B571" s="349"/>
      <c r="C571" s="351"/>
      <c r="D571" s="351"/>
      <c r="E571" s="351"/>
      <c r="F571" s="352" t="s">
        <v>1185</v>
      </c>
      <c r="G571" s="353" t="s">
        <v>1779</v>
      </c>
      <c r="H571" s="207">
        <v>0</v>
      </c>
      <c r="I571" s="207">
        <v>0</v>
      </c>
      <c r="J571" s="207">
        <v>0</v>
      </c>
      <c r="K571" s="207">
        <v>0</v>
      </c>
      <c r="L571" s="207">
        <v>0</v>
      </c>
      <c r="M571" s="207">
        <v>0</v>
      </c>
      <c r="N571" s="207">
        <v>0</v>
      </c>
      <c r="O571" s="207">
        <v>0</v>
      </c>
      <c r="P571" s="207">
        <v>0</v>
      </c>
      <c r="Q571" s="207">
        <v>6760</v>
      </c>
      <c r="R571" s="207">
        <v>24.75</v>
      </c>
      <c r="S571" s="207">
        <v>0</v>
      </c>
      <c r="T571" s="207">
        <v>0</v>
      </c>
      <c r="U571" s="207">
        <v>0</v>
      </c>
      <c r="V571" s="207">
        <v>0</v>
      </c>
      <c r="W571" s="207">
        <v>0</v>
      </c>
      <c r="X571" s="207">
        <v>0</v>
      </c>
      <c r="Y571" s="207">
        <v>0</v>
      </c>
      <c r="Z571" s="207">
        <v>0</v>
      </c>
      <c r="AA571" s="207">
        <v>0</v>
      </c>
      <c r="AB571" s="207">
        <v>3000</v>
      </c>
      <c r="AC571" s="207">
        <v>0</v>
      </c>
      <c r="AD571" s="207">
        <v>0</v>
      </c>
      <c r="AE571" s="207">
        <v>0</v>
      </c>
      <c r="AF571" s="207">
        <v>0</v>
      </c>
      <c r="AG571" s="207">
        <v>1543777.77</v>
      </c>
      <c r="AH571" s="207">
        <v>0</v>
      </c>
      <c r="AI571" s="207">
        <v>0</v>
      </c>
      <c r="AJ571" s="207">
        <v>0</v>
      </c>
      <c r="AK571" s="207">
        <v>0</v>
      </c>
      <c r="AL571" s="207">
        <v>0</v>
      </c>
      <c r="AM571" s="207">
        <v>0</v>
      </c>
      <c r="AN571" s="207">
        <v>0</v>
      </c>
      <c r="AO571" s="207">
        <v>0</v>
      </c>
      <c r="AP571" s="207">
        <v>0</v>
      </c>
      <c r="AQ571" s="207">
        <v>0</v>
      </c>
      <c r="AR571" s="207">
        <v>0</v>
      </c>
      <c r="AS571" s="207">
        <v>0</v>
      </c>
      <c r="AT571" s="207">
        <v>0</v>
      </c>
      <c r="AU571" s="207">
        <v>0</v>
      </c>
      <c r="AV571" s="207">
        <v>0</v>
      </c>
      <c r="AW571" s="207">
        <v>0</v>
      </c>
      <c r="AX571" s="207">
        <v>0</v>
      </c>
      <c r="AY571" s="207">
        <v>0</v>
      </c>
      <c r="AZ571" s="207">
        <v>0</v>
      </c>
      <c r="BA571" s="207">
        <v>0</v>
      </c>
      <c r="BB571" s="207">
        <v>0</v>
      </c>
      <c r="BC571" s="207">
        <v>0</v>
      </c>
      <c r="BD571" s="207">
        <v>0</v>
      </c>
      <c r="BE571" s="207">
        <v>0</v>
      </c>
      <c r="BF571" s="207">
        <v>0</v>
      </c>
      <c r="BG571" s="207">
        <v>0</v>
      </c>
      <c r="BH571" s="207"/>
      <c r="BI571" s="207">
        <v>0</v>
      </c>
      <c r="BJ571" s="207"/>
      <c r="BK571" s="207">
        <v>0</v>
      </c>
      <c r="BL571" s="207">
        <v>0</v>
      </c>
      <c r="BM571" s="207">
        <v>202583.25</v>
      </c>
      <c r="BN571" s="207">
        <v>0</v>
      </c>
      <c r="BO571" s="207">
        <v>0</v>
      </c>
      <c r="BP571" s="207"/>
      <c r="BQ571" s="207">
        <v>0</v>
      </c>
      <c r="BR571" s="207">
        <v>0</v>
      </c>
      <c r="BS571" s="207">
        <v>0</v>
      </c>
      <c r="BT571" s="207">
        <v>115000</v>
      </c>
      <c r="BU571" s="207">
        <v>0</v>
      </c>
      <c r="BV571" s="207">
        <v>0</v>
      </c>
      <c r="BW571" s="207">
        <v>0</v>
      </c>
      <c r="BX571" s="207">
        <v>0</v>
      </c>
      <c r="BY571" s="207">
        <v>11400</v>
      </c>
      <c r="BZ571" s="207">
        <v>0</v>
      </c>
      <c r="CA571" s="207">
        <v>0</v>
      </c>
      <c r="CB571" s="207">
        <v>0</v>
      </c>
      <c r="CC571" s="216">
        <f t="shared" si="75"/>
        <v>1882545.77</v>
      </c>
    </row>
    <row r="572" spans="1:81" s="308" customFormat="1">
      <c r="A572" s="350"/>
      <c r="B572" s="349"/>
      <c r="C572" s="351"/>
      <c r="D572" s="351"/>
      <c r="E572" s="351"/>
      <c r="F572" s="352" t="s">
        <v>1193</v>
      </c>
      <c r="G572" s="353" t="s">
        <v>1194</v>
      </c>
      <c r="H572" s="207">
        <v>0</v>
      </c>
      <c r="I572" s="207">
        <v>0</v>
      </c>
      <c r="J572" s="207">
        <v>0</v>
      </c>
      <c r="K572" s="207">
        <v>0</v>
      </c>
      <c r="L572" s="207">
        <v>0</v>
      </c>
      <c r="M572" s="207">
        <v>0</v>
      </c>
      <c r="N572" s="207">
        <v>0</v>
      </c>
      <c r="O572" s="207">
        <v>0</v>
      </c>
      <c r="P572" s="207">
        <v>0</v>
      </c>
      <c r="Q572" s="207">
        <v>0</v>
      </c>
      <c r="R572" s="207">
        <v>0</v>
      </c>
      <c r="S572" s="207">
        <v>0</v>
      </c>
      <c r="T572" s="207">
        <v>0</v>
      </c>
      <c r="U572" s="207">
        <v>0</v>
      </c>
      <c r="V572" s="207">
        <v>0</v>
      </c>
      <c r="W572" s="207">
        <v>0</v>
      </c>
      <c r="X572" s="207">
        <v>0</v>
      </c>
      <c r="Y572" s="207">
        <v>0</v>
      </c>
      <c r="Z572" s="207">
        <v>0</v>
      </c>
      <c r="AA572" s="207">
        <v>0</v>
      </c>
      <c r="AB572" s="207">
        <v>0</v>
      </c>
      <c r="AC572" s="207">
        <v>0</v>
      </c>
      <c r="AD572" s="207">
        <v>0</v>
      </c>
      <c r="AE572" s="207">
        <v>0</v>
      </c>
      <c r="AF572" s="207">
        <v>0</v>
      </c>
      <c r="AG572" s="207">
        <v>0</v>
      </c>
      <c r="AH572" s="207">
        <v>0</v>
      </c>
      <c r="AI572" s="207">
        <v>0</v>
      </c>
      <c r="AJ572" s="207">
        <v>0</v>
      </c>
      <c r="AK572" s="207">
        <v>0</v>
      </c>
      <c r="AL572" s="207">
        <v>0</v>
      </c>
      <c r="AM572" s="207">
        <v>0</v>
      </c>
      <c r="AN572" s="207">
        <v>0</v>
      </c>
      <c r="AO572" s="207">
        <v>0</v>
      </c>
      <c r="AP572" s="207">
        <v>0</v>
      </c>
      <c r="AQ572" s="207">
        <v>0</v>
      </c>
      <c r="AR572" s="207">
        <v>0</v>
      </c>
      <c r="AS572" s="207">
        <v>0</v>
      </c>
      <c r="AT572" s="207">
        <v>0</v>
      </c>
      <c r="AU572" s="207">
        <v>0</v>
      </c>
      <c r="AV572" s="207">
        <v>0</v>
      </c>
      <c r="AW572" s="207">
        <v>0</v>
      </c>
      <c r="AX572" s="207">
        <v>0</v>
      </c>
      <c r="AY572" s="207">
        <v>0</v>
      </c>
      <c r="AZ572" s="207">
        <v>0</v>
      </c>
      <c r="BA572" s="207">
        <v>0</v>
      </c>
      <c r="BB572" s="207">
        <v>0</v>
      </c>
      <c r="BC572" s="207">
        <v>0</v>
      </c>
      <c r="BD572" s="207">
        <v>0</v>
      </c>
      <c r="BE572" s="207">
        <v>0</v>
      </c>
      <c r="BF572" s="207">
        <v>0</v>
      </c>
      <c r="BG572" s="207">
        <v>0</v>
      </c>
      <c r="BH572" s="207">
        <v>0</v>
      </c>
      <c r="BI572" s="207">
        <v>0</v>
      </c>
      <c r="BJ572" s="207">
        <v>0</v>
      </c>
      <c r="BK572" s="207">
        <v>0</v>
      </c>
      <c r="BL572" s="207">
        <v>0</v>
      </c>
      <c r="BM572" s="207">
        <v>0</v>
      </c>
      <c r="BN572" s="207">
        <v>0</v>
      </c>
      <c r="BO572" s="207">
        <v>0</v>
      </c>
      <c r="BP572" s="207">
        <v>0</v>
      </c>
      <c r="BQ572" s="207">
        <v>0</v>
      </c>
      <c r="BR572" s="207">
        <v>0</v>
      </c>
      <c r="BS572" s="207">
        <v>0</v>
      </c>
      <c r="BT572" s="207">
        <v>0</v>
      </c>
      <c r="BU572" s="207">
        <v>0</v>
      </c>
      <c r="BV572" s="207">
        <v>0</v>
      </c>
      <c r="BW572" s="207">
        <v>0</v>
      </c>
      <c r="BX572" s="207">
        <v>0</v>
      </c>
      <c r="BY572" s="207">
        <v>0</v>
      </c>
      <c r="BZ572" s="207">
        <v>0</v>
      </c>
      <c r="CA572" s="207">
        <v>0</v>
      </c>
      <c r="CB572" s="207">
        <v>0</v>
      </c>
      <c r="CC572" s="216">
        <f t="shared" si="75"/>
        <v>0</v>
      </c>
    </row>
    <row r="573" spans="1:81" s="308" customFormat="1">
      <c r="A573" s="350"/>
      <c r="B573" s="349"/>
      <c r="C573" s="351"/>
      <c r="D573" s="351"/>
      <c r="E573" s="351"/>
      <c r="F573" s="352" t="s">
        <v>1195</v>
      </c>
      <c r="G573" s="353" t="s">
        <v>1196</v>
      </c>
      <c r="H573" s="207">
        <v>0</v>
      </c>
      <c r="I573" s="207">
        <v>0</v>
      </c>
      <c r="J573" s="207">
        <v>0</v>
      </c>
      <c r="K573" s="207">
        <v>0</v>
      </c>
      <c r="L573" s="207">
        <v>0</v>
      </c>
      <c r="M573" s="207">
        <v>0</v>
      </c>
      <c r="N573" s="207">
        <v>0</v>
      </c>
      <c r="O573" s="207">
        <v>0</v>
      </c>
      <c r="P573" s="207">
        <v>0</v>
      </c>
      <c r="Q573" s="207">
        <v>0</v>
      </c>
      <c r="R573" s="207">
        <v>0</v>
      </c>
      <c r="S573" s="207">
        <v>0</v>
      </c>
      <c r="T573" s="207">
        <v>0</v>
      </c>
      <c r="U573" s="207">
        <v>0</v>
      </c>
      <c r="V573" s="207">
        <v>0</v>
      </c>
      <c r="W573" s="207">
        <v>0</v>
      </c>
      <c r="X573" s="207">
        <v>0</v>
      </c>
      <c r="Y573" s="207">
        <v>0</v>
      </c>
      <c r="Z573" s="207">
        <v>0</v>
      </c>
      <c r="AA573" s="207">
        <v>0</v>
      </c>
      <c r="AB573" s="207">
        <v>0</v>
      </c>
      <c r="AC573" s="207">
        <v>0</v>
      </c>
      <c r="AD573" s="207">
        <v>0</v>
      </c>
      <c r="AE573" s="207">
        <v>0</v>
      </c>
      <c r="AF573" s="207">
        <v>0</v>
      </c>
      <c r="AG573" s="207">
        <v>0</v>
      </c>
      <c r="AH573" s="207">
        <v>0</v>
      </c>
      <c r="AI573" s="207">
        <v>0</v>
      </c>
      <c r="AJ573" s="207">
        <v>0</v>
      </c>
      <c r="AK573" s="207">
        <v>0</v>
      </c>
      <c r="AL573" s="207">
        <v>0</v>
      </c>
      <c r="AM573" s="207">
        <v>0</v>
      </c>
      <c r="AN573" s="207">
        <v>0</v>
      </c>
      <c r="AO573" s="207">
        <v>0</v>
      </c>
      <c r="AP573" s="207">
        <v>0</v>
      </c>
      <c r="AQ573" s="207">
        <v>0</v>
      </c>
      <c r="AR573" s="207">
        <v>0</v>
      </c>
      <c r="AS573" s="207">
        <v>0</v>
      </c>
      <c r="AT573" s="207">
        <v>0</v>
      </c>
      <c r="AU573" s="207">
        <v>0</v>
      </c>
      <c r="AV573" s="207">
        <v>0</v>
      </c>
      <c r="AW573" s="207">
        <v>0</v>
      </c>
      <c r="AX573" s="207">
        <v>0</v>
      </c>
      <c r="AY573" s="207">
        <v>0</v>
      </c>
      <c r="AZ573" s="207">
        <v>0</v>
      </c>
      <c r="BA573" s="207">
        <v>0</v>
      </c>
      <c r="BB573" s="207">
        <v>0</v>
      </c>
      <c r="BC573" s="207">
        <v>0</v>
      </c>
      <c r="BD573" s="207">
        <v>0</v>
      </c>
      <c r="BE573" s="207">
        <v>0</v>
      </c>
      <c r="BF573" s="207">
        <v>0</v>
      </c>
      <c r="BG573" s="207">
        <v>0</v>
      </c>
      <c r="BH573" s="207">
        <v>0</v>
      </c>
      <c r="BI573" s="207">
        <v>0</v>
      </c>
      <c r="BJ573" s="207">
        <v>0</v>
      </c>
      <c r="BK573" s="207">
        <v>0</v>
      </c>
      <c r="BL573" s="207">
        <v>0</v>
      </c>
      <c r="BM573" s="207">
        <v>0</v>
      </c>
      <c r="BN573" s="207">
        <v>0</v>
      </c>
      <c r="BO573" s="207">
        <v>0</v>
      </c>
      <c r="BP573" s="207">
        <v>0</v>
      </c>
      <c r="BQ573" s="207">
        <v>0</v>
      </c>
      <c r="BR573" s="207">
        <v>0</v>
      </c>
      <c r="BS573" s="207">
        <v>0</v>
      </c>
      <c r="BT573" s="207">
        <v>0</v>
      </c>
      <c r="BU573" s="207">
        <v>0</v>
      </c>
      <c r="BV573" s="207">
        <v>0</v>
      </c>
      <c r="BW573" s="207">
        <v>0</v>
      </c>
      <c r="BX573" s="207">
        <v>0</v>
      </c>
      <c r="BY573" s="207">
        <v>0</v>
      </c>
      <c r="BZ573" s="207">
        <v>0</v>
      </c>
      <c r="CA573" s="207">
        <v>0</v>
      </c>
      <c r="CB573" s="207">
        <v>0</v>
      </c>
      <c r="CC573" s="216">
        <f t="shared" si="75"/>
        <v>0</v>
      </c>
    </row>
    <row r="574" spans="1:81" s="308" customFormat="1">
      <c r="A574" s="350"/>
      <c r="B574" s="349"/>
      <c r="C574" s="351"/>
      <c r="D574" s="351"/>
      <c r="E574" s="351"/>
      <c r="F574" s="352" t="s">
        <v>1200</v>
      </c>
      <c r="G574" s="353" t="s">
        <v>1201</v>
      </c>
      <c r="H574" s="207">
        <v>0</v>
      </c>
      <c r="I574" s="207">
        <v>0</v>
      </c>
      <c r="J574" s="207">
        <v>0</v>
      </c>
      <c r="K574" s="207">
        <v>0</v>
      </c>
      <c r="L574" s="207">
        <v>576745.11</v>
      </c>
      <c r="M574" s="207">
        <v>0</v>
      </c>
      <c r="N574" s="207">
        <v>0</v>
      </c>
      <c r="O574" s="207">
        <v>0</v>
      </c>
      <c r="P574" s="207">
        <v>0</v>
      </c>
      <c r="Q574" s="207">
        <v>0</v>
      </c>
      <c r="R574" s="207">
        <v>0</v>
      </c>
      <c r="S574" s="207">
        <v>0</v>
      </c>
      <c r="T574" s="207">
        <v>0</v>
      </c>
      <c r="U574" s="207">
        <v>0</v>
      </c>
      <c r="V574" s="207">
        <v>0</v>
      </c>
      <c r="W574" s="207">
        <v>0</v>
      </c>
      <c r="X574" s="207">
        <v>0</v>
      </c>
      <c r="Y574" s="207">
        <v>0</v>
      </c>
      <c r="Z574" s="207">
        <v>0</v>
      </c>
      <c r="AA574" s="207">
        <v>0</v>
      </c>
      <c r="AB574" s="207">
        <v>0</v>
      </c>
      <c r="AC574" s="207">
        <v>0</v>
      </c>
      <c r="AD574" s="207">
        <v>0</v>
      </c>
      <c r="AE574" s="207">
        <v>0</v>
      </c>
      <c r="AF574" s="207">
        <v>0</v>
      </c>
      <c r="AG574" s="207">
        <v>0</v>
      </c>
      <c r="AH574" s="207">
        <v>0</v>
      </c>
      <c r="AI574" s="207">
        <v>0</v>
      </c>
      <c r="AJ574" s="207">
        <v>0</v>
      </c>
      <c r="AK574" s="207">
        <v>0</v>
      </c>
      <c r="AL574" s="207">
        <v>0</v>
      </c>
      <c r="AM574" s="207">
        <v>0</v>
      </c>
      <c r="AN574" s="207">
        <v>0</v>
      </c>
      <c r="AO574" s="207">
        <v>0</v>
      </c>
      <c r="AP574" s="207">
        <v>0</v>
      </c>
      <c r="AQ574" s="207">
        <v>0</v>
      </c>
      <c r="AR574" s="207">
        <v>0</v>
      </c>
      <c r="AS574" s="207">
        <v>0</v>
      </c>
      <c r="AT574" s="207">
        <v>0</v>
      </c>
      <c r="AU574" s="207">
        <v>0</v>
      </c>
      <c r="AV574" s="207">
        <v>0</v>
      </c>
      <c r="AW574" s="207">
        <v>0</v>
      </c>
      <c r="AX574" s="207">
        <v>0</v>
      </c>
      <c r="AY574" s="207">
        <v>0</v>
      </c>
      <c r="AZ574" s="207">
        <v>0</v>
      </c>
      <c r="BA574" s="207">
        <v>0</v>
      </c>
      <c r="BB574" s="207">
        <v>0</v>
      </c>
      <c r="BC574" s="207">
        <v>0</v>
      </c>
      <c r="BD574" s="207">
        <v>0</v>
      </c>
      <c r="BE574" s="207">
        <v>0</v>
      </c>
      <c r="BF574" s="207">
        <v>0</v>
      </c>
      <c r="BG574" s="207">
        <v>0</v>
      </c>
      <c r="BH574" s="207"/>
      <c r="BI574" s="207">
        <v>0</v>
      </c>
      <c r="BJ574" s="207"/>
      <c r="BK574" s="207">
        <v>0</v>
      </c>
      <c r="BL574" s="207">
        <v>0</v>
      </c>
      <c r="BM574" s="207">
        <v>0</v>
      </c>
      <c r="BN574" s="207">
        <v>0</v>
      </c>
      <c r="BO574" s="207">
        <v>0</v>
      </c>
      <c r="BP574" s="207"/>
      <c r="BQ574" s="207">
        <v>0</v>
      </c>
      <c r="BR574" s="207">
        <v>0</v>
      </c>
      <c r="BS574" s="207">
        <v>0</v>
      </c>
      <c r="BT574" s="207">
        <v>0</v>
      </c>
      <c r="BU574" s="207">
        <v>0</v>
      </c>
      <c r="BV574" s="207">
        <v>0</v>
      </c>
      <c r="BW574" s="207">
        <v>0</v>
      </c>
      <c r="BX574" s="207">
        <v>0</v>
      </c>
      <c r="BY574" s="207">
        <v>0</v>
      </c>
      <c r="BZ574" s="207">
        <v>0</v>
      </c>
      <c r="CA574" s="207">
        <v>0</v>
      </c>
      <c r="CB574" s="207">
        <v>0</v>
      </c>
      <c r="CC574" s="216">
        <f t="shared" ref="CC574:CC637" si="76">SUM(H574:CB574)</f>
        <v>576745.11</v>
      </c>
    </row>
    <row r="575" spans="1:81" s="308" customFormat="1">
      <c r="A575" s="350"/>
      <c r="B575" s="349"/>
      <c r="C575" s="351"/>
      <c r="D575" s="351"/>
      <c r="E575" s="351"/>
      <c r="F575" s="352" t="s">
        <v>1202</v>
      </c>
      <c r="G575" s="353" t="s">
        <v>1203</v>
      </c>
      <c r="H575" s="207">
        <v>0</v>
      </c>
      <c r="I575" s="207">
        <v>0</v>
      </c>
      <c r="J575" s="207">
        <v>0</v>
      </c>
      <c r="K575" s="207">
        <v>0</v>
      </c>
      <c r="L575" s="207">
        <v>0</v>
      </c>
      <c r="M575" s="207">
        <v>0</v>
      </c>
      <c r="N575" s="207">
        <v>0</v>
      </c>
      <c r="O575" s="207">
        <v>0</v>
      </c>
      <c r="P575" s="207">
        <v>0</v>
      </c>
      <c r="Q575" s="207">
        <v>0</v>
      </c>
      <c r="R575" s="207">
        <v>0</v>
      </c>
      <c r="S575" s="207">
        <v>0</v>
      </c>
      <c r="T575" s="207">
        <v>0</v>
      </c>
      <c r="U575" s="207">
        <v>0</v>
      </c>
      <c r="V575" s="207">
        <v>0</v>
      </c>
      <c r="W575" s="207">
        <v>0</v>
      </c>
      <c r="X575" s="207">
        <v>0</v>
      </c>
      <c r="Y575" s="207">
        <v>0</v>
      </c>
      <c r="Z575" s="207">
        <v>0</v>
      </c>
      <c r="AA575" s="207">
        <v>0</v>
      </c>
      <c r="AB575" s="207">
        <v>0</v>
      </c>
      <c r="AC575" s="207">
        <v>0</v>
      </c>
      <c r="AD575" s="207">
        <v>0</v>
      </c>
      <c r="AE575" s="207">
        <v>0</v>
      </c>
      <c r="AF575" s="207">
        <v>0</v>
      </c>
      <c r="AG575" s="207">
        <v>0</v>
      </c>
      <c r="AH575" s="207">
        <v>0</v>
      </c>
      <c r="AI575" s="207">
        <v>0</v>
      </c>
      <c r="AJ575" s="207">
        <v>0</v>
      </c>
      <c r="AK575" s="207">
        <v>0</v>
      </c>
      <c r="AL575" s="207">
        <v>0</v>
      </c>
      <c r="AM575" s="207">
        <v>0</v>
      </c>
      <c r="AN575" s="207">
        <v>0</v>
      </c>
      <c r="AO575" s="207">
        <v>0</v>
      </c>
      <c r="AP575" s="207">
        <v>0</v>
      </c>
      <c r="AQ575" s="207">
        <v>0</v>
      </c>
      <c r="AR575" s="207">
        <v>0</v>
      </c>
      <c r="AS575" s="207">
        <v>0</v>
      </c>
      <c r="AT575" s="207">
        <v>0</v>
      </c>
      <c r="AU575" s="207">
        <v>0</v>
      </c>
      <c r="AV575" s="207">
        <v>0</v>
      </c>
      <c r="AW575" s="207">
        <v>0</v>
      </c>
      <c r="AX575" s="207">
        <v>0</v>
      </c>
      <c r="AY575" s="207">
        <v>0</v>
      </c>
      <c r="AZ575" s="207">
        <v>0</v>
      </c>
      <c r="BA575" s="207">
        <v>0</v>
      </c>
      <c r="BB575" s="207">
        <v>0</v>
      </c>
      <c r="BC575" s="207">
        <v>0</v>
      </c>
      <c r="BD575" s="207">
        <v>0</v>
      </c>
      <c r="BE575" s="207">
        <v>0</v>
      </c>
      <c r="BF575" s="207">
        <v>0</v>
      </c>
      <c r="BG575" s="207">
        <v>0</v>
      </c>
      <c r="BH575" s="207">
        <v>0</v>
      </c>
      <c r="BI575" s="207">
        <v>0</v>
      </c>
      <c r="BJ575" s="207">
        <v>0</v>
      </c>
      <c r="BK575" s="207">
        <v>0</v>
      </c>
      <c r="BL575" s="207">
        <v>0</v>
      </c>
      <c r="BM575" s="207">
        <v>0</v>
      </c>
      <c r="BN575" s="207">
        <v>0</v>
      </c>
      <c r="BO575" s="207">
        <v>0</v>
      </c>
      <c r="BP575" s="207">
        <v>0</v>
      </c>
      <c r="BQ575" s="207">
        <v>0</v>
      </c>
      <c r="BR575" s="207">
        <v>0</v>
      </c>
      <c r="BS575" s="207">
        <v>0</v>
      </c>
      <c r="BT575" s="207">
        <v>0</v>
      </c>
      <c r="BU575" s="207">
        <v>0</v>
      </c>
      <c r="BV575" s="207">
        <v>0</v>
      </c>
      <c r="BW575" s="207">
        <v>0</v>
      </c>
      <c r="BX575" s="207">
        <v>0</v>
      </c>
      <c r="BY575" s="207">
        <v>0</v>
      </c>
      <c r="BZ575" s="207">
        <v>0</v>
      </c>
      <c r="CA575" s="207">
        <v>0</v>
      </c>
      <c r="CB575" s="207">
        <v>0</v>
      </c>
      <c r="CC575" s="216">
        <f t="shared" si="76"/>
        <v>0</v>
      </c>
    </row>
    <row r="576" spans="1:81" s="308" customFormat="1">
      <c r="A576" s="350"/>
      <c r="B576" s="349"/>
      <c r="C576" s="351"/>
      <c r="D576" s="351"/>
      <c r="E576" s="351"/>
      <c r="F576" s="352" t="s">
        <v>1204</v>
      </c>
      <c r="G576" s="353" t="s">
        <v>1205</v>
      </c>
      <c r="H576" s="207">
        <v>0</v>
      </c>
      <c r="I576" s="207">
        <v>0</v>
      </c>
      <c r="J576" s="207">
        <v>0</v>
      </c>
      <c r="K576" s="207">
        <v>0</v>
      </c>
      <c r="L576" s="207">
        <v>0</v>
      </c>
      <c r="M576" s="207">
        <v>0</v>
      </c>
      <c r="N576" s="207">
        <v>0</v>
      </c>
      <c r="O576" s="207">
        <v>0</v>
      </c>
      <c r="P576" s="207">
        <v>0</v>
      </c>
      <c r="Q576" s="207">
        <v>0</v>
      </c>
      <c r="R576" s="207">
        <v>0</v>
      </c>
      <c r="S576" s="207">
        <v>0</v>
      </c>
      <c r="T576" s="207">
        <v>41578.6</v>
      </c>
      <c r="U576" s="207">
        <v>0</v>
      </c>
      <c r="V576" s="207">
        <v>0</v>
      </c>
      <c r="W576" s="207">
        <v>0</v>
      </c>
      <c r="X576" s="207">
        <v>0</v>
      </c>
      <c r="Y576" s="207">
        <v>0</v>
      </c>
      <c r="Z576" s="207">
        <v>0</v>
      </c>
      <c r="AA576" s="207">
        <v>0</v>
      </c>
      <c r="AB576" s="207">
        <v>0</v>
      </c>
      <c r="AC576" s="207">
        <v>0</v>
      </c>
      <c r="AD576" s="207">
        <v>0</v>
      </c>
      <c r="AE576" s="207">
        <v>0</v>
      </c>
      <c r="AF576" s="207">
        <v>0</v>
      </c>
      <c r="AG576" s="207">
        <v>0</v>
      </c>
      <c r="AH576" s="207">
        <v>0</v>
      </c>
      <c r="AI576" s="207">
        <v>0</v>
      </c>
      <c r="AJ576" s="207">
        <v>0</v>
      </c>
      <c r="AK576" s="207">
        <v>0</v>
      </c>
      <c r="AL576" s="207">
        <v>0</v>
      </c>
      <c r="AM576" s="207">
        <v>0</v>
      </c>
      <c r="AN576" s="207">
        <v>0</v>
      </c>
      <c r="AO576" s="207">
        <v>0</v>
      </c>
      <c r="AP576" s="207">
        <v>0</v>
      </c>
      <c r="AQ576" s="207">
        <v>0</v>
      </c>
      <c r="AR576" s="207">
        <v>0</v>
      </c>
      <c r="AS576" s="207">
        <v>0</v>
      </c>
      <c r="AT576" s="207">
        <v>325993.5</v>
      </c>
      <c r="AU576" s="207">
        <v>0</v>
      </c>
      <c r="AV576" s="207">
        <v>0</v>
      </c>
      <c r="AW576" s="207">
        <v>0</v>
      </c>
      <c r="AX576" s="207">
        <v>0</v>
      </c>
      <c r="AY576" s="207">
        <v>0</v>
      </c>
      <c r="AZ576" s="207">
        <v>0</v>
      </c>
      <c r="BA576" s="207">
        <v>0</v>
      </c>
      <c r="BB576" s="207">
        <v>0</v>
      </c>
      <c r="BC576" s="207">
        <v>0</v>
      </c>
      <c r="BD576" s="207">
        <v>0</v>
      </c>
      <c r="BE576" s="207">
        <v>0</v>
      </c>
      <c r="BF576" s="207">
        <v>0</v>
      </c>
      <c r="BG576" s="207">
        <v>0</v>
      </c>
      <c r="BH576" s="207"/>
      <c r="BI576" s="207">
        <v>0</v>
      </c>
      <c r="BJ576" s="207"/>
      <c r="BK576" s="207">
        <v>0</v>
      </c>
      <c r="BL576" s="207">
        <v>0</v>
      </c>
      <c r="BM576" s="207">
        <v>0</v>
      </c>
      <c r="BN576" s="207">
        <v>0</v>
      </c>
      <c r="BO576" s="207">
        <v>0</v>
      </c>
      <c r="BP576" s="207"/>
      <c r="BQ576" s="207">
        <v>0</v>
      </c>
      <c r="BR576" s="207">
        <v>0</v>
      </c>
      <c r="BS576" s="207">
        <v>0</v>
      </c>
      <c r="BT576" s="207">
        <v>0</v>
      </c>
      <c r="BU576" s="207">
        <v>0</v>
      </c>
      <c r="BV576" s="207">
        <v>0</v>
      </c>
      <c r="BW576" s="207">
        <v>455902.46</v>
      </c>
      <c r="BX576" s="207">
        <v>94168.5</v>
      </c>
      <c r="BY576" s="207">
        <v>0</v>
      </c>
      <c r="BZ576" s="207">
        <v>0</v>
      </c>
      <c r="CA576" s="207">
        <v>0</v>
      </c>
      <c r="CB576" s="207">
        <v>0</v>
      </c>
      <c r="CC576" s="216">
        <f t="shared" si="76"/>
        <v>917643.06</v>
      </c>
    </row>
    <row r="577" spans="1:81" s="308" customFormat="1">
      <c r="A577" s="350"/>
      <c r="B577" s="349"/>
      <c r="C577" s="351"/>
      <c r="D577" s="351"/>
      <c r="E577" s="351"/>
      <c r="F577" s="352" t="s">
        <v>1206</v>
      </c>
      <c r="G577" s="353" t="s">
        <v>1207</v>
      </c>
      <c r="H577" s="207">
        <v>0</v>
      </c>
      <c r="I577" s="207">
        <v>0</v>
      </c>
      <c r="J577" s="207">
        <v>0</v>
      </c>
      <c r="K577" s="207">
        <v>0</v>
      </c>
      <c r="L577" s="207">
        <v>0</v>
      </c>
      <c r="M577" s="207">
        <v>0</v>
      </c>
      <c r="N577" s="207">
        <v>0</v>
      </c>
      <c r="O577" s="207">
        <v>0</v>
      </c>
      <c r="P577" s="207">
        <v>0</v>
      </c>
      <c r="Q577" s="207">
        <v>0</v>
      </c>
      <c r="R577" s="207">
        <v>0</v>
      </c>
      <c r="S577" s="207">
        <v>0</v>
      </c>
      <c r="T577" s="207">
        <v>0</v>
      </c>
      <c r="U577" s="207">
        <v>0</v>
      </c>
      <c r="V577" s="207">
        <v>0</v>
      </c>
      <c r="W577" s="207">
        <v>0</v>
      </c>
      <c r="X577" s="207">
        <v>0</v>
      </c>
      <c r="Y577" s="207">
        <v>0</v>
      </c>
      <c r="Z577" s="207">
        <v>0</v>
      </c>
      <c r="AA577" s="207">
        <v>0</v>
      </c>
      <c r="AB577" s="207">
        <v>0</v>
      </c>
      <c r="AC577" s="207">
        <v>0</v>
      </c>
      <c r="AD577" s="207">
        <v>0</v>
      </c>
      <c r="AE577" s="207">
        <v>0</v>
      </c>
      <c r="AF577" s="207">
        <v>0</v>
      </c>
      <c r="AG577" s="207">
        <v>0</v>
      </c>
      <c r="AH577" s="207">
        <v>0</v>
      </c>
      <c r="AI577" s="207">
        <v>0</v>
      </c>
      <c r="AJ577" s="207">
        <v>0</v>
      </c>
      <c r="AK577" s="207">
        <v>0</v>
      </c>
      <c r="AL577" s="207">
        <v>0</v>
      </c>
      <c r="AM577" s="207">
        <v>0</v>
      </c>
      <c r="AN577" s="207">
        <v>0</v>
      </c>
      <c r="AO577" s="207">
        <v>0</v>
      </c>
      <c r="AP577" s="207">
        <v>0</v>
      </c>
      <c r="AQ577" s="207">
        <v>0</v>
      </c>
      <c r="AR577" s="207">
        <v>0</v>
      </c>
      <c r="AS577" s="207">
        <v>0</v>
      </c>
      <c r="AT577" s="207">
        <v>0</v>
      </c>
      <c r="AU577" s="207">
        <v>0</v>
      </c>
      <c r="AV577" s="207">
        <v>0</v>
      </c>
      <c r="AW577" s="207">
        <v>0</v>
      </c>
      <c r="AX577" s="207">
        <v>0</v>
      </c>
      <c r="AY577" s="207">
        <v>0</v>
      </c>
      <c r="AZ577" s="207">
        <v>0</v>
      </c>
      <c r="BA577" s="207">
        <v>0</v>
      </c>
      <c r="BB577" s="207">
        <v>0</v>
      </c>
      <c r="BC577" s="207">
        <v>0</v>
      </c>
      <c r="BD577" s="207">
        <v>0</v>
      </c>
      <c r="BE577" s="207">
        <v>0</v>
      </c>
      <c r="BF577" s="207">
        <v>0</v>
      </c>
      <c r="BG577" s="207">
        <v>0</v>
      </c>
      <c r="BH577" s="207"/>
      <c r="BI577" s="207">
        <v>0</v>
      </c>
      <c r="BJ577" s="207"/>
      <c r="BK577" s="207">
        <v>0</v>
      </c>
      <c r="BL577" s="207">
        <v>0</v>
      </c>
      <c r="BM577" s="207">
        <v>0</v>
      </c>
      <c r="BN577" s="207">
        <v>0</v>
      </c>
      <c r="BO577" s="207">
        <v>0</v>
      </c>
      <c r="BP577" s="207"/>
      <c r="BQ577" s="207">
        <v>0</v>
      </c>
      <c r="BR577" s="207">
        <v>0</v>
      </c>
      <c r="BS577" s="207">
        <v>0</v>
      </c>
      <c r="BT577" s="207">
        <v>0</v>
      </c>
      <c r="BU577" s="207">
        <v>0</v>
      </c>
      <c r="BV577" s="207">
        <v>0</v>
      </c>
      <c r="BW577" s="207">
        <v>0</v>
      </c>
      <c r="BX577" s="207">
        <v>0</v>
      </c>
      <c r="BY577" s="207">
        <v>0</v>
      </c>
      <c r="BZ577" s="207">
        <v>0</v>
      </c>
      <c r="CA577" s="207">
        <v>0</v>
      </c>
      <c r="CB577" s="207">
        <v>0</v>
      </c>
      <c r="CC577" s="216">
        <f t="shared" si="76"/>
        <v>0</v>
      </c>
    </row>
    <row r="578" spans="1:81" s="308" customFormat="1">
      <c r="A578" s="350"/>
      <c r="B578" s="349"/>
      <c r="C578" s="351"/>
      <c r="D578" s="351"/>
      <c r="E578" s="351"/>
      <c r="F578" s="352" t="s">
        <v>1208</v>
      </c>
      <c r="G578" s="353" t="s">
        <v>1209</v>
      </c>
      <c r="H578" s="207">
        <v>0</v>
      </c>
      <c r="I578" s="207">
        <v>0</v>
      </c>
      <c r="J578" s="207">
        <v>0</v>
      </c>
      <c r="K578" s="207">
        <v>0</v>
      </c>
      <c r="L578" s="207">
        <v>0</v>
      </c>
      <c r="M578" s="207">
        <v>0</v>
      </c>
      <c r="N578" s="207">
        <v>0</v>
      </c>
      <c r="O578" s="207">
        <v>0</v>
      </c>
      <c r="P578" s="207">
        <v>0</v>
      </c>
      <c r="Q578" s="207">
        <v>0</v>
      </c>
      <c r="R578" s="207">
        <v>0</v>
      </c>
      <c r="S578" s="207">
        <v>0</v>
      </c>
      <c r="T578" s="207">
        <v>37035</v>
      </c>
      <c r="U578" s="207">
        <v>0</v>
      </c>
      <c r="V578" s="207">
        <v>0</v>
      </c>
      <c r="W578" s="207">
        <v>0</v>
      </c>
      <c r="X578" s="207">
        <v>0</v>
      </c>
      <c r="Y578" s="207">
        <v>0</v>
      </c>
      <c r="Z578" s="207">
        <v>0</v>
      </c>
      <c r="AA578" s="207">
        <v>0</v>
      </c>
      <c r="AB578" s="207">
        <v>0</v>
      </c>
      <c r="AC578" s="207">
        <v>0</v>
      </c>
      <c r="AD578" s="207">
        <v>0</v>
      </c>
      <c r="AE578" s="207">
        <v>0</v>
      </c>
      <c r="AF578" s="207">
        <v>0</v>
      </c>
      <c r="AG578" s="207">
        <v>0</v>
      </c>
      <c r="AH578" s="207">
        <v>0</v>
      </c>
      <c r="AI578" s="207">
        <v>0</v>
      </c>
      <c r="AJ578" s="207">
        <v>0</v>
      </c>
      <c r="AK578" s="207">
        <v>0</v>
      </c>
      <c r="AL578" s="207">
        <v>0</v>
      </c>
      <c r="AM578" s="207">
        <v>0</v>
      </c>
      <c r="AN578" s="207">
        <v>0</v>
      </c>
      <c r="AO578" s="207">
        <v>0</v>
      </c>
      <c r="AP578" s="207">
        <v>0</v>
      </c>
      <c r="AQ578" s="207">
        <v>0</v>
      </c>
      <c r="AR578" s="207">
        <v>0</v>
      </c>
      <c r="AS578" s="207">
        <v>0</v>
      </c>
      <c r="AT578" s="207">
        <v>0</v>
      </c>
      <c r="AU578" s="207">
        <v>0</v>
      </c>
      <c r="AV578" s="207">
        <v>0</v>
      </c>
      <c r="AW578" s="207">
        <v>0</v>
      </c>
      <c r="AX578" s="207">
        <v>0</v>
      </c>
      <c r="AY578" s="207">
        <v>0</v>
      </c>
      <c r="AZ578" s="207">
        <v>0</v>
      </c>
      <c r="BA578" s="207">
        <v>0</v>
      </c>
      <c r="BB578" s="207">
        <v>0</v>
      </c>
      <c r="BC578" s="207">
        <v>0</v>
      </c>
      <c r="BD578" s="207">
        <v>0</v>
      </c>
      <c r="BE578" s="207">
        <v>0</v>
      </c>
      <c r="BF578" s="207">
        <v>0</v>
      </c>
      <c r="BG578" s="207">
        <v>0</v>
      </c>
      <c r="BH578" s="207"/>
      <c r="BI578" s="207">
        <v>0</v>
      </c>
      <c r="BJ578" s="207"/>
      <c r="BK578" s="207">
        <v>0</v>
      </c>
      <c r="BL578" s="207">
        <v>0</v>
      </c>
      <c r="BM578" s="207">
        <v>0</v>
      </c>
      <c r="BN578" s="207">
        <v>0</v>
      </c>
      <c r="BO578" s="207">
        <v>0</v>
      </c>
      <c r="BP578" s="207"/>
      <c r="BQ578" s="207">
        <v>0</v>
      </c>
      <c r="BR578" s="207">
        <v>0</v>
      </c>
      <c r="BS578" s="207">
        <v>0</v>
      </c>
      <c r="BT578" s="207">
        <v>0</v>
      </c>
      <c r="BU578" s="207">
        <v>0</v>
      </c>
      <c r="BV578" s="207">
        <v>0</v>
      </c>
      <c r="BW578" s="207">
        <v>0</v>
      </c>
      <c r="BX578" s="207">
        <v>0</v>
      </c>
      <c r="BY578" s="207">
        <v>0</v>
      </c>
      <c r="BZ578" s="207">
        <v>0</v>
      </c>
      <c r="CA578" s="207">
        <v>0</v>
      </c>
      <c r="CB578" s="207">
        <v>0</v>
      </c>
      <c r="CC578" s="216">
        <f t="shared" si="76"/>
        <v>37035</v>
      </c>
    </row>
    <row r="579" spans="1:81" s="308" customFormat="1">
      <c r="A579" s="350"/>
      <c r="B579" s="349"/>
      <c r="C579" s="351"/>
      <c r="D579" s="351"/>
      <c r="E579" s="351"/>
      <c r="F579" s="352" t="s">
        <v>1210</v>
      </c>
      <c r="G579" s="353" t="s">
        <v>1211</v>
      </c>
      <c r="H579" s="207">
        <v>42297970.670000002</v>
      </c>
      <c r="I579" s="207">
        <v>6338996.7999999998</v>
      </c>
      <c r="J579" s="207">
        <v>7675868.3799999999</v>
      </c>
      <c r="K579" s="207">
        <v>3564447.93</v>
      </c>
      <c r="L579" s="207">
        <v>4998890.7300000004</v>
      </c>
      <c r="M579" s="207">
        <v>2511186.73</v>
      </c>
      <c r="N579" s="207">
        <v>107695549.94</v>
      </c>
      <c r="O579" s="207">
        <v>4076682.95</v>
      </c>
      <c r="P579" s="207">
        <v>1263348.1499999999</v>
      </c>
      <c r="Q579" s="207">
        <v>31252313.16</v>
      </c>
      <c r="R579" s="207">
        <v>2030105.28</v>
      </c>
      <c r="S579" s="207">
        <v>3639157.96</v>
      </c>
      <c r="T579" s="207">
        <v>17044502.859999999</v>
      </c>
      <c r="U579" s="207">
        <v>9584093.8699999992</v>
      </c>
      <c r="V579" s="207">
        <v>831303.93</v>
      </c>
      <c r="W579" s="207">
        <v>953493.01</v>
      </c>
      <c r="X579" s="207">
        <v>1607256.88</v>
      </c>
      <c r="Y579" s="207">
        <v>1248796.26</v>
      </c>
      <c r="Z579" s="207">
        <v>46822065.090000004</v>
      </c>
      <c r="AA579" s="207">
        <v>5785300.4800000004</v>
      </c>
      <c r="AB579" s="207">
        <v>2671719.9</v>
      </c>
      <c r="AC579" s="207">
        <v>11391861.67</v>
      </c>
      <c r="AD579" s="207">
        <v>2137946</v>
      </c>
      <c r="AE579" s="207">
        <v>3023843.9</v>
      </c>
      <c r="AF579" s="207">
        <v>2384314.9900000002</v>
      </c>
      <c r="AG579" s="207">
        <v>1221357.3</v>
      </c>
      <c r="AH579" s="207">
        <v>1485555.21</v>
      </c>
      <c r="AI579" s="207">
        <v>50763494.979999997</v>
      </c>
      <c r="AJ579" s="207">
        <v>4418190.57</v>
      </c>
      <c r="AK579" s="207">
        <v>272857.17</v>
      </c>
      <c r="AL579" s="207">
        <v>1058148.23</v>
      </c>
      <c r="AM579" s="207">
        <v>2031955.87</v>
      </c>
      <c r="AN579" s="207">
        <v>1403658.56</v>
      </c>
      <c r="AO579" s="207">
        <v>1347231.92</v>
      </c>
      <c r="AP579" s="207">
        <v>1474053.39</v>
      </c>
      <c r="AQ579" s="207">
        <v>5684911.9400000004</v>
      </c>
      <c r="AR579" s="207">
        <v>1829342.5</v>
      </c>
      <c r="AS579" s="207">
        <v>1368718.83</v>
      </c>
      <c r="AT579" s="207">
        <v>1865510.68</v>
      </c>
      <c r="AU579" s="207">
        <v>7122264.9699999997</v>
      </c>
      <c r="AV579" s="207">
        <v>1657778.05</v>
      </c>
      <c r="AW579" s="207">
        <v>1521493.94</v>
      </c>
      <c r="AX579" s="207">
        <v>1349647.8</v>
      </c>
      <c r="AY579" s="207">
        <v>1149165.76</v>
      </c>
      <c r="AZ579" s="207">
        <v>118901.18</v>
      </c>
      <c r="BA579" s="207">
        <v>273655.46000000002</v>
      </c>
      <c r="BB579" s="207">
        <v>76828625.920000002</v>
      </c>
      <c r="BC579" s="207">
        <v>1807852.16</v>
      </c>
      <c r="BD579" s="207">
        <v>1852234.57</v>
      </c>
      <c r="BE579" s="207">
        <v>2387641.59</v>
      </c>
      <c r="BF579" s="207">
        <v>2436370.2400000002</v>
      </c>
      <c r="BG579" s="207">
        <v>4265525.34</v>
      </c>
      <c r="BH579" s="207"/>
      <c r="BI579" s="207">
        <v>3321648.9</v>
      </c>
      <c r="BJ579" s="207"/>
      <c r="BK579" s="207">
        <v>1092586.97</v>
      </c>
      <c r="BL579" s="207">
        <v>662011.9</v>
      </c>
      <c r="BM579" s="207">
        <v>55722442.939999998</v>
      </c>
      <c r="BN579" s="207">
        <v>11029846.08</v>
      </c>
      <c r="BO579" s="207">
        <v>1010336.41</v>
      </c>
      <c r="BP579" s="207"/>
      <c r="BQ579" s="207">
        <v>912659.79</v>
      </c>
      <c r="BR579" s="207">
        <v>2054113.63</v>
      </c>
      <c r="BS579" s="207">
        <v>809141.03</v>
      </c>
      <c r="BT579" s="207">
        <v>34080270.630000003</v>
      </c>
      <c r="BU579" s="207">
        <v>1283678.28</v>
      </c>
      <c r="BV579" s="207">
        <v>3843084.96</v>
      </c>
      <c r="BW579" s="207">
        <v>5166478.32</v>
      </c>
      <c r="BX579" s="207">
        <v>2240208.31</v>
      </c>
      <c r="BY579" s="207">
        <v>7259389.2800000003</v>
      </c>
      <c r="BZ579" s="207">
        <v>1942479.27</v>
      </c>
      <c r="CA579" s="207">
        <v>894177.1</v>
      </c>
      <c r="CB579" s="207">
        <v>2563704.81</v>
      </c>
      <c r="CC579" s="216">
        <f t="shared" si="76"/>
        <v>637715420.25999999</v>
      </c>
    </row>
    <row r="580" spans="1:81" s="308" customFormat="1">
      <c r="A580" s="350"/>
      <c r="B580" s="349"/>
      <c r="C580" s="351"/>
      <c r="D580" s="351"/>
      <c r="E580" s="351"/>
      <c r="F580" s="352" t="s">
        <v>1212</v>
      </c>
      <c r="G580" s="353" t="s">
        <v>1213</v>
      </c>
      <c r="H580" s="207">
        <v>4221700.51</v>
      </c>
      <c r="I580" s="207">
        <v>252914.88</v>
      </c>
      <c r="J580" s="207">
        <v>4012354.88</v>
      </c>
      <c r="K580" s="207">
        <v>0</v>
      </c>
      <c r="L580" s="207">
        <v>0</v>
      </c>
      <c r="M580" s="207">
        <v>0</v>
      </c>
      <c r="N580" s="207">
        <v>2888558.1</v>
      </c>
      <c r="O580" s="207">
        <v>2905071.9</v>
      </c>
      <c r="P580" s="207">
        <v>945580.04</v>
      </c>
      <c r="Q580" s="207">
        <v>128222.1</v>
      </c>
      <c r="R580" s="207">
        <v>0</v>
      </c>
      <c r="S580" s="207">
        <v>980</v>
      </c>
      <c r="T580" s="207">
        <v>394548.78</v>
      </c>
      <c r="U580" s="207">
        <v>222242.79</v>
      </c>
      <c r="V580" s="207">
        <v>313074.67</v>
      </c>
      <c r="W580" s="207">
        <v>902154.68</v>
      </c>
      <c r="X580" s="207">
        <v>547123.30000000005</v>
      </c>
      <c r="Y580" s="207">
        <v>227545.3</v>
      </c>
      <c r="Z580" s="207">
        <v>238315.29</v>
      </c>
      <c r="AA580" s="207">
        <v>15775.68</v>
      </c>
      <c r="AB580" s="207">
        <v>310259.45</v>
      </c>
      <c r="AC580" s="207">
        <v>0</v>
      </c>
      <c r="AD580" s="207">
        <v>1239.99</v>
      </c>
      <c r="AE580" s="207">
        <v>118226.4</v>
      </c>
      <c r="AF580" s="207">
        <v>0</v>
      </c>
      <c r="AG580" s="207">
        <v>0</v>
      </c>
      <c r="AH580" s="207">
        <v>0</v>
      </c>
      <c r="AI580" s="207">
        <v>229402.51</v>
      </c>
      <c r="AJ580" s="207">
        <v>58678.85</v>
      </c>
      <c r="AK580" s="207">
        <v>698751.15</v>
      </c>
      <c r="AL580" s="207">
        <v>0</v>
      </c>
      <c r="AM580" s="207">
        <v>117464.5</v>
      </c>
      <c r="AN580" s="207">
        <v>68394.740000000005</v>
      </c>
      <c r="AO580" s="207">
        <v>92457</v>
      </c>
      <c r="AP580" s="207">
        <v>128938.74</v>
      </c>
      <c r="AQ580" s="207">
        <v>105980.65</v>
      </c>
      <c r="AR580" s="207">
        <v>98899.5</v>
      </c>
      <c r="AS580" s="207">
        <v>554528.32999999996</v>
      </c>
      <c r="AT580" s="207">
        <v>714030.71</v>
      </c>
      <c r="AU580" s="207">
        <v>3228332.37</v>
      </c>
      <c r="AV580" s="207">
        <v>0</v>
      </c>
      <c r="AW580" s="207">
        <v>0</v>
      </c>
      <c r="AX580" s="207">
        <v>0</v>
      </c>
      <c r="AY580" s="207">
        <v>0</v>
      </c>
      <c r="AZ580" s="207">
        <v>0</v>
      </c>
      <c r="BA580" s="207">
        <v>0</v>
      </c>
      <c r="BB580" s="207">
        <v>0</v>
      </c>
      <c r="BC580" s="207">
        <v>0</v>
      </c>
      <c r="BD580" s="207">
        <v>69357</v>
      </c>
      <c r="BE580" s="207">
        <v>0</v>
      </c>
      <c r="BF580" s="207">
        <v>0</v>
      </c>
      <c r="BG580" s="207">
        <v>0</v>
      </c>
      <c r="BH580" s="207"/>
      <c r="BI580" s="207">
        <v>1149.75</v>
      </c>
      <c r="BJ580" s="207"/>
      <c r="BK580" s="207">
        <v>51765</v>
      </c>
      <c r="BL580" s="207">
        <v>0</v>
      </c>
      <c r="BM580" s="207">
        <v>8743536.0199999996</v>
      </c>
      <c r="BN580" s="207">
        <v>693090.17</v>
      </c>
      <c r="BO580" s="207">
        <v>415838.06</v>
      </c>
      <c r="BP580" s="207"/>
      <c r="BQ580" s="207">
        <v>109314.49</v>
      </c>
      <c r="BR580" s="207">
        <v>0</v>
      </c>
      <c r="BS580" s="207">
        <v>0</v>
      </c>
      <c r="BT580" s="207">
        <v>582629.49</v>
      </c>
      <c r="BU580" s="207">
        <v>0</v>
      </c>
      <c r="BV580" s="207">
        <v>28643.55</v>
      </c>
      <c r="BW580" s="207">
        <v>8820</v>
      </c>
      <c r="BX580" s="207">
        <v>165336.4</v>
      </c>
      <c r="BY580" s="207">
        <v>430901.4</v>
      </c>
      <c r="BZ580" s="207">
        <v>164808</v>
      </c>
      <c r="CA580" s="207">
        <v>0</v>
      </c>
      <c r="CB580" s="207">
        <v>353781.92</v>
      </c>
      <c r="CC580" s="216">
        <f t="shared" si="76"/>
        <v>36560719.039999992</v>
      </c>
    </row>
    <row r="581" spans="1:81" s="308" customFormat="1">
      <c r="A581" s="350"/>
      <c r="B581" s="349"/>
      <c r="C581" s="351"/>
      <c r="D581" s="351"/>
      <c r="E581" s="351"/>
      <c r="F581" s="352" t="s">
        <v>1214</v>
      </c>
      <c r="G581" s="353" t="s">
        <v>1215</v>
      </c>
      <c r="H581" s="207">
        <v>10976254.02</v>
      </c>
      <c r="I581" s="207">
        <v>2207220.7599999998</v>
      </c>
      <c r="J581" s="207">
        <v>0</v>
      </c>
      <c r="K581" s="207">
        <v>1884413.96</v>
      </c>
      <c r="L581" s="207">
        <v>1318294.3899999999</v>
      </c>
      <c r="M581" s="207">
        <v>674844.47</v>
      </c>
      <c r="N581" s="207">
        <v>73803107.120000005</v>
      </c>
      <c r="O581" s="207">
        <v>0</v>
      </c>
      <c r="P581" s="207">
        <v>0</v>
      </c>
      <c r="Q581" s="207">
        <v>12141332.970000001</v>
      </c>
      <c r="R581" s="207">
        <v>526596.38</v>
      </c>
      <c r="S581" s="207">
        <v>1006767.5</v>
      </c>
      <c r="T581" s="207">
        <v>3127472.45</v>
      </c>
      <c r="U581" s="207">
        <v>2508197.31</v>
      </c>
      <c r="V581" s="207">
        <v>42373.7</v>
      </c>
      <c r="W581" s="207">
        <v>0</v>
      </c>
      <c r="X581" s="207">
        <v>0</v>
      </c>
      <c r="Y581" s="207">
        <v>314846</v>
      </c>
      <c r="Z581" s="207">
        <v>36952345.18</v>
      </c>
      <c r="AA581" s="207">
        <v>2276985.37</v>
      </c>
      <c r="AB581" s="207">
        <v>110933.5</v>
      </c>
      <c r="AC581" s="207">
        <v>4737612.5999999996</v>
      </c>
      <c r="AD581" s="207">
        <v>699683.36</v>
      </c>
      <c r="AE581" s="207">
        <v>1386973.69</v>
      </c>
      <c r="AF581" s="207">
        <v>1395852.08</v>
      </c>
      <c r="AG581" s="207">
        <v>374874.28</v>
      </c>
      <c r="AH581" s="207">
        <v>789549.9</v>
      </c>
      <c r="AI581" s="207">
        <v>36657350.57</v>
      </c>
      <c r="AJ581" s="207">
        <v>916920.46</v>
      </c>
      <c r="AK581" s="207">
        <v>24722</v>
      </c>
      <c r="AL581" s="207">
        <v>586500.54</v>
      </c>
      <c r="AM581" s="207">
        <v>261826.12</v>
      </c>
      <c r="AN581" s="207">
        <v>746947.92</v>
      </c>
      <c r="AO581" s="207">
        <v>490434.78</v>
      </c>
      <c r="AP581" s="207">
        <v>461887.33</v>
      </c>
      <c r="AQ581" s="207">
        <v>1978151.32</v>
      </c>
      <c r="AR581" s="207">
        <v>765683.4</v>
      </c>
      <c r="AS581" s="207">
        <v>1040</v>
      </c>
      <c r="AT581" s="207">
        <v>65153.34</v>
      </c>
      <c r="AU581" s="207">
        <v>4006474.61</v>
      </c>
      <c r="AV581" s="207">
        <v>127865.94</v>
      </c>
      <c r="AW581" s="207">
        <v>399855.13</v>
      </c>
      <c r="AX581" s="207">
        <v>198244.91</v>
      </c>
      <c r="AY581" s="207">
        <v>224959.86</v>
      </c>
      <c r="AZ581" s="207">
        <v>192532.54</v>
      </c>
      <c r="BA581" s="207">
        <v>286428.26</v>
      </c>
      <c r="BB581" s="207">
        <v>14847064.92</v>
      </c>
      <c r="BC581" s="207">
        <v>1385550.04</v>
      </c>
      <c r="BD581" s="207">
        <v>999774.23</v>
      </c>
      <c r="BE581" s="207">
        <v>1053144.99</v>
      </c>
      <c r="BF581" s="207">
        <v>1394683.96</v>
      </c>
      <c r="BG581" s="207">
        <v>543823.25</v>
      </c>
      <c r="BH581" s="207"/>
      <c r="BI581" s="207">
        <v>1371677.18</v>
      </c>
      <c r="BJ581" s="207"/>
      <c r="BK581" s="207">
        <v>197407.66</v>
      </c>
      <c r="BL581" s="207">
        <v>709795.83</v>
      </c>
      <c r="BM581" s="207">
        <v>0</v>
      </c>
      <c r="BN581" s="207">
        <v>9868072.7799999993</v>
      </c>
      <c r="BO581" s="207">
        <v>459486.3</v>
      </c>
      <c r="BP581" s="207"/>
      <c r="BQ581" s="207">
        <v>368202.51</v>
      </c>
      <c r="BR581" s="207">
        <v>1251231.1399999999</v>
      </c>
      <c r="BS581" s="207">
        <v>246312.03</v>
      </c>
      <c r="BT581" s="207">
        <v>9719310.3000000007</v>
      </c>
      <c r="BU581" s="207">
        <v>476489.18</v>
      </c>
      <c r="BV581" s="207">
        <v>935025.96</v>
      </c>
      <c r="BW581" s="207">
        <v>591782.39</v>
      </c>
      <c r="BX581" s="207">
        <v>788217.62</v>
      </c>
      <c r="BY581" s="207">
        <v>2810615.56</v>
      </c>
      <c r="BZ581" s="207">
        <v>1053804.3600000001</v>
      </c>
      <c r="CA581" s="207">
        <v>559325.49</v>
      </c>
      <c r="CB581" s="207">
        <v>4960</v>
      </c>
      <c r="CC581" s="216">
        <f t="shared" si="76"/>
        <v>259285267.70000008</v>
      </c>
    </row>
    <row r="582" spans="1:81" s="308" customFormat="1">
      <c r="A582" s="350"/>
      <c r="B582" s="349"/>
      <c r="C582" s="351"/>
      <c r="D582" s="351"/>
      <c r="E582" s="351"/>
      <c r="F582" s="352" t="s">
        <v>1216</v>
      </c>
      <c r="G582" s="353" t="s">
        <v>1217</v>
      </c>
      <c r="H582" s="207">
        <v>241945.74</v>
      </c>
      <c r="I582" s="207">
        <v>329711.02</v>
      </c>
      <c r="J582" s="207">
        <v>2024386.45</v>
      </c>
      <c r="K582" s="207">
        <v>489351.99</v>
      </c>
      <c r="L582" s="207">
        <v>265080.78000000003</v>
      </c>
      <c r="M582" s="207">
        <v>774184.4</v>
      </c>
      <c r="N582" s="207">
        <v>13673818.17</v>
      </c>
      <c r="O582" s="207">
        <v>1236834.03</v>
      </c>
      <c r="P582" s="207">
        <v>16664</v>
      </c>
      <c r="Q582" s="207">
        <v>1258204.28</v>
      </c>
      <c r="R582" s="207">
        <v>365135.54</v>
      </c>
      <c r="S582" s="207">
        <v>269735</v>
      </c>
      <c r="T582" s="207">
        <v>1245901</v>
      </c>
      <c r="U582" s="207">
        <v>3620236.34</v>
      </c>
      <c r="V582" s="207">
        <v>1000</v>
      </c>
      <c r="W582" s="207">
        <v>597349.80000000005</v>
      </c>
      <c r="X582" s="207">
        <v>256837.4</v>
      </c>
      <c r="Y582" s="207">
        <v>118547</v>
      </c>
      <c r="Z582" s="207">
        <v>1043779.14</v>
      </c>
      <c r="AA582" s="207">
        <v>557011.5</v>
      </c>
      <c r="AB582" s="207">
        <v>262383.46000000002</v>
      </c>
      <c r="AC582" s="207">
        <v>1230408.6100000001</v>
      </c>
      <c r="AD582" s="207">
        <v>110473</v>
      </c>
      <c r="AE582" s="207">
        <v>370833.64</v>
      </c>
      <c r="AF582" s="207">
        <v>786134</v>
      </c>
      <c r="AG582" s="207">
        <v>24180.400000000001</v>
      </c>
      <c r="AH582" s="207">
        <v>708735</v>
      </c>
      <c r="AI582" s="207">
        <v>9604166.0600000005</v>
      </c>
      <c r="AJ582" s="207">
        <v>570263.38</v>
      </c>
      <c r="AK582" s="207">
        <v>393485</v>
      </c>
      <c r="AL582" s="207">
        <v>1112903</v>
      </c>
      <c r="AM582" s="207">
        <v>289617.5</v>
      </c>
      <c r="AN582" s="207">
        <v>757623.18</v>
      </c>
      <c r="AO582" s="207">
        <v>726192.6</v>
      </c>
      <c r="AP582" s="207">
        <v>376515.2</v>
      </c>
      <c r="AQ582" s="207">
        <v>1529369.89</v>
      </c>
      <c r="AR582" s="207">
        <v>431146.25</v>
      </c>
      <c r="AS582" s="207">
        <v>482921.7</v>
      </c>
      <c r="AT582" s="207">
        <v>1399877.35</v>
      </c>
      <c r="AU582" s="207">
        <v>2363816.4</v>
      </c>
      <c r="AV582" s="207">
        <v>359551.78</v>
      </c>
      <c r="AW582" s="207">
        <v>199714.14</v>
      </c>
      <c r="AX582" s="207">
        <v>79304.5</v>
      </c>
      <c r="AY582" s="207">
        <v>205482</v>
      </c>
      <c r="AZ582" s="207">
        <v>0</v>
      </c>
      <c r="BA582" s="207">
        <v>49871.6</v>
      </c>
      <c r="BB582" s="207">
        <v>1670200.68</v>
      </c>
      <c r="BC582" s="207">
        <v>850174</v>
      </c>
      <c r="BD582" s="207">
        <v>728530</v>
      </c>
      <c r="BE582" s="207">
        <v>193297</v>
      </c>
      <c r="BF582" s="207">
        <v>389344.5</v>
      </c>
      <c r="BG582" s="207">
        <v>186389</v>
      </c>
      <c r="BH582" s="207"/>
      <c r="BI582" s="207">
        <v>266351</v>
      </c>
      <c r="BJ582" s="207"/>
      <c r="BK582" s="207">
        <v>134526</v>
      </c>
      <c r="BL582" s="207">
        <v>115807</v>
      </c>
      <c r="BM582" s="207">
        <v>2826480.45</v>
      </c>
      <c r="BN582" s="207">
        <v>122168</v>
      </c>
      <c r="BO582" s="207">
        <v>290356.8</v>
      </c>
      <c r="BP582" s="207"/>
      <c r="BQ582" s="207">
        <v>143446.5</v>
      </c>
      <c r="BR582" s="207">
        <v>278734.58</v>
      </c>
      <c r="BS582" s="207">
        <v>379658.3</v>
      </c>
      <c r="BT582" s="207">
        <v>477612.4</v>
      </c>
      <c r="BU582" s="207">
        <v>5103.96</v>
      </c>
      <c r="BV582" s="207">
        <v>153466.15</v>
      </c>
      <c r="BW582" s="207">
        <v>912545.26</v>
      </c>
      <c r="BX582" s="207">
        <v>706816.05</v>
      </c>
      <c r="BY582" s="207">
        <v>4291482.9000000004</v>
      </c>
      <c r="BZ582" s="207">
        <v>280578.59999999998</v>
      </c>
      <c r="CA582" s="207">
        <v>283512.2</v>
      </c>
      <c r="CB582" s="207">
        <v>161280.42000000001</v>
      </c>
      <c r="CC582" s="216">
        <f t="shared" si="76"/>
        <v>68658544.969999999</v>
      </c>
    </row>
    <row r="583" spans="1:81" s="308" customFormat="1">
      <c r="A583" s="350"/>
      <c r="B583" s="349"/>
      <c r="C583" s="351"/>
      <c r="D583" s="351"/>
      <c r="E583" s="351"/>
      <c r="F583" s="352" t="s">
        <v>1218</v>
      </c>
      <c r="G583" s="353" t="s">
        <v>1219</v>
      </c>
      <c r="H583" s="207">
        <v>0</v>
      </c>
      <c r="I583" s="207">
        <v>0</v>
      </c>
      <c r="J583" s="207">
        <v>0</v>
      </c>
      <c r="K583" s="207">
        <v>0</v>
      </c>
      <c r="L583" s="207">
        <v>0</v>
      </c>
      <c r="M583" s="207">
        <v>0</v>
      </c>
      <c r="N583" s="207">
        <v>0</v>
      </c>
      <c r="O583" s="207">
        <v>0</v>
      </c>
      <c r="P583" s="207">
        <v>0</v>
      </c>
      <c r="Q583" s="207">
        <v>0</v>
      </c>
      <c r="R583" s="207">
        <v>0</v>
      </c>
      <c r="S583" s="207">
        <v>0</v>
      </c>
      <c r="T583" s="207">
        <v>0</v>
      </c>
      <c r="U583" s="207">
        <v>0</v>
      </c>
      <c r="V583" s="207">
        <v>0</v>
      </c>
      <c r="W583" s="207">
        <v>0</v>
      </c>
      <c r="X583" s="207">
        <v>0</v>
      </c>
      <c r="Y583" s="207">
        <v>0</v>
      </c>
      <c r="Z583" s="207">
        <v>0</v>
      </c>
      <c r="AA583" s="207">
        <v>0</v>
      </c>
      <c r="AB583" s="207">
        <v>0</v>
      </c>
      <c r="AC583" s="207">
        <v>0</v>
      </c>
      <c r="AD583" s="207">
        <v>0</v>
      </c>
      <c r="AE583" s="207">
        <v>0</v>
      </c>
      <c r="AF583" s="207">
        <v>0</v>
      </c>
      <c r="AG583" s="207">
        <v>24725</v>
      </c>
      <c r="AH583" s="207">
        <v>0</v>
      </c>
      <c r="AI583" s="207">
        <v>0</v>
      </c>
      <c r="AJ583" s="207">
        <v>0</v>
      </c>
      <c r="AK583" s="207">
        <v>0</v>
      </c>
      <c r="AL583" s="207">
        <v>0</v>
      </c>
      <c r="AM583" s="207">
        <v>0</v>
      </c>
      <c r="AN583" s="207">
        <v>0</v>
      </c>
      <c r="AO583" s="207">
        <v>0</v>
      </c>
      <c r="AP583" s="207">
        <v>0</v>
      </c>
      <c r="AQ583" s="207">
        <v>0</v>
      </c>
      <c r="AR583" s="207">
        <v>0</v>
      </c>
      <c r="AS583" s="207">
        <v>0</v>
      </c>
      <c r="AT583" s="207">
        <v>0</v>
      </c>
      <c r="AU583" s="207">
        <v>0</v>
      </c>
      <c r="AV583" s="207">
        <v>0</v>
      </c>
      <c r="AW583" s="207">
        <v>0</v>
      </c>
      <c r="AX583" s="207">
        <v>0</v>
      </c>
      <c r="AY583" s="207">
        <v>0</v>
      </c>
      <c r="AZ583" s="207">
        <v>0</v>
      </c>
      <c r="BA583" s="207">
        <v>0</v>
      </c>
      <c r="BB583" s="207">
        <v>0</v>
      </c>
      <c r="BC583" s="207">
        <v>0</v>
      </c>
      <c r="BD583" s="207">
        <v>0</v>
      </c>
      <c r="BE583" s="207">
        <v>0</v>
      </c>
      <c r="BF583" s="207">
        <v>4830</v>
      </c>
      <c r="BG583" s="207">
        <v>0</v>
      </c>
      <c r="BH583" s="207"/>
      <c r="BI583" s="207">
        <v>0</v>
      </c>
      <c r="BJ583" s="207"/>
      <c r="BK583" s="207">
        <v>0</v>
      </c>
      <c r="BL583" s="207">
        <v>0</v>
      </c>
      <c r="BM583" s="207">
        <v>0</v>
      </c>
      <c r="BN583" s="207">
        <v>0</v>
      </c>
      <c r="BO583" s="207">
        <v>0</v>
      </c>
      <c r="BP583" s="207"/>
      <c r="BQ583" s="207">
        <v>0</v>
      </c>
      <c r="BR583" s="207">
        <v>0</v>
      </c>
      <c r="BS583" s="207">
        <v>0</v>
      </c>
      <c r="BT583" s="207">
        <v>900</v>
      </c>
      <c r="BU583" s="207">
        <v>450</v>
      </c>
      <c r="BV583" s="207">
        <v>0</v>
      </c>
      <c r="BW583" s="207">
        <v>0</v>
      </c>
      <c r="BX583" s="207">
        <v>0</v>
      </c>
      <c r="BY583" s="207">
        <v>0</v>
      </c>
      <c r="BZ583" s="207">
        <v>2430</v>
      </c>
      <c r="CA583" s="207">
        <v>0</v>
      </c>
      <c r="CB583" s="207">
        <v>0</v>
      </c>
      <c r="CC583" s="216">
        <f t="shared" si="76"/>
        <v>33335</v>
      </c>
    </row>
    <row r="584" spans="1:81" s="308" customFormat="1">
      <c r="A584" s="350"/>
      <c r="B584" s="349"/>
      <c r="C584" s="351"/>
      <c r="D584" s="351"/>
      <c r="E584" s="351"/>
      <c r="F584" s="352" t="s">
        <v>1220</v>
      </c>
      <c r="G584" s="353" t="s">
        <v>1221</v>
      </c>
      <c r="H584" s="207">
        <v>1325224.92</v>
      </c>
      <c r="I584" s="207">
        <v>43997.39</v>
      </c>
      <c r="J584" s="207">
        <v>630804.03</v>
      </c>
      <c r="K584" s="207">
        <v>232812.49</v>
      </c>
      <c r="L584" s="207">
        <v>232121.15</v>
      </c>
      <c r="M584" s="207">
        <v>584936.35</v>
      </c>
      <c r="N584" s="207">
        <v>891000</v>
      </c>
      <c r="O584" s="207">
        <v>37545.72</v>
      </c>
      <c r="P584" s="207">
        <v>155065.68</v>
      </c>
      <c r="Q584" s="207">
        <v>727899.71</v>
      </c>
      <c r="R584" s="207">
        <v>197944.66</v>
      </c>
      <c r="S584" s="207">
        <v>72088.36</v>
      </c>
      <c r="T584" s="207">
        <v>292547.65000000002</v>
      </c>
      <c r="U584" s="207">
        <v>895741.91</v>
      </c>
      <c r="V584" s="207">
        <v>53313.01</v>
      </c>
      <c r="W584" s="207">
        <v>377658.73</v>
      </c>
      <c r="X584" s="207">
        <v>266313.61</v>
      </c>
      <c r="Y584" s="207">
        <v>72052.990000000005</v>
      </c>
      <c r="Z584" s="207">
        <v>5364910.34</v>
      </c>
      <c r="AA584" s="207">
        <v>0</v>
      </c>
      <c r="AB584" s="207">
        <v>125184.15</v>
      </c>
      <c r="AC584" s="207">
        <v>901530.47</v>
      </c>
      <c r="AD584" s="207">
        <v>77307.98</v>
      </c>
      <c r="AE584" s="207">
        <v>42731.45</v>
      </c>
      <c r="AF584" s="207">
        <v>83108.7</v>
      </c>
      <c r="AG584" s="207">
        <v>58428.09</v>
      </c>
      <c r="AH584" s="207">
        <v>99473</v>
      </c>
      <c r="AI584" s="207">
        <v>103255.29</v>
      </c>
      <c r="AJ584" s="207">
        <v>32708.7</v>
      </c>
      <c r="AK584" s="207">
        <v>302734.28999999998</v>
      </c>
      <c r="AL584" s="207">
        <v>105957.86</v>
      </c>
      <c r="AM584" s="207">
        <v>242185.85</v>
      </c>
      <c r="AN584" s="207">
        <v>132337.1</v>
      </c>
      <c r="AO584" s="207">
        <v>140929.03</v>
      </c>
      <c r="AP584" s="207">
        <v>83125.3</v>
      </c>
      <c r="AQ584" s="207">
        <v>329992.38</v>
      </c>
      <c r="AR584" s="207">
        <v>241318.53</v>
      </c>
      <c r="AS584" s="207">
        <v>161971.35</v>
      </c>
      <c r="AT584" s="207">
        <v>116191.58</v>
      </c>
      <c r="AU584" s="207">
        <v>952725.15</v>
      </c>
      <c r="AV584" s="207">
        <v>494883.67</v>
      </c>
      <c r="AW584" s="207">
        <v>18604</v>
      </c>
      <c r="AX584" s="207">
        <v>119919.7</v>
      </c>
      <c r="AY584" s="207">
        <v>35392.1</v>
      </c>
      <c r="AZ584" s="207">
        <v>44732.160000000003</v>
      </c>
      <c r="BA584" s="207">
        <v>81991.399999999994</v>
      </c>
      <c r="BB584" s="207">
        <v>1987583.09</v>
      </c>
      <c r="BC584" s="207">
        <v>93719</v>
      </c>
      <c r="BD584" s="207">
        <v>167963.26</v>
      </c>
      <c r="BE584" s="207">
        <v>219750.7</v>
      </c>
      <c r="BF584" s="207">
        <v>43347.85</v>
      </c>
      <c r="BG584" s="207">
        <v>399072.36</v>
      </c>
      <c r="BH584" s="207"/>
      <c r="BI584" s="207">
        <v>331802.42</v>
      </c>
      <c r="BJ584" s="207"/>
      <c r="BK584" s="207">
        <v>42045.33</v>
      </c>
      <c r="BL584" s="207">
        <v>52844.17</v>
      </c>
      <c r="BM584" s="207">
        <v>0</v>
      </c>
      <c r="BN584" s="207">
        <v>430125.29</v>
      </c>
      <c r="BO584" s="207">
        <v>335262.76</v>
      </c>
      <c r="BP584" s="207"/>
      <c r="BQ584" s="207">
        <v>40777.93</v>
      </c>
      <c r="BR584" s="207">
        <v>15341.88</v>
      </c>
      <c r="BS584" s="207">
        <v>54971.72</v>
      </c>
      <c r="BT584" s="207">
        <v>169052.95</v>
      </c>
      <c r="BU584" s="207">
        <v>46073.07</v>
      </c>
      <c r="BV584" s="207">
        <v>134881.35</v>
      </c>
      <c r="BW584" s="207">
        <v>355695.18</v>
      </c>
      <c r="BX584" s="207">
        <v>207470.49</v>
      </c>
      <c r="BY584" s="207">
        <v>328116.71999999997</v>
      </c>
      <c r="BZ584" s="207">
        <v>97273.12</v>
      </c>
      <c r="CA584" s="207">
        <v>301067.73</v>
      </c>
      <c r="CB584" s="207">
        <v>166485.21</v>
      </c>
      <c r="CC584" s="216">
        <f t="shared" si="76"/>
        <v>23603421.560000002</v>
      </c>
    </row>
    <row r="585" spans="1:81" s="308" customFormat="1">
      <c r="A585" s="350"/>
      <c r="B585" s="349"/>
      <c r="C585" s="351"/>
      <c r="D585" s="351"/>
      <c r="E585" s="351"/>
      <c r="F585" s="352" t="s">
        <v>1441</v>
      </c>
      <c r="G585" s="353" t="s">
        <v>84</v>
      </c>
      <c r="H585" s="207">
        <v>3416.62</v>
      </c>
      <c r="I585" s="207">
        <v>0</v>
      </c>
      <c r="J585" s="207">
        <v>115923.78</v>
      </c>
      <c r="K585" s="207">
        <v>0</v>
      </c>
      <c r="L585" s="207">
        <v>74170</v>
      </c>
      <c r="M585" s="207">
        <v>0</v>
      </c>
      <c r="N585" s="207">
        <v>0</v>
      </c>
      <c r="O585" s="207">
        <v>0</v>
      </c>
      <c r="P585" s="207">
        <v>0</v>
      </c>
      <c r="Q585" s="207">
        <v>0</v>
      </c>
      <c r="R585" s="207">
        <v>0</v>
      </c>
      <c r="S585" s="207">
        <v>0</v>
      </c>
      <c r="T585" s="207">
        <v>0</v>
      </c>
      <c r="U585" s="207">
        <v>0</v>
      </c>
      <c r="V585" s="207">
        <v>0</v>
      </c>
      <c r="W585" s="207">
        <v>0</v>
      </c>
      <c r="X585" s="207">
        <v>0</v>
      </c>
      <c r="Y585" s="207">
        <v>1260</v>
      </c>
      <c r="Z585" s="207">
        <v>0</v>
      </c>
      <c r="AA585" s="207">
        <v>0</v>
      </c>
      <c r="AB585" s="207">
        <v>0</v>
      </c>
      <c r="AC585" s="207">
        <v>1932</v>
      </c>
      <c r="AD585" s="207">
        <v>0</v>
      </c>
      <c r="AE585" s="207">
        <v>0</v>
      </c>
      <c r="AF585" s="207">
        <v>50811</v>
      </c>
      <c r="AG585" s="207">
        <v>0</v>
      </c>
      <c r="AH585" s="207">
        <v>0</v>
      </c>
      <c r="AI585" s="207">
        <v>533214.56000000006</v>
      </c>
      <c r="AJ585" s="207">
        <v>66278.899999999994</v>
      </c>
      <c r="AK585" s="207">
        <v>0</v>
      </c>
      <c r="AL585" s="207">
        <v>0</v>
      </c>
      <c r="AM585" s="207">
        <v>0</v>
      </c>
      <c r="AN585" s="207">
        <v>0</v>
      </c>
      <c r="AO585" s="207">
        <v>0</v>
      </c>
      <c r="AP585" s="207">
        <v>0</v>
      </c>
      <c r="AQ585" s="207">
        <v>138020.37</v>
      </c>
      <c r="AR585" s="207">
        <v>0</v>
      </c>
      <c r="AS585" s="207">
        <v>1683</v>
      </c>
      <c r="AT585" s="207">
        <v>0</v>
      </c>
      <c r="AU585" s="207">
        <v>0</v>
      </c>
      <c r="AV585" s="207">
        <v>0</v>
      </c>
      <c r="AW585" s="207">
        <v>1199.67</v>
      </c>
      <c r="AX585" s="207">
        <v>6100</v>
      </c>
      <c r="AY585" s="207">
        <v>240</v>
      </c>
      <c r="AZ585" s="207">
        <v>0</v>
      </c>
      <c r="BA585" s="207">
        <v>0</v>
      </c>
      <c r="BB585" s="207">
        <v>403657.24</v>
      </c>
      <c r="BC585" s="207">
        <v>0</v>
      </c>
      <c r="BD585" s="207">
        <v>0</v>
      </c>
      <c r="BE585" s="207">
        <v>0</v>
      </c>
      <c r="BF585" s="207">
        <v>0</v>
      </c>
      <c r="BG585" s="207">
        <v>0</v>
      </c>
      <c r="BH585" s="207"/>
      <c r="BI585" s="207">
        <v>0</v>
      </c>
      <c r="BJ585" s="207"/>
      <c r="BK585" s="207">
        <v>0</v>
      </c>
      <c r="BL585" s="207">
        <v>0</v>
      </c>
      <c r="BM585" s="207">
        <v>0</v>
      </c>
      <c r="BN585" s="207">
        <v>647628</v>
      </c>
      <c r="BO585" s="207">
        <v>0</v>
      </c>
      <c r="BP585" s="207"/>
      <c r="BQ585" s="207">
        <v>0</v>
      </c>
      <c r="BR585" s="207">
        <v>0</v>
      </c>
      <c r="BS585" s="207">
        <v>11525</v>
      </c>
      <c r="BT585" s="207">
        <v>88910</v>
      </c>
      <c r="BU585" s="207">
        <v>0</v>
      </c>
      <c r="BV585" s="207">
        <v>2170</v>
      </c>
      <c r="BW585" s="207">
        <v>0</v>
      </c>
      <c r="BX585" s="207">
        <v>0</v>
      </c>
      <c r="BY585" s="207">
        <v>0</v>
      </c>
      <c r="BZ585" s="207">
        <v>0</v>
      </c>
      <c r="CA585" s="207">
        <v>0</v>
      </c>
      <c r="CB585" s="207">
        <v>3140</v>
      </c>
      <c r="CC585" s="216">
        <f t="shared" si="76"/>
        <v>2151280.14</v>
      </c>
    </row>
    <row r="586" spans="1:81" s="308" customFormat="1">
      <c r="A586" s="350"/>
      <c r="B586" s="349"/>
      <c r="C586" s="351"/>
      <c r="D586" s="351"/>
      <c r="E586" s="351"/>
      <c r="F586" s="352" t="s">
        <v>1442</v>
      </c>
      <c r="G586" s="353" t="s">
        <v>85</v>
      </c>
      <c r="H586" s="207">
        <v>35123</v>
      </c>
      <c r="I586" s="207">
        <v>0</v>
      </c>
      <c r="J586" s="207">
        <v>0</v>
      </c>
      <c r="K586" s="207">
        <v>0</v>
      </c>
      <c r="L586" s="207">
        <v>0</v>
      </c>
      <c r="M586" s="207">
        <v>0</v>
      </c>
      <c r="N586" s="207">
        <v>0</v>
      </c>
      <c r="O586" s="207">
        <v>0</v>
      </c>
      <c r="P586" s="207">
        <v>0</v>
      </c>
      <c r="Q586" s="207">
        <v>0</v>
      </c>
      <c r="R586" s="207">
        <v>0</v>
      </c>
      <c r="S586" s="207">
        <v>0</v>
      </c>
      <c r="T586" s="207">
        <v>0</v>
      </c>
      <c r="U586" s="207">
        <v>0</v>
      </c>
      <c r="V586" s="207">
        <v>0</v>
      </c>
      <c r="W586" s="207">
        <v>0</v>
      </c>
      <c r="X586" s="207">
        <v>108350</v>
      </c>
      <c r="Y586" s="207">
        <v>4815</v>
      </c>
      <c r="Z586" s="207">
        <v>0</v>
      </c>
      <c r="AA586" s="207">
        <v>0</v>
      </c>
      <c r="AB586" s="207">
        <v>0</v>
      </c>
      <c r="AC586" s="207">
        <v>493151.1</v>
      </c>
      <c r="AD586" s="207">
        <v>0</v>
      </c>
      <c r="AE586" s="207">
        <v>227751.96</v>
      </c>
      <c r="AF586" s="207">
        <v>0</v>
      </c>
      <c r="AG586" s="207">
        <v>840</v>
      </c>
      <c r="AH586" s="207">
        <v>0</v>
      </c>
      <c r="AI586" s="207">
        <v>0</v>
      </c>
      <c r="AJ586" s="207">
        <v>0</v>
      </c>
      <c r="AK586" s="207">
        <v>1950</v>
      </c>
      <c r="AL586" s="207">
        <v>0</v>
      </c>
      <c r="AM586" s="207">
        <v>0</v>
      </c>
      <c r="AN586" s="207">
        <v>0</v>
      </c>
      <c r="AO586" s="207">
        <v>0</v>
      </c>
      <c r="AP586" s="207">
        <v>0</v>
      </c>
      <c r="AQ586" s="207">
        <v>0</v>
      </c>
      <c r="AR586" s="207">
        <v>0</v>
      </c>
      <c r="AS586" s="207">
        <v>0</v>
      </c>
      <c r="AT586" s="207">
        <v>0</v>
      </c>
      <c r="AU586" s="207">
        <v>0</v>
      </c>
      <c r="AV586" s="207">
        <v>0</v>
      </c>
      <c r="AW586" s="207">
        <v>0</v>
      </c>
      <c r="AX586" s="207">
        <v>0</v>
      </c>
      <c r="AY586" s="207">
        <v>507</v>
      </c>
      <c r="AZ586" s="207">
        <v>0</v>
      </c>
      <c r="BA586" s="207">
        <v>0</v>
      </c>
      <c r="BB586" s="207">
        <v>0</v>
      </c>
      <c r="BC586" s="207">
        <v>0</v>
      </c>
      <c r="BD586" s="207">
        <v>182180</v>
      </c>
      <c r="BE586" s="207">
        <v>0</v>
      </c>
      <c r="BF586" s="207">
        <v>0</v>
      </c>
      <c r="BG586" s="207">
        <v>0</v>
      </c>
      <c r="BH586" s="207"/>
      <c r="BI586" s="207">
        <v>451000</v>
      </c>
      <c r="BJ586" s="207"/>
      <c r="BK586" s="207">
        <v>0</v>
      </c>
      <c r="BL586" s="207">
        <v>0</v>
      </c>
      <c r="BM586" s="207">
        <v>138260</v>
      </c>
      <c r="BN586" s="207">
        <v>-1305575</v>
      </c>
      <c r="BO586" s="207">
        <v>139850</v>
      </c>
      <c r="BP586" s="207"/>
      <c r="BQ586" s="207">
        <v>0</v>
      </c>
      <c r="BR586" s="207">
        <v>0</v>
      </c>
      <c r="BS586" s="207">
        <v>0</v>
      </c>
      <c r="BT586" s="207">
        <v>0</v>
      </c>
      <c r="BU586" s="207">
        <v>24450</v>
      </c>
      <c r="BV586" s="207">
        <v>0</v>
      </c>
      <c r="BW586" s="207">
        <v>33700</v>
      </c>
      <c r="BX586" s="207">
        <v>0</v>
      </c>
      <c r="BY586" s="207">
        <v>56490.48</v>
      </c>
      <c r="BZ586" s="207">
        <v>0</v>
      </c>
      <c r="CA586" s="207">
        <v>3925</v>
      </c>
      <c r="CB586" s="207">
        <v>97400</v>
      </c>
      <c r="CC586" s="216">
        <f t="shared" si="76"/>
        <v>694168.54</v>
      </c>
    </row>
    <row r="587" spans="1:81" s="308" customFormat="1">
      <c r="A587" s="350"/>
      <c r="B587" s="349"/>
      <c r="C587" s="351"/>
      <c r="D587" s="351"/>
      <c r="E587" s="351"/>
      <c r="F587" s="352" t="s">
        <v>1222</v>
      </c>
      <c r="G587" s="353" t="s">
        <v>77</v>
      </c>
      <c r="H587" s="207">
        <v>7275367.4699999997</v>
      </c>
      <c r="I587" s="207">
        <v>56274</v>
      </c>
      <c r="J587" s="207">
        <v>186495.43</v>
      </c>
      <c r="K587" s="207">
        <v>237640</v>
      </c>
      <c r="L587" s="207">
        <v>33670</v>
      </c>
      <c r="M587" s="207">
        <v>155103.54999999999</v>
      </c>
      <c r="N587" s="207">
        <v>1012694.94</v>
      </c>
      <c r="O587" s="207">
        <v>155092.67000000001</v>
      </c>
      <c r="P587" s="207">
        <v>5479</v>
      </c>
      <c r="Q587" s="207">
        <v>382113.76</v>
      </c>
      <c r="R587" s="207">
        <v>30699.73</v>
      </c>
      <c r="S587" s="207">
        <v>40312.5</v>
      </c>
      <c r="T587" s="207">
        <v>88596</v>
      </c>
      <c r="U587" s="207">
        <v>867777.63</v>
      </c>
      <c r="V587" s="207">
        <v>30989.33</v>
      </c>
      <c r="W587" s="207">
        <v>53967.66</v>
      </c>
      <c r="X587" s="207">
        <v>47400.37</v>
      </c>
      <c r="Y587" s="207">
        <v>145268.48000000001</v>
      </c>
      <c r="Z587" s="207">
        <v>565938.39</v>
      </c>
      <c r="AA587" s="207">
        <v>83195</v>
      </c>
      <c r="AB587" s="207">
        <v>188494.74</v>
      </c>
      <c r="AC587" s="207">
        <v>466837.74</v>
      </c>
      <c r="AD587" s="207">
        <v>56461.98</v>
      </c>
      <c r="AE587" s="207">
        <v>154296.5</v>
      </c>
      <c r="AF587" s="207">
        <v>23415.360000000001</v>
      </c>
      <c r="AG587" s="207">
        <v>38066.42</v>
      </c>
      <c r="AH587" s="207">
        <v>77693.820000000007</v>
      </c>
      <c r="AI587" s="207">
        <v>1501420.84</v>
      </c>
      <c r="AJ587" s="207">
        <v>27862.7</v>
      </c>
      <c r="AK587" s="207">
        <v>62556</v>
      </c>
      <c r="AL587" s="207">
        <v>112992.6</v>
      </c>
      <c r="AM587" s="207">
        <v>68188</v>
      </c>
      <c r="AN587" s="207">
        <v>87713</v>
      </c>
      <c r="AO587" s="207">
        <v>73806</v>
      </c>
      <c r="AP587" s="207">
        <v>55228.04</v>
      </c>
      <c r="AQ587" s="207">
        <v>175867.65</v>
      </c>
      <c r="AR587" s="207">
        <v>121001.25</v>
      </c>
      <c r="AS587" s="207">
        <v>84317</v>
      </c>
      <c r="AT587" s="207">
        <v>142162</v>
      </c>
      <c r="AU587" s="207">
        <v>468596.1</v>
      </c>
      <c r="AV587" s="207">
        <v>45936.84</v>
      </c>
      <c r="AW587" s="207">
        <v>106013.3</v>
      </c>
      <c r="AX587" s="207">
        <v>93862</v>
      </c>
      <c r="AY587" s="207">
        <v>18703.5</v>
      </c>
      <c r="AZ587" s="207">
        <v>13151</v>
      </c>
      <c r="BA587" s="207">
        <v>91327</v>
      </c>
      <c r="BB587" s="207">
        <v>224007.99</v>
      </c>
      <c r="BC587" s="207">
        <v>205220.03</v>
      </c>
      <c r="BD587" s="207">
        <v>272009.33</v>
      </c>
      <c r="BE587" s="207">
        <v>114736.96000000001</v>
      </c>
      <c r="BF587" s="207">
        <v>236517.7</v>
      </c>
      <c r="BG587" s="207">
        <v>56674.15</v>
      </c>
      <c r="BH587" s="207"/>
      <c r="BI587" s="207">
        <v>191124.79</v>
      </c>
      <c r="BJ587" s="207"/>
      <c r="BK587" s="207">
        <v>43335.06</v>
      </c>
      <c r="BL587" s="207">
        <v>13197.72</v>
      </c>
      <c r="BM587" s="207">
        <v>602086.93999999994</v>
      </c>
      <c r="BN587" s="207">
        <v>213328.39</v>
      </c>
      <c r="BO587" s="207">
        <v>41056.53</v>
      </c>
      <c r="BP587" s="207"/>
      <c r="BQ587" s="207">
        <v>40275.699999999997</v>
      </c>
      <c r="BR587" s="207">
        <v>39462.14</v>
      </c>
      <c r="BS587" s="207">
        <v>60405</v>
      </c>
      <c r="BT587" s="207">
        <v>476278.86</v>
      </c>
      <c r="BU587" s="207">
        <v>131936</v>
      </c>
      <c r="BV587" s="207">
        <v>181239</v>
      </c>
      <c r="BW587" s="207">
        <v>145911.5</v>
      </c>
      <c r="BX587" s="207">
        <v>107200.17</v>
      </c>
      <c r="BY587" s="207">
        <v>269391.90000000002</v>
      </c>
      <c r="BZ587" s="207">
        <v>44798.57</v>
      </c>
      <c r="CA587" s="207">
        <v>127324.53</v>
      </c>
      <c r="CB587" s="207">
        <v>152701</v>
      </c>
      <c r="CC587" s="216">
        <f t="shared" si="76"/>
        <v>19800267.25</v>
      </c>
    </row>
    <row r="588" spans="1:81" s="308" customFormat="1">
      <c r="A588" s="350"/>
      <c r="B588" s="349"/>
      <c r="C588" s="351"/>
      <c r="D588" s="351"/>
      <c r="E588" s="351"/>
      <c r="F588" s="352" t="s">
        <v>1223</v>
      </c>
      <c r="G588" s="353" t="s">
        <v>78</v>
      </c>
      <c r="H588" s="207">
        <v>0</v>
      </c>
      <c r="I588" s="207">
        <v>0</v>
      </c>
      <c r="J588" s="207">
        <v>0</v>
      </c>
      <c r="K588" s="207">
        <v>0</v>
      </c>
      <c r="L588" s="207">
        <v>0</v>
      </c>
      <c r="M588" s="207">
        <v>0</v>
      </c>
      <c r="N588" s="207">
        <v>0</v>
      </c>
      <c r="O588" s="207">
        <v>0</v>
      </c>
      <c r="P588" s="207">
        <v>0</v>
      </c>
      <c r="Q588" s="207">
        <v>0</v>
      </c>
      <c r="R588" s="207">
        <v>0</v>
      </c>
      <c r="S588" s="207">
        <v>0</v>
      </c>
      <c r="T588" s="207">
        <v>0</v>
      </c>
      <c r="U588" s="207">
        <v>0</v>
      </c>
      <c r="V588" s="207">
        <v>0</v>
      </c>
      <c r="W588" s="207">
        <v>0</v>
      </c>
      <c r="X588" s="207">
        <v>0</v>
      </c>
      <c r="Y588" s="207">
        <v>0</v>
      </c>
      <c r="Z588" s="207">
        <v>0</v>
      </c>
      <c r="AA588" s="207">
        <v>0</v>
      </c>
      <c r="AB588" s="207">
        <v>0</v>
      </c>
      <c r="AC588" s="207">
        <v>0</v>
      </c>
      <c r="AD588" s="207">
        <v>0</v>
      </c>
      <c r="AE588" s="207">
        <v>0</v>
      </c>
      <c r="AF588" s="207">
        <v>0</v>
      </c>
      <c r="AG588" s="207">
        <v>0</v>
      </c>
      <c r="AH588" s="207">
        <v>0</v>
      </c>
      <c r="AI588" s="207">
        <v>0</v>
      </c>
      <c r="AJ588" s="207">
        <v>0</v>
      </c>
      <c r="AK588" s="207">
        <v>0</v>
      </c>
      <c r="AL588" s="207">
        <v>0</v>
      </c>
      <c r="AM588" s="207">
        <v>0</v>
      </c>
      <c r="AN588" s="207">
        <v>0</v>
      </c>
      <c r="AO588" s="207">
        <v>0</v>
      </c>
      <c r="AP588" s="207">
        <v>0</v>
      </c>
      <c r="AQ588" s="207">
        <v>0</v>
      </c>
      <c r="AR588" s="207">
        <v>0</v>
      </c>
      <c r="AS588" s="207">
        <v>0</v>
      </c>
      <c r="AT588" s="207">
        <v>0</v>
      </c>
      <c r="AU588" s="207">
        <v>2890</v>
      </c>
      <c r="AV588" s="207">
        <v>0</v>
      </c>
      <c r="AW588" s="207">
        <v>0</v>
      </c>
      <c r="AX588" s="207">
        <v>0</v>
      </c>
      <c r="AY588" s="207">
        <v>0</v>
      </c>
      <c r="AZ588" s="207">
        <v>0</v>
      </c>
      <c r="BA588" s="207">
        <v>0</v>
      </c>
      <c r="BB588" s="207">
        <v>0</v>
      </c>
      <c r="BC588" s="207">
        <v>0</v>
      </c>
      <c r="BD588" s="207">
        <v>0</v>
      </c>
      <c r="BE588" s="207">
        <v>0</v>
      </c>
      <c r="BF588" s="207">
        <v>0</v>
      </c>
      <c r="BG588" s="207">
        <v>0</v>
      </c>
      <c r="BH588" s="207"/>
      <c r="BI588" s="207">
        <v>0</v>
      </c>
      <c r="BJ588" s="207"/>
      <c r="BK588" s="207">
        <v>0</v>
      </c>
      <c r="BL588" s="207">
        <v>0</v>
      </c>
      <c r="BM588" s="207">
        <v>0</v>
      </c>
      <c r="BN588" s="207">
        <v>0</v>
      </c>
      <c r="BO588" s="207">
        <v>0</v>
      </c>
      <c r="BP588" s="207"/>
      <c r="BQ588" s="207">
        <v>0</v>
      </c>
      <c r="BR588" s="207">
        <v>0</v>
      </c>
      <c r="BS588" s="207">
        <v>0</v>
      </c>
      <c r="BT588" s="207">
        <v>8535</v>
      </c>
      <c r="BU588" s="207">
        <v>0</v>
      </c>
      <c r="BV588" s="207">
        <v>0</v>
      </c>
      <c r="BW588" s="207">
        <v>0</v>
      </c>
      <c r="BX588" s="207">
        <v>0</v>
      </c>
      <c r="BY588" s="207">
        <v>0</v>
      </c>
      <c r="BZ588" s="207">
        <v>0</v>
      </c>
      <c r="CA588" s="207">
        <v>0</v>
      </c>
      <c r="CB588" s="207">
        <v>370</v>
      </c>
      <c r="CC588" s="216">
        <f t="shared" si="76"/>
        <v>11795</v>
      </c>
    </row>
    <row r="589" spans="1:81" s="308" customFormat="1">
      <c r="A589" s="350"/>
      <c r="B589" s="349"/>
      <c r="C589" s="351"/>
      <c r="D589" s="351"/>
      <c r="E589" s="351"/>
      <c r="F589" s="352" t="s">
        <v>1224</v>
      </c>
      <c r="G589" s="353" t="s">
        <v>79</v>
      </c>
      <c r="H589" s="207">
        <v>0</v>
      </c>
      <c r="I589" s="207">
        <v>0</v>
      </c>
      <c r="J589" s="207">
        <v>0</v>
      </c>
      <c r="K589" s="207">
        <v>0</v>
      </c>
      <c r="L589" s="207">
        <v>0</v>
      </c>
      <c r="M589" s="207">
        <v>0</v>
      </c>
      <c r="N589" s="207">
        <v>0</v>
      </c>
      <c r="O589" s="207">
        <v>0</v>
      </c>
      <c r="P589" s="207">
        <v>0</v>
      </c>
      <c r="Q589" s="207">
        <v>0</v>
      </c>
      <c r="R589" s="207">
        <v>0</v>
      </c>
      <c r="S589" s="207">
        <v>0</v>
      </c>
      <c r="T589" s="207">
        <v>0</v>
      </c>
      <c r="U589" s="207">
        <v>0</v>
      </c>
      <c r="V589" s="207">
        <v>0</v>
      </c>
      <c r="W589" s="207">
        <v>0</v>
      </c>
      <c r="X589" s="207">
        <v>0</v>
      </c>
      <c r="Y589" s="207">
        <v>0</v>
      </c>
      <c r="Z589" s="207">
        <v>0</v>
      </c>
      <c r="AA589" s="207">
        <v>0</v>
      </c>
      <c r="AB589" s="207">
        <v>0</v>
      </c>
      <c r="AC589" s="207">
        <v>0</v>
      </c>
      <c r="AD589" s="207">
        <v>0</v>
      </c>
      <c r="AE589" s="207">
        <v>0</v>
      </c>
      <c r="AF589" s="207">
        <v>0</v>
      </c>
      <c r="AG589" s="207">
        <v>0</v>
      </c>
      <c r="AH589" s="207">
        <v>0</v>
      </c>
      <c r="AI589" s="207">
        <v>0</v>
      </c>
      <c r="AJ589" s="207">
        <v>29331</v>
      </c>
      <c r="AK589" s="207">
        <v>0</v>
      </c>
      <c r="AL589" s="207">
        <v>0</v>
      </c>
      <c r="AM589" s="207">
        <v>0</v>
      </c>
      <c r="AN589" s="207">
        <v>13764</v>
      </c>
      <c r="AO589" s="207">
        <v>0</v>
      </c>
      <c r="AP589" s="207">
        <v>0</v>
      </c>
      <c r="AQ589" s="207">
        <v>0</v>
      </c>
      <c r="AR589" s="207">
        <v>0</v>
      </c>
      <c r="AS589" s="207">
        <v>0</v>
      </c>
      <c r="AT589" s="207">
        <v>0</v>
      </c>
      <c r="AU589" s="207">
        <v>92610</v>
      </c>
      <c r="AV589" s="207">
        <v>0</v>
      </c>
      <c r="AW589" s="207">
        <v>0</v>
      </c>
      <c r="AX589" s="207">
        <v>0</v>
      </c>
      <c r="AY589" s="207">
        <v>0</v>
      </c>
      <c r="AZ589" s="207">
        <v>0</v>
      </c>
      <c r="BA589" s="207">
        <v>0</v>
      </c>
      <c r="BB589" s="207">
        <v>0</v>
      </c>
      <c r="BC589" s="207">
        <v>0</v>
      </c>
      <c r="BD589" s="207">
        <v>0</v>
      </c>
      <c r="BE589" s="207">
        <v>0</v>
      </c>
      <c r="BF589" s="207">
        <v>0</v>
      </c>
      <c r="BG589" s="207">
        <v>0</v>
      </c>
      <c r="BH589" s="207"/>
      <c r="BI589" s="207">
        <v>0</v>
      </c>
      <c r="BJ589" s="207"/>
      <c r="BK589" s="207">
        <v>0</v>
      </c>
      <c r="BL589" s="207">
        <v>0</v>
      </c>
      <c r="BM589" s="207">
        <v>0</v>
      </c>
      <c r="BN589" s="207">
        <v>3001.26</v>
      </c>
      <c r="BO589" s="207">
        <v>0</v>
      </c>
      <c r="BP589" s="207"/>
      <c r="BQ589" s="207">
        <v>0</v>
      </c>
      <c r="BR589" s="207">
        <v>0</v>
      </c>
      <c r="BS589" s="207">
        <v>1410</v>
      </c>
      <c r="BT589" s="207">
        <v>0</v>
      </c>
      <c r="BU589" s="207">
        <v>0</v>
      </c>
      <c r="BV589" s="207">
        <v>8130.56</v>
      </c>
      <c r="BW589" s="207">
        <v>0</v>
      </c>
      <c r="BX589" s="207">
        <v>0</v>
      </c>
      <c r="BY589" s="207">
        <v>0</v>
      </c>
      <c r="BZ589" s="207">
        <v>436.8</v>
      </c>
      <c r="CA589" s="207">
        <v>0</v>
      </c>
      <c r="CB589" s="207">
        <v>0</v>
      </c>
      <c r="CC589" s="216">
        <f t="shared" si="76"/>
        <v>148683.62</v>
      </c>
    </row>
    <row r="590" spans="1:81" s="308" customFormat="1">
      <c r="A590" s="350"/>
      <c r="B590" s="349"/>
      <c r="C590" s="351"/>
      <c r="D590" s="351"/>
      <c r="E590" s="351"/>
      <c r="F590" s="352" t="s">
        <v>1225</v>
      </c>
      <c r="G590" s="353" t="s">
        <v>80</v>
      </c>
      <c r="H590" s="207">
        <v>34642.57</v>
      </c>
      <c r="I590" s="207">
        <v>2273</v>
      </c>
      <c r="J590" s="207">
        <v>61835.3</v>
      </c>
      <c r="K590" s="207">
        <v>0</v>
      </c>
      <c r="L590" s="207">
        <v>0</v>
      </c>
      <c r="M590" s="207">
        <v>0</v>
      </c>
      <c r="N590" s="207">
        <v>45512.18</v>
      </c>
      <c r="O590" s="207">
        <v>0</v>
      </c>
      <c r="P590" s="207">
        <v>0</v>
      </c>
      <c r="Q590" s="207">
        <v>0</v>
      </c>
      <c r="R590" s="207">
        <v>0</v>
      </c>
      <c r="S590" s="207">
        <v>0</v>
      </c>
      <c r="T590" s="207">
        <v>0</v>
      </c>
      <c r="U590" s="207">
        <v>54373.120000000003</v>
      </c>
      <c r="V590" s="207">
        <v>4937.83</v>
      </c>
      <c r="W590" s="207">
        <v>1800</v>
      </c>
      <c r="X590" s="207">
        <v>0</v>
      </c>
      <c r="Y590" s="207">
        <v>0</v>
      </c>
      <c r="Z590" s="207">
        <v>0</v>
      </c>
      <c r="AA590" s="207">
        <v>0</v>
      </c>
      <c r="AB590" s="207">
        <v>11343.92</v>
      </c>
      <c r="AC590" s="207">
        <v>17855</v>
      </c>
      <c r="AD590" s="207">
        <v>0</v>
      </c>
      <c r="AE590" s="207">
        <v>0</v>
      </c>
      <c r="AF590" s="207">
        <v>1095</v>
      </c>
      <c r="AG590" s="207">
        <v>9222.86</v>
      </c>
      <c r="AH590" s="207">
        <v>0</v>
      </c>
      <c r="AI590" s="207">
        <v>921045</v>
      </c>
      <c r="AJ590" s="207">
        <v>1987.49</v>
      </c>
      <c r="AK590" s="207">
        <v>0</v>
      </c>
      <c r="AL590" s="207">
        <v>8618</v>
      </c>
      <c r="AM590" s="207">
        <v>6910</v>
      </c>
      <c r="AN590" s="207">
        <v>13764</v>
      </c>
      <c r="AO590" s="207">
        <v>745</v>
      </c>
      <c r="AP590" s="207">
        <v>1295</v>
      </c>
      <c r="AQ590" s="207">
        <v>761</v>
      </c>
      <c r="AR590" s="207">
        <v>11629</v>
      </c>
      <c r="AS590" s="207">
        <v>5827.2</v>
      </c>
      <c r="AT590" s="207">
        <v>5809</v>
      </c>
      <c r="AU590" s="207">
        <v>38053</v>
      </c>
      <c r="AV590" s="207">
        <v>1171</v>
      </c>
      <c r="AW590" s="207">
        <v>0</v>
      </c>
      <c r="AX590" s="207">
        <v>0</v>
      </c>
      <c r="AY590" s="207">
        <v>68</v>
      </c>
      <c r="AZ590" s="207">
        <v>4395</v>
      </c>
      <c r="BA590" s="207">
        <v>1330</v>
      </c>
      <c r="BB590" s="207">
        <v>35484.5</v>
      </c>
      <c r="BC590" s="207">
        <v>3237.64</v>
      </c>
      <c r="BD590" s="207">
        <v>20492.5</v>
      </c>
      <c r="BE590" s="207">
        <v>25735.7</v>
      </c>
      <c r="BF590" s="207">
        <v>0</v>
      </c>
      <c r="BG590" s="207">
        <v>8877.7999999999993</v>
      </c>
      <c r="BH590" s="207"/>
      <c r="BI590" s="207">
        <v>0</v>
      </c>
      <c r="BJ590" s="207"/>
      <c r="BK590" s="207">
        <v>4131</v>
      </c>
      <c r="BL590" s="207">
        <v>0</v>
      </c>
      <c r="BM590" s="207">
        <v>0</v>
      </c>
      <c r="BN590" s="207">
        <v>67100.600000000006</v>
      </c>
      <c r="BO590" s="207">
        <v>0</v>
      </c>
      <c r="BP590" s="207"/>
      <c r="BQ590" s="207">
        <v>0</v>
      </c>
      <c r="BR590" s="207">
        <v>406.56</v>
      </c>
      <c r="BS590" s="207">
        <v>1471.25</v>
      </c>
      <c r="BT590" s="207">
        <v>23109.03</v>
      </c>
      <c r="BU590" s="207">
        <v>4216</v>
      </c>
      <c r="BV590" s="207">
        <v>0</v>
      </c>
      <c r="BW590" s="207">
        <v>17747</v>
      </c>
      <c r="BX590" s="207">
        <v>0</v>
      </c>
      <c r="BY590" s="207">
        <v>15922.27</v>
      </c>
      <c r="BZ590" s="207">
        <v>85265</v>
      </c>
      <c r="CA590" s="207">
        <v>11448.45</v>
      </c>
      <c r="CB590" s="207">
        <v>8427.4</v>
      </c>
      <c r="CC590" s="216">
        <f t="shared" si="76"/>
        <v>1601371.17</v>
      </c>
    </row>
    <row r="591" spans="1:81" s="308" customFormat="1">
      <c r="A591" s="350"/>
      <c r="B591" s="349"/>
      <c r="C591" s="351"/>
      <c r="D591" s="351"/>
      <c r="E591" s="351"/>
      <c r="F591" s="352" t="s">
        <v>1226</v>
      </c>
      <c r="G591" s="353" t="s">
        <v>81</v>
      </c>
      <c r="H591" s="207">
        <v>40170.99</v>
      </c>
      <c r="I591" s="207">
        <v>0</v>
      </c>
      <c r="J591" s="207">
        <v>0</v>
      </c>
      <c r="K591" s="207">
        <v>0</v>
      </c>
      <c r="L591" s="207">
        <v>0</v>
      </c>
      <c r="M591" s="207">
        <v>0</v>
      </c>
      <c r="N591" s="207">
        <v>619</v>
      </c>
      <c r="O591" s="207">
        <v>0</v>
      </c>
      <c r="P591" s="207">
        <v>0</v>
      </c>
      <c r="Q591" s="207">
        <v>0</v>
      </c>
      <c r="R591" s="207">
        <v>0</v>
      </c>
      <c r="S591" s="207">
        <v>0</v>
      </c>
      <c r="T591" s="207">
        <v>0</v>
      </c>
      <c r="U591" s="207">
        <v>10566.25</v>
      </c>
      <c r="V591" s="207">
        <v>0</v>
      </c>
      <c r="W591" s="207">
        <v>0</v>
      </c>
      <c r="X591" s="207">
        <v>0</v>
      </c>
      <c r="Y591" s="207">
        <v>0</v>
      </c>
      <c r="Z591" s="207">
        <v>0</v>
      </c>
      <c r="AA591" s="207">
        <v>0</v>
      </c>
      <c r="AB591" s="207">
        <v>1145</v>
      </c>
      <c r="AC591" s="207">
        <v>0</v>
      </c>
      <c r="AD591" s="207">
        <v>0</v>
      </c>
      <c r="AE591" s="207">
        <v>0</v>
      </c>
      <c r="AF591" s="207">
        <v>0</v>
      </c>
      <c r="AG591" s="207">
        <v>0</v>
      </c>
      <c r="AH591" s="207">
        <v>0</v>
      </c>
      <c r="AI591" s="207">
        <v>0</v>
      </c>
      <c r="AJ591" s="207">
        <v>0</v>
      </c>
      <c r="AK591" s="207">
        <v>0</v>
      </c>
      <c r="AL591" s="207">
        <v>0</v>
      </c>
      <c r="AM591" s="207">
        <v>0</v>
      </c>
      <c r="AN591" s="207">
        <v>0</v>
      </c>
      <c r="AO591" s="207">
        <v>0</v>
      </c>
      <c r="AP591" s="207">
        <v>0</v>
      </c>
      <c r="AQ591" s="207">
        <v>0</v>
      </c>
      <c r="AR591" s="207">
        <v>0</v>
      </c>
      <c r="AS591" s="207">
        <v>0</v>
      </c>
      <c r="AT591" s="207">
        <v>0</v>
      </c>
      <c r="AU591" s="207">
        <v>0</v>
      </c>
      <c r="AV591" s="207">
        <v>0</v>
      </c>
      <c r="AW591" s="207">
        <v>0</v>
      </c>
      <c r="AX591" s="207">
        <v>0</v>
      </c>
      <c r="AY591" s="207">
        <v>0</v>
      </c>
      <c r="AZ591" s="207">
        <v>0</v>
      </c>
      <c r="BA591" s="207">
        <v>0</v>
      </c>
      <c r="BB591" s="207">
        <v>3482</v>
      </c>
      <c r="BC591" s="207">
        <v>0</v>
      </c>
      <c r="BD591" s="207">
        <v>0</v>
      </c>
      <c r="BE591" s="207">
        <v>0</v>
      </c>
      <c r="BF591" s="207">
        <v>0</v>
      </c>
      <c r="BG591" s="207">
        <v>0</v>
      </c>
      <c r="BH591" s="207"/>
      <c r="BI591" s="207">
        <v>0</v>
      </c>
      <c r="BJ591" s="207"/>
      <c r="BK591" s="207">
        <v>0</v>
      </c>
      <c r="BL591" s="207">
        <v>0</v>
      </c>
      <c r="BM591" s="207">
        <v>0</v>
      </c>
      <c r="BN591" s="207">
        <v>-6700</v>
      </c>
      <c r="BO591" s="207">
        <v>0</v>
      </c>
      <c r="BP591" s="207"/>
      <c r="BQ591" s="207">
        <v>0</v>
      </c>
      <c r="BR591" s="207">
        <v>0</v>
      </c>
      <c r="BS591" s="207">
        <v>0</v>
      </c>
      <c r="BT591" s="207">
        <v>0</v>
      </c>
      <c r="BU591" s="207">
        <v>0</v>
      </c>
      <c r="BV591" s="207">
        <v>0</v>
      </c>
      <c r="BW591" s="207">
        <v>73862</v>
      </c>
      <c r="BX591" s="207">
        <v>0</v>
      </c>
      <c r="BY591" s="207">
        <v>4073</v>
      </c>
      <c r="BZ591" s="207">
        <v>37295.64</v>
      </c>
      <c r="CA591" s="207">
        <v>0</v>
      </c>
      <c r="CB591" s="207">
        <v>0</v>
      </c>
      <c r="CC591" s="216">
        <f t="shared" si="76"/>
        <v>164513.88</v>
      </c>
    </row>
    <row r="592" spans="1:81" s="308" customFormat="1">
      <c r="A592" s="350"/>
      <c r="B592" s="349"/>
      <c r="C592" s="351"/>
      <c r="D592" s="351"/>
      <c r="E592" s="351"/>
      <c r="F592" s="352" t="s">
        <v>1227</v>
      </c>
      <c r="G592" s="353" t="s">
        <v>82</v>
      </c>
      <c r="H592" s="207">
        <v>355175.96</v>
      </c>
      <c r="I592" s="207">
        <v>10575</v>
      </c>
      <c r="J592" s="207">
        <v>150734.5</v>
      </c>
      <c r="K592" s="207">
        <v>246452.56</v>
      </c>
      <c r="L592" s="207">
        <v>13090</v>
      </c>
      <c r="M592" s="207">
        <v>30205.87</v>
      </c>
      <c r="N592" s="207">
        <v>1238632.9099999999</v>
      </c>
      <c r="O592" s="207">
        <v>33579</v>
      </c>
      <c r="P592" s="207">
        <v>28870</v>
      </c>
      <c r="Q592" s="207">
        <v>135316.12</v>
      </c>
      <c r="R592" s="207">
        <v>23508</v>
      </c>
      <c r="S592" s="207">
        <v>184919.9</v>
      </c>
      <c r="T592" s="207">
        <v>86616.98</v>
      </c>
      <c r="U592" s="207">
        <v>139553.5</v>
      </c>
      <c r="V592" s="207">
        <v>0</v>
      </c>
      <c r="W592" s="207">
        <v>0</v>
      </c>
      <c r="X592" s="207">
        <v>83440</v>
      </c>
      <c r="Y592" s="207">
        <v>246270</v>
      </c>
      <c r="Z592" s="207">
        <v>0</v>
      </c>
      <c r="AA592" s="207">
        <v>125300</v>
      </c>
      <c r="AB592" s="207">
        <v>134581.57999999999</v>
      </c>
      <c r="AC592" s="207">
        <v>111083.38</v>
      </c>
      <c r="AD592" s="207">
        <v>0</v>
      </c>
      <c r="AE592" s="207">
        <v>80569.100000000006</v>
      </c>
      <c r="AF592" s="207">
        <v>59219.3</v>
      </c>
      <c r="AG592" s="207">
        <v>74202.899999999994</v>
      </c>
      <c r="AH592" s="207">
        <v>72600</v>
      </c>
      <c r="AI592" s="207">
        <v>133362</v>
      </c>
      <c r="AJ592" s="207">
        <v>141561</v>
      </c>
      <c r="AK592" s="207">
        <v>55082</v>
      </c>
      <c r="AL592" s="207">
        <v>69377</v>
      </c>
      <c r="AM592" s="207">
        <v>70969</v>
      </c>
      <c r="AN592" s="207">
        <v>64660</v>
      </c>
      <c r="AO592" s="207">
        <v>76640</v>
      </c>
      <c r="AP592" s="207">
        <v>25160</v>
      </c>
      <c r="AQ592" s="207">
        <v>165885</v>
      </c>
      <c r="AR592" s="207">
        <v>108397</v>
      </c>
      <c r="AS592" s="207">
        <v>43800</v>
      </c>
      <c r="AT592" s="207">
        <v>36383</v>
      </c>
      <c r="AU592" s="207">
        <v>123245</v>
      </c>
      <c r="AV592" s="207">
        <v>16255.5</v>
      </c>
      <c r="AW592" s="207">
        <v>32685</v>
      </c>
      <c r="AX592" s="207">
        <v>9080</v>
      </c>
      <c r="AY592" s="207">
        <v>9890</v>
      </c>
      <c r="AZ592" s="207">
        <v>30482</v>
      </c>
      <c r="BA592" s="207">
        <v>101850</v>
      </c>
      <c r="BB592" s="207">
        <v>1744276.1</v>
      </c>
      <c r="BC592" s="207">
        <v>25000</v>
      </c>
      <c r="BD592" s="207">
        <v>64349.2</v>
      </c>
      <c r="BE592" s="207">
        <v>402483.8</v>
      </c>
      <c r="BF592" s="207">
        <v>7405.54</v>
      </c>
      <c r="BG592" s="207">
        <v>98190</v>
      </c>
      <c r="BH592" s="207"/>
      <c r="BI592" s="207">
        <v>0</v>
      </c>
      <c r="BJ592" s="207"/>
      <c r="BK592" s="207">
        <v>74459</v>
      </c>
      <c r="BL592" s="207">
        <v>21150</v>
      </c>
      <c r="BM592" s="207">
        <v>294221.5</v>
      </c>
      <c r="BN592" s="207">
        <v>279435</v>
      </c>
      <c r="BO592" s="207">
        <v>64950</v>
      </c>
      <c r="BP592" s="207"/>
      <c r="BQ592" s="207">
        <v>0</v>
      </c>
      <c r="BR592" s="207">
        <v>35650</v>
      </c>
      <c r="BS592" s="207">
        <v>32752</v>
      </c>
      <c r="BT592" s="207">
        <v>57025</v>
      </c>
      <c r="BU592" s="207">
        <v>83068.5</v>
      </c>
      <c r="BV592" s="207">
        <v>91525</v>
      </c>
      <c r="BW592" s="207">
        <v>89454.1</v>
      </c>
      <c r="BX592" s="207">
        <v>18359.939999999999</v>
      </c>
      <c r="BY592" s="207">
        <v>161037.5</v>
      </c>
      <c r="BZ592" s="207">
        <v>42760</v>
      </c>
      <c r="CA592" s="207">
        <v>38540</v>
      </c>
      <c r="CB592" s="207">
        <v>96825</v>
      </c>
      <c r="CC592" s="216">
        <f t="shared" si="76"/>
        <v>8802177.2400000002</v>
      </c>
    </row>
    <row r="593" spans="1:81" s="308" customFormat="1">
      <c r="A593" s="350"/>
      <c r="B593" s="349"/>
      <c r="C593" s="351"/>
      <c r="D593" s="351"/>
      <c r="E593" s="351"/>
      <c r="F593" s="352" t="s">
        <v>1228</v>
      </c>
      <c r="G593" s="353" t="s">
        <v>83</v>
      </c>
      <c r="H593" s="207">
        <v>534601.04</v>
      </c>
      <c r="I593" s="207">
        <v>46796</v>
      </c>
      <c r="J593" s="207">
        <v>474541.61</v>
      </c>
      <c r="K593" s="207">
        <v>82520</v>
      </c>
      <c r="L593" s="207">
        <v>18200</v>
      </c>
      <c r="M593" s="207">
        <v>379189.61</v>
      </c>
      <c r="N593" s="207">
        <v>1250783.73</v>
      </c>
      <c r="O593" s="207">
        <v>62228.42</v>
      </c>
      <c r="P593" s="207">
        <v>61096</v>
      </c>
      <c r="Q593" s="207">
        <v>785830.04</v>
      </c>
      <c r="R593" s="207">
        <v>37037.14</v>
      </c>
      <c r="S593" s="207">
        <v>152103.60999999999</v>
      </c>
      <c r="T593" s="207">
        <v>159787.69</v>
      </c>
      <c r="U593" s="207">
        <v>635601.06000000006</v>
      </c>
      <c r="V593" s="207">
        <v>35934.83</v>
      </c>
      <c r="W593" s="207">
        <v>28605.14</v>
      </c>
      <c r="X593" s="207">
        <v>118269.42</v>
      </c>
      <c r="Y593" s="207">
        <v>185010.66</v>
      </c>
      <c r="Z593" s="207">
        <v>754616.79</v>
      </c>
      <c r="AA593" s="207">
        <v>77772</v>
      </c>
      <c r="AB593" s="207">
        <v>317128.25</v>
      </c>
      <c r="AC593" s="207">
        <v>691879.85</v>
      </c>
      <c r="AD593" s="207">
        <v>183412.24</v>
      </c>
      <c r="AE593" s="207">
        <v>217409.99</v>
      </c>
      <c r="AF593" s="207">
        <v>59364.2</v>
      </c>
      <c r="AG593" s="207">
        <v>44084.83</v>
      </c>
      <c r="AH593" s="207">
        <v>68271.09</v>
      </c>
      <c r="AI593" s="207">
        <v>737001.82</v>
      </c>
      <c r="AJ593" s="207">
        <v>79014.240000000005</v>
      </c>
      <c r="AK593" s="207">
        <v>73833</v>
      </c>
      <c r="AL593" s="207">
        <v>171940.15</v>
      </c>
      <c r="AM593" s="207">
        <v>34189.22</v>
      </c>
      <c r="AN593" s="207">
        <v>182739.4</v>
      </c>
      <c r="AO593" s="207">
        <v>68178.63</v>
      </c>
      <c r="AP593" s="207">
        <v>38281</v>
      </c>
      <c r="AQ593" s="207">
        <v>207498.45</v>
      </c>
      <c r="AR593" s="207">
        <v>317253.48</v>
      </c>
      <c r="AS593" s="207">
        <v>55542.5</v>
      </c>
      <c r="AT593" s="207">
        <v>142986</v>
      </c>
      <c r="AU593" s="207">
        <v>570817.44999999995</v>
      </c>
      <c r="AV593" s="207">
        <v>52531</v>
      </c>
      <c r="AW593" s="207">
        <v>26069.5</v>
      </c>
      <c r="AX593" s="207">
        <v>38587</v>
      </c>
      <c r="AY593" s="207">
        <v>15325.04</v>
      </c>
      <c r="AZ593" s="207">
        <v>16067.8</v>
      </c>
      <c r="BA593" s="207">
        <v>81462.94</v>
      </c>
      <c r="BB593" s="207">
        <v>612060.72</v>
      </c>
      <c r="BC593" s="207">
        <v>66235.600000000006</v>
      </c>
      <c r="BD593" s="207">
        <v>184382.91</v>
      </c>
      <c r="BE593" s="207">
        <v>457452.12</v>
      </c>
      <c r="BF593" s="207">
        <v>97171.88</v>
      </c>
      <c r="BG593" s="207">
        <v>37168.99</v>
      </c>
      <c r="BH593" s="207"/>
      <c r="BI593" s="207">
        <v>122966.14</v>
      </c>
      <c r="BJ593" s="207"/>
      <c r="BK593" s="207">
        <v>83901.92</v>
      </c>
      <c r="BL593" s="207">
        <v>50848.85</v>
      </c>
      <c r="BM593" s="207">
        <v>339879.67999999999</v>
      </c>
      <c r="BN593" s="207">
        <v>2574460.7400000002</v>
      </c>
      <c r="BO593" s="207">
        <v>38622.550000000003</v>
      </c>
      <c r="BP593" s="207"/>
      <c r="BQ593" s="207">
        <v>175936.5</v>
      </c>
      <c r="BR593" s="207">
        <v>207551.76</v>
      </c>
      <c r="BS593" s="207">
        <v>18066.5</v>
      </c>
      <c r="BT593" s="207">
        <v>721384.09</v>
      </c>
      <c r="BU593" s="207">
        <v>198559</v>
      </c>
      <c r="BV593" s="207">
        <v>170449.78</v>
      </c>
      <c r="BW593" s="207">
        <v>258556.92</v>
      </c>
      <c r="BX593" s="207">
        <v>80714.67</v>
      </c>
      <c r="BY593" s="207">
        <v>262163.59999999998</v>
      </c>
      <c r="BZ593" s="207">
        <v>370597.11</v>
      </c>
      <c r="CA593" s="207">
        <v>166178.79</v>
      </c>
      <c r="CB593" s="207">
        <v>261586.28</v>
      </c>
      <c r="CC593" s="216">
        <f t="shared" si="76"/>
        <v>17928290.960000005</v>
      </c>
    </row>
    <row r="594" spans="1:81" s="308" customFormat="1">
      <c r="A594" s="350"/>
      <c r="B594" s="349"/>
      <c r="C594" s="351"/>
      <c r="D594" s="351"/>
      <c r="E594" s="351"/>
      <c r="F594" s="352" t="s">
        <v>1229</v>
      </c>
      <c r="G594" s="353" t="s">
        <v>86</v>
      </c>
      <c r="H594" s="207">
        <v>4714.42</v>
      </c>
      <c r="I594" s="207">
        <v>0</v>
      </c>
      <c r="J594" s="207">
        <v>147883.63</v>
      </c>
      <c r="K594" s="207">
        <v>0</v>
      </c>
      <c r="L594" s="207">
        <v>0</v>
      </c>
      <c r="M594" s="207">
        <v>0</v>
      </c>
      <c r="N594" s="207">
        <v>0</v>
      </c>
      <c r="O594" s="207">
        <v>0</v>
      </c>
      <c r="P594" s="207">
        <v>0</v>
      </c>
      <c r="Q594" s="207">
        <v>0</v>
      </c>
      <c r="R594" s="207">
        <v>0</v>
      </c>
      <c r="S594" s="207">
        <v>0</v>
      </c>
      <c r="T594" s="207">
        <v>0</v>
      </c>
      <c r="U594" s="207">
        <v>37359.86</v>
      </c>
      <c r="V594" s="207">
        <v>0</v>
      </c>
      <c r="W594" s="207">
        <v>0</v>
      </c>
      <c r="X594" s="207">
        <v>0</v>
      </c>
      <c r="Y594" s="207">
        <v>5381.03</v>
      </c>
      <c r="Z594" s="207">
        <v>81181.039999999994</v>
      </c>
      <c r="AA594" s="207">
        <v>0</v>
      </c>
      <c r="AB594" s="207">
        <v>0</v>
      </c>
      <c r="AC594" s="207">
        <v>0</v>
      </c>
      <c r="AD594" s="207">
        <v>0</v>
      </c>
      <c r="AE594" s="207">
        <v>0</v>
      </c>
      <c r="AF594" s="207">
        <v>0</v>
      </c>
      <c r="AG594" s="207">
        <v>0</v>
      </c>
      <c r="AH594" s="207">
        <v>0</v>
      </c>
      <c r="AI594" s="207">
        <v>614020</v>
      </c>
      <c r="AJ594" s="207">
        <v>0</v>
      </c>
      <c r="AK594" s="207">
        <v>0</v>
      </c>
      <c r="AL594" s="207">
        <v>0</v>
      </c>
      <c r="AM594" s="207">
        <v>0</v>
      </c>
      <c r="AN594" s="207">
        <v>0</v>
      </c>
      <c r="AO594" s="207">
        <v>0</v>
      </c>
      <c r="AP594" s="207">
        <v>0</v>
      </c>
      <c r="AQ594" s="207">
        <v>0</v>
      </c>
      <c r="AR594" s="207">
        <v>0</v>
      </c>
      <c r="AS594" s="207">
        <v>0</v>
      </c>
      <c r="AT594" s="207">
        <v>0</v>
      </c>
      <c r="AU594" s="207">
        <v>0</v>
      </c>
      <c r="AV594" s="207">
        <v>0</v>
      </c>
      <c r="AW594" s="207">
        <v>0</v>
      </c>
      <c r="AX594" s="207">
        <v>0</v>
      </c>
      <c r="AY594" s="207">
        <v>0</v>
      </c>
      <c r="AZ594" s="207">
        <v>0</v>
      </c>
      <c r="BA594" s="207">
        <v>0</v>
      </c>
      <c r="BB594" s="207">
        <v>0</v>
      </c>
      <c r="BC594" s="207">
        <v>0</v>
      </c>
      <c r="BD594" s="207">
        <v>0</v>
      </c>
      <c r="BE594" s="207">
        <v>0</v>
      </c>
      <c r="BF594" s="207">
        <v>0</v>
      </c>
      <c r="BG594" s="207">
        <v>0</v>
      </c>
      <c r="BH594" s="207"/>
      <c r="BI594" s="207">
        <v>0</v>
      </c>
      <c r="BJ594" s="207"/>
      <c r="BK594" s="207">
        <v>0</v>
      </c>
      <c r="BL594" s="207">
        <v>0</v>
      </c>
      <c r="BM594" s="207">
        <v>0</v>
      </c>
      <c r="BN594" s="207">
        <v>78862</v>
      </c>
      <c r="BO594" s="207">
        <v>0</v>
      </c>
      <c r="BP594" s="207"/>
      <c r="BQ594" s="207">
        <v>0</v>
      </c>
      <c r="BR594" s="207">
        <v>0</v>
      </c>
      <c r="BS594" s="207">
        <v>1337.5</v>
      </c>
      <c r="BT594" s="207">
        <v>0</v>
      </c>
      <c r="BU594" s="207">
        <v>5680</v>
      </c>
      <c r="BV594" s="207">
        <v>0</v>
      </c>
      <c r="BW594" s="207">
        <v>12148.4</v>
      </c>
      <c r="BX594" s="207">
        <v>0</v>
      </c>
      <c r="BY594" s="207">
        <v>0</v>
      </c>
      <c r="BZ594" s="207">
        <v>44483</v>
      </c>
      <c r="CA594" s="207">
        <v>6817.73</v>
      </c>
      <c r="CB594" s="207">
        <v>2277</v>
      </c>
      <c r="CC594" s="216">
        <f t="shared" si="76"/>
        <v>1042145.61</v>
      </c>
    </row>
    <row r="595" spans="1:81" s="308" customFormat="1">
      <c r="A595" s="350"/>
      <c r="B595" s="349"/>
      <c r="C595" s="351"/>
      <c r="D595" s="351"/>
      <c r="E595" s="351"/>
      <c r="F595" s="352" t="s">
        <v>1230</v>
      </c>
      <c r="G595" s="353" t="s">
        <v>87</v>
      </c>
      <c r="H595" s="207">
        <v>0</v>
      </c>
      <c r="I595" s="207">
        <v>0</v>
      </c>
      <c r="J595" s="207">
        <v>0</v>
      </c>
      <c r="K595" s="207">
        <v>0</v>
      </c>
      <c r="L595" s="207">
        <v>0</v>
      </c>
      <c r="M595" s="207">
        <v>2500</v>
      </c>
      <c r="N595" s="207">
        <v>12358.5</v>
      </c>
      <c r="O595" s="207">
        <v>0</v>
      </c>
      <c r="P595" s="207">
        <v>0</v>
      </c>
      <c r="Q595" s="207">
        <v>0</v>
      </c>
      <c r="R595" s="207">
        <v>0</v>
      </c>
      <c r="S595" s="207">
        <v>0</v>
      </c>
      <c r="T595" s="207">
        <v>0</v>
      </c>
      <c r="U595" s="207">
        <v>0</v>
      </c>
      <c r="V595" s="207">
        <v>0</v>
      </c>
      <c r="W595" s="207">
        <v>0</v>
      </c>
      <c r="X595" s="207">
        <v>0</v>
      </c>
      <c r="Y595" s="207">
        <v>0</v>
      </c>
      <c r="Z595" s="207">
        <v>138773.01999999999</v>
      </c>
      <c r="AA595" s="207">
        <v>0</v>
      </c>
      <c r="AB595" s="207">
        <v>0</v>
      </c>
      <c r="AC595" s="207">
        <v>0</v>
      </c>
      <c r="AD595" s="207">
        <v>0</v>
      </c>
      <c r="AE595" s="207">
        <v>0</v>
      </c>
      <c r="AF595" s="207">
        <v>0</v>
      </c>
      <c r="AG595" s="207">
        <v>0</v>
      </c>
      <c r="AH595" s="207">
        <v>0</v>
      </c>
      <c r="AI595" s="207">
        <v>0</v>
      </c>
      <c r="AJ595" s="207">
        <v>-490</v>
      </c>
      <c r="AK595" s="207">
        <v>0</v>
      </c>
      <c r="AL595" s="207">
        <v>0</v>
      </c>
      <c r="AM595" s="207">
        <v>0</v>
      </c>
      <c r="AN595" s="207">
        <v>0</v>
      </c>
      <c r="AO595" s="207">
        <v>0</v>
      </c>
      <c r="AP595" s="207">
        <v>0</v>
      </c>
      <c r="AQ595" s="207">
        <v>0</v>
      </c>
      <c r="AR595" s="207">
        <v>0</v>
      </c>
      <c r="AS595" s="207">
        <v>0</v>
      </c>
      <c r="AT595" s="207">
        <v>0</v>
      </c>
      <c r="AU595" s="207">
        <v>25852.5</v>
      </c>
      <c r="AV595" s="207">
        <v>0</v>
      </c>
      <c r="AW595" s="207">
        <v>0</v>
      </c>
      <c r="AX595" s="207">
        <v>8319.5</v>
      </c>
      <c r="AY595" s="207">
        <v>8762</v>
      </c>
      <c r="AZ595" s="207">
        <v>0</v>
      </c>
      <c r="BA595" s="207">
        <v>0</v>
      </c>
      <c r="BB595" s="207">
        <v>1169590.6000000001</v>
      </c>
      <c r="BC595" s="207">
        <v>0</v>
      </c>
      <c r="BD595" s="207">
        <v>3360</v>
      </c>
      <c r="BE595" s="207">
        <v>75236.3</v>
      </c>
      <c r="BF595" s="207">
        <v>26770</v>
      </c>
      <c r="BG595" s="207">
        <v>0</v>
      </c>
      <c r="BH595" s="207"/>
      <c r="BI595" s="207">
        <v>62710</v>
      </c>
      <c r="BJ595" s="207"/>
      <c r="BK595" s="207">
        <v>0</v>
      </c>
      <c r="BL595" s="207">
        <v>0</v>
      </c>
      <c r="BM595" s="207">
        <v>0</v>
      </c>
      <c r="BN595" s="207">
        <v>3026</v>
      </c>
      <c r="BO595" s="207">
        <v>0</v>
      </c>
      <c r="BP595" s="207"/>
      <c r="BQ595" s="207">
        <v>0</v>
      </c>
      <c r="BR595" s="207">
        <v>0</v>
      </c>
      <c r="BS595" s="207">
        <v>0</v>
      </c>
      <c r="BT595" s="207">
        <v>0</v>
      </c>
      <c r="BU595" s="207">
        <v>0</v>
      </c>
      <c r="BV595" s="207">
        <v>0</v>
      </c>
      <c r="BW595" s="207">
        <v>241598.7</v>
      </c>
      <c r="BX595" s="207">
        <v>0</v>
      </c>
      <c r="BY595" s="207">
        <v>0</v>
      </c>
      <c r="BZ595" s="207">
        <v>900</v>
      </c>
      <c r="CA595" s="207">
        <v>0</v>
      </c>
      <c r="CB595" s="207">
        <v>785</v>
      </c>
      <c r="CC595" s="216">
        <f t="shared" si="76"/>
        <v>1780052.12</v>
      </c>
    </row>
    <row r="596" spans="1:81" s="308" customFormat="1">
      <c r="A596" s="350"/>
      <c r="B596" s="349"/>
      <c r="C596" s="351"/>
      <c r="D596" s="351"/>
      <c r="E596" s="351"/>
      <c r="F596" s="352" t="s">
        <v>1231</v>
      </c>
      <c r="G596" s="353" t="s">
        <v>1232</v>
      </c>
      <c r="H596" s="207">
        <v>0</v>
      </c>
      <c r="I596" s="207">
        <v>0</v>
      </c>
      <c r="J596" s="207">
        <v>0</v>
      </c>
      <c r="K596" s="207">
        <v>0</v>
      </c>
      <c r="L596" s="207">
        <v>0</v>
      </c>
      <c r="M596" s="207">
        <v>0</v>
      </c>
      <c r="N596" s="207">
        <v>0</v>
      </c>
      <c r="O596" s="207">
        <v>0</v>
      </c>
      <c r="P596" s="207">
        <v>0</v>
      </c>
      <c r="Q596" s="207">
        <v>0</v>
      </c>
      <c r="R596" s="207">
        <v>0</v>
      </c>
      <c r="S596" s="207">
        <v>0</v>
      </c>
      <c r="T596" s="207">
        <v>0</v>
      </c>
      <c r="U596" s="207">
        <v>7683.34</v>
      </c>
      <c r="V596" s="207">
        <v>0</v>
      </c>
      <c r="W596" s="207">
        <v>0</v>
      </c>
      <c r="X596" s="207">
        <v>0</v>
      </c>
      <c r="Y596" s="207">
        <v>0</v>
      </c>
      <c r="Z596" s="207">
        <v>0</v>
      </c>
      <c r="AA596" s="207">
        <v>1284</v>
      </c>
      <c r="AB596" s="207">
        <v>0</v>
      </c>
      <c r="AC596" s="207">
        <v>0</v>
      </c>
      <c r="AD596" s="207">
        <v>79.650000000000006</v>
      </c>
      <c r="AE596" s="207">
        <v>0</v>
      </c>
      <c r="AF596" s="207">
        <v>0</v>
      </c>
      <c r="AG596" s="207">
        <v>0</v>
      </c>
      <c r="AH596" s="207">
        <v>0</v>
      </c>
      <c r="AI596" s="207">
        <v>0</v>
      </c>
      <c r="AJ596" s="207">
        <v>9035.01</v>
      </c>
      <c r="AK596" s="207">
        <v>22241.02</v>
      </c>
      <c r="AL596" s="207">
        <v>34494.11</v>
      </c>
      <c r="AM596" s="207">
        <v>0</v>
      </c>
      <c r="AN596" s="207">
        <v>704407.68</v>
      </c>
      <c r="AO596" s="207">
        <v>0</v>
      </c>
      <c r="AP596" s="207">
        <v>5716.35</v>
      </c>
      <c r="AQ596" s="207">
        <v>82839.539999999994</v>
      </c>
      <c r="AR596" s="207">
        <v>142579.25</v>
      </c>
      <c r="AS596" s="207">
        <v>35600</v>
      </c>
      <c r="AT596" s="207">
        <v>38250.43</v>
      </c>
      <c r="AU596" s="207">
        <v>445.8</v>
      </c>
      <c r="AV596" s="207">
        <v>0</v>
      </c>
      <c r="AW596" s="207">
        <v>0</v>
      </c>
      <c r="AX596" s="207">
        <v>0</v>
      </c>
      <c r="AY596" s="207">
        <v>19095.77</v>
      </c>
      <c r="AZ596" s="207">
        <v>0</v>
      </c>
      <c r="BA596" s="207">
        <v>375000</v>
      </c>
      <c r="BB596" s="207">
        <v>0</v>
      </c>
      <c r="BC596" s="207">
        <v>0</v>
      </c>
      <c r="BD596" s="207">
        <v>72384.42</v>
      </c>
      <c r="BE596" s="207">
        <v>0</v>
      </c>
      <c r="BF596" s="207">
        <v>0</v>
      </c>
      <c r="BG596" s="207">
        <v>0</v>
      </c>
      <c r="BH596" s="207"/>
      <c r="BI596" s="207">
        <v>7299.2</v>
      </c>
      <c r="BJ596" s="207"/>
      <c r="BK596" s="207">
        <v>0</v>
      </c>
      <c r="BL596" s="207">
        <v>0</v>
      </c>
      <c r="BM596" s="207">
        <v>0</v>
      </c>
      <c r="BN596" s="207">
        <v>0</v>
      </c>
      <c r="BO596" s="207">
        <v>0</v>
      </c>
      <c r="BP596" s="207"/>
      <c r="BQ596" s="207">
        <v>0</v>
      </c>
      <c r="BR596" s="207">
        <v>0</v>
      </c>
      <c r="BS596" s="207">
        <v>0</v>
      </c>
      <c r="BT596" s="207">
        <v>27102.53</v>
      </c>
      <c r="BU596" s="207">
        <v>0</v>
      </c>
      <c r="BV596" s="207">
        <v>0</v>
      </c>
      <c r="BW596" s="207">
        <v>0</v>
      </c>
      <c r="BX596" s="207">
        <v>0</v>
      </c>
      <c r="BY596" s="207">
        <v>0</v>
      </c>
      <c r="BZ596" s="207">
        <v>230707.4</v>
      </c>
      <c r="CA596" s="207">
        <v>0</v>
      </c>
      <c r="CB596" s="207">
        <v>0</v>
      </c>
      <c r="CC596" s="216">
        <f t="shared" si="76"/>
        <v>1816245.5</v>
      </c>
    </row>
    <row r="597" spans="1:81" s="308" customFormat="1">
      <c r="A597" s="350"/>
      <c r="B597" s="349"/>
      <c r="C597" s="351"/>
      <c r="D597" s="351"/>
      <c r="E597" s="351"/>
      <c r="F597" s="352" t="s">
        <v>1233</v>
      </c>
      <c r="G597" s="353" t="s">
        <v>1234</v>
      </c>
      <c r="H597" s="207">
        <v>9844985.1300000008</v>
      </c>
      <c r="I597" s="207">
        <v>0</v>
      </c>
      <c r="J597" s="207">
        <v>0</v>
      </c>
      <c r="K597" s="207">
        <v>0</v>
      </c>
      <c r="L597" s="207">
        <v>0</v>
      </c>
      <c r="M597" s="207">
        <v>70926.39</v>
      </c>
      <c r="N597" s="207">
        <v>758832.12</v>
      </c>
      <c r="O597" s="207">
        <v>0</v>
      </c>
      <c r="P597" s="207">
        <v>0</v>
      </c>
      <c r="Q597" s="207">
        <v>709491.93</v>
      </c>
      <c r="R597" s="207">
        <v>148596.82</v>
      </c>
      <c r="S597" s="207">
        <v>135805.57</v>
      </c>
      <c r="T597" s="207">
        <v>8243810.1200000001</v>
      </c>
      <c r="U597" s="207">
        <v>2378484.4500000002</v>
      </c>
      <c r="V597" s="207">
        <v>0</v>
      </c>
      <c r="W597" s="207">
        <v>0</v>
      </c>
      <c r="X597" s="207">
        <v>232903.15</v>
      </c>
      <c r="Y597" s="207">
        <v>0</v>
      </c>
      <c r="Z597" s="207">
        <v>0</v>
      </c>
      <c r="AA597" s="207">
        <v>0</v>
      </c>
      <c r="AB597" s="207">
        <v>43721.26</v>
      </c>
      <c r="AC597" s="207">
        <v>0</v>
      </c>
      <c r="AD597" s="207">
        <v>78492.53</v>
      </c>
      <c r="AE597" s="207">
        <v>308504.46000000002</v>
      </c>
      <c r="AF597" s="207">
        <v>0</v>
      </c>
      <c r="AG597" s="207">
        <v>352473.65</v>
      </c>
      <c r="AH597" s="207">
        <v>0</v>
      </c>
      <c r="AI597" s="207">
        <v>339551.15</v>
      </c>
      <c r="AJ597" s="207">
        <v>0</v>
      </c>
      <c r="AK597" s="207">
        <v>106428.22</v>
      </c>
      <c r="AL597" s="207">
        <v>0</v>
      </c>
      <c r="AM597" s="207">
        <v>0</v>
      </c>
      <c r="AN597" s="207">
        <v>0</v>
      </c>
      <c r="AO597" s="207">
        <v>0</v>
      </c>
      <c r="AP597" s="207">
        <v>70229.37</v>
      </c>
      <c r="AQ597" s="207">
        <v>346609.04</v>
      </c>
      <c r="AR597" s="207">
        <v>125870.08</v>
      </c>
      <c r="AS597" s="207">
        <v>0</v>
      </c>
      <c r="AT597" s="207">
        <v>0</v>
      </c>
      <c r="AU597" s="207">
        <v>280070.06</v>
      </c>
      <c r="AV597" s="207">
        <v>694841.91</v>
      </c>
      <c r="AW597" s="207">
        <v>148345.51999999999</v>
      </c>
      <c r="AX597" s="207">
        <v>46422.720000000001</v>
      </c>
      <c r="AY597" s="207">
        <v>209408.57</v>
      </c>
      <c r="AZ597" s="207">
        <v>24792.01</v>
      </c>
      <c r="BA597" s="207">
        <v>0</v>
      </c>
      <c r="BB597" s="207">
        <v>0</v>
      </c>
      <c r="BC597" s="207">
        <v>0</v>
      </c>
      <c r="BD597" s="207">
        <v>149452.51</v>
      </c>
      <c r="BE597" s="207">
        <v>368435.62</v>
      </c>
      <c r="BF597" s="207">
        <v>374502.01</v>
      </c>
      <c r="BG597" s="207">
        <v>571498.31999999995</v>
      </c>
      <c r="BH597" s="207"/>
      <c r="BI597" s="207">
        <v>576547.43000000005</v>
      </c>
      <c r="BJ597" s="207"/>
      <c r="BK597" s="207">
        <v>26528.43</v>
      </c>
      <c r="BL597" s="207">
        <v>26485.38</v>
      </c>
      <c r="BM597" s="207">
        <v>434850.97</v>
      </c>
      <c r="BN597" s="207">
        <v>0</v>
      </c>
      <c r="BO597" s="207">
        <v>0</v>
      </c>
      <c r="BP597" s="207"/>
      <c r="BQ597" s="207">
        <v>0</v>
      </c>
      <c r="BR597" s="207">
        <v>295443.7</v>
      </c>
      <c r="BS597" s="207">
        <v>0</v>
      </c>
      <c r="BT597" s="207">
        <v>265521.84999999998</v>
      </c>
      <c r="BU597" s="207">
        <v>44810.74</v>
      </c>
      <c r="BV597" s="207">
        <v>1010604.23</v>
      </c>
      <c r="BW597" s="207">
        <v>818568.28</v>
      </c>
      <c r="BX597" s="207">
        <v>413118.27</v>
      </c>
      <c r="BY597" s="207">
        <v>0</v>
      </c>
      <c r="BZ597" s="207">
        <v>19372.22</v>
      </c>
      <c r="CA597" s="207">
        <v>692336.26</v>
      </c>
      <c r="CB597" s="207">
        <v>0</v>
      </c>
      <c r="CC597" s="216">
        <f t="shared" si="76"/>
        <v>31787672.449999999</v>
      </c>
    </row>
    <row r="598" spans="1:81" s="308" customFormat="1">
      <c r="A598" s="350"/>
      <c r="B598" s="349"/>
      <c r="C598" s="351"/>
      <c r="D598" s="351"/>
      <c r="E598" s="351"/>
      <c r="F598" s="352" t="s">
        <v>1235</v>
      </c>
      <c r="G598" s="353" t="s">
        <v>1236</v>
      </c>
      <c r="H598" s="207">
        <v>0</v>
      </c>
      <c r="I598" s="207">
        <v>0</v>
      </c>
      <c r="J598" s="207">
        <v>0</v>
      </c>
      <c r="K598" s="207">
        <v>0</v>
      </c>
      <c r="L598" s="207">
        <v>0</v>
      </c>
      <c r="M598" s="207">
        <v>0</v>
      </c>
      <c r="N598" s="207">
        <v>0</v>
      </c>
      <c r="O598" s="207">
        <v>0</v>
      </c>
      <c r="P598" s="207">
        <v>0</v>
      </c>
      <c r="Q598" s="207">
        <v>0</v>
      </c>
      <c r="R598" s="207">
        <v>0</v>
      </c>
      <c r="S598" s="207">
        <v>0</v>
      </c>
      <c r="T598" s="207">
        <v>0</v>
      </c>
      <c r="U598" s="207">
        <v>0</v>
      </c>
      <c r="V598" s="207">
        <v>0</v>
      </c>
      <c r="W598" s="207">
        <v>0</v>
      </c>
      <c r="X598" s="207">
        <v>0</v>
      </c>
      <c r="Y598" s="207">
        <v>0</v>
      </c>
      <c r="Z598" s="207">
        <v>0</v>
      </c>
      <c r="AA598" s="207">
        <v>0</v>
      </c>
      <c r="AB598" s="207">
        <v>0</v>
      </c>
      <c r="AC598" s="207">
        <v>0</v>
      </c>
      <c r="AD598" s="207">
        <v>0</v>
      </c>
      <c r="AE598" s="207">
        <v>0</v>
      </c>
      <c r="AF598" s="207">
        <v>0</v>
      </c>
      <c r="AG598" s="207">
        <v>0</v>
      </c>
      <c r="AH598" s="207">
        <v>0</v>
      </c>
      <c r="AI598" s="207">
        <v>0</v>
      </c>
      <c r="AJ598" s="207">
        <v>0</v>
      </c>
      <c r="AK598" s="207">
        <v>0</v>
      </c>
      <c r="AL598" s="207">
        <v>0</v>
      </c>
      <c r="AM598" s="207">
        <v>0</v>
      </c>
      <c r="AN598" s="207">
        <v>0</v>
      </c>
      <c r="AO598" s="207">
        <v>0</v>
      </c>
      <c r="AP598" s="207">
        <v>0</v>
      </c>
      <c r="AQ598" s="207">
        <v>0</v>
      </c>
      <c r="AR598" s="207">
        <v>0</v>
      </c>
      <c r="AS598" s="207">
        <v>0</v>
      </c>
      <c r="AT598" s="207">
        <v>0</v>
      </c>
      <c r="AU598" s="207">
        <v>0</v>
      </c>
      <c r="AV598" s="207">
        <v>0</v>
      </c>
      <c r="AW598" s="207">
        <v>0</v>
      </c>
      <c r="AX598" s="207">
        <v>0</v>
      </c>
      <c r="AY598" s="207">
        <v>0</v>
      </c>
      <c r="AZ598" s="207">
        <v>0</v>
      </c>
      <c r="BA598" s="207">
        <v>0</v>
      </c>
      <c r="BB598" s="207">
        <v>0</v>
      </c>
      <c r="BC598" s="207">
        <v>0</v>
      </c>
      <c r="BD598" s="207">
        <v>0</v>
      </c>
      <c r="BE598" s="207">
        <v>0</v>
      </c>
      <c r="BF598" s="207">
        <v>0</v>
      </c>
      <c r="BG598" s="207">
        <v>0</v>
      </c>
      <c r="BH598" s="207">
        <v>0</v>
      </c>
      <c r="BI598" s="207">
        <v>0</v>
      </c>
      <c r="BJ598" s="207">
        <v>0</v>
      </c>
      <c r="BK598" s="207">
        <v>0</v>
      </c>
      <c r="BL598" s="207">
        <v>0</v>
      </c>
      <c r="BM598" s="207">
        <v>0</v>
      </c>
      <c r="BN598" s="207">
        <v>0</v>
      </c>
      <c r="BO598" s="207">
        <v>0</v>
      </c>
      <c r="BP598" s="207">
        <v>0</v>
      </c>
      <c r="BQ598" s="207">
        <v>0</v>
      </c>
      <c r="BR598" s="207">
        <v>0</v>
      </c>
      <c r="BS598" s="207">
        <v>0</v>
      </c>
      <c r="BT598" s="207">
        <v>0</v>
      </c>
      <c r="BU598" s="207">
        <v>0</v>
      </c>
      <c r="BV598" s="207">
        <v>0</v>
      </c>
      <c r="BW598" s="207">
        <v>0</v>
      </c>
      <c r="BX598" s="207">
        <v>0</v>
      </c>
      <c r="BY598" s="207">
        <v>0</v>
      </c>
      <c r="BZ598" s="207">
        <v>0</v>
      </c>
      <c r="CA598" s="207">
        <v>0</v>
      </c>
      <c r="CB598" s="207">
        <v>0</v>
      </c>
      <c r="CC598" s="216">
        <f t="shared" si="76"/>
        <v>0</v>
      </c>
    </row>
    <row r="599" spans="1:81" s="308" customFormat="1">
      <c r="A599" s="350"/>
      <c r="B599" s="349"/>
      <c r="C599" s="351"/>
      <c r="D599" s="351"/>
      <c r="E599" s="351"/>
      <c r="F599" s="352" t="s">
        <v>1237</v>
      </c>
      <c r="G599" s="353" t="s">
        <v>1238</v>
      </c>
      <c r="H599" s="207">
        <v>0</v>
      </c>
      <c r="I599" s="207">
        <v>0</v>
      </c>
      <c r="J599" s="207">
        <v>0</v>
      </c>
      <c r="K599" s="207">
        <v>0</v>
      </c>
      <c r="L599" s="207">
        <v>0</v>
      </c>
      <c r="M599" s="207">
        <v>0</v>
      </c>
      <c r="N599" s="207">
        <v>0</v>
      </c>
      <c r="O599" s="207">
        <v>0</v>
      </c>
      <c r="P599" s="207">
        <v>0</v>
      </c>
      <c r="Q599" s="207">
        <v>0</v>
      </c>
      <c r="R599" s="207">
        <v>0</v>
      </c>
      <c r="S599" s="207">
        <v>0</v>
      </c>
      <c r="T599" s="207">
        <v>0</v>
      </c>
      <c r="U599" s="207">
        <v>0</v>
      </c>
      <c r="V599" s="207">
        <v>0</v>
      </c>
      <c r="W599" s="207">
        <v>0</v>
      </c>
      <c r="X599" s="207">
        <v>0</v>
      </c>
      <c r="Y599" s="207">
        <v>0</v>
      </c>
      <c r="Z599" s="207">
        <v>0</v>
      </c>
      <c r="AA599" s="207">
        <v>0</v>
      </c>
      <c r="AB599" s="207">
        <v>0</v>
      </c>
      <c r="AC599" s="207">
        <v>0</v>
      </c>
      <c r="AD599" s="207">
        <v>0</v>
      </c>
      <c r="AE599" s="207">
        <v>0</v>
      </c>
      <c r="AF599" s="207">
        <v>0</v>
      </c>
      <c r="AG599" s="207">
        <v>0</v>
      </c>
      <c r="AH599" s="207">
        <v>0</v>
      </c>
      <c r="AI599" s="207">
        <v>0</v>
      </c>
      <c r="AJ599" s="207">
        <v>0</v>
      </c>
      <c r="AK599" s="207">
        <v>0</v>
      </c>
      <c r="AL599" s="207">
        <v>0</v>
      </c>
      <c r="AM599" s="207">
        <v>0</v>
      </c>
      <c r="AN599" s="207">
        <v>0</v>
      </c>
      <c r="AO599" s="207">
        <v>0</v>
      </c>
      <c r="AP599" s="207">
        <v>0</v>
      </c>
      <c r="AQ599" s="207">
        <v>0</v>
      </c>
      <c r="AR599" s="207">
        <v>0</v>
      </c>
      <c r="AS599" s="207">
        <v>0</v>
      </c>
      <c r="AT599" s="207">
        <v>0</v>
      </c>
      <c r="AU599" s="207">
        <v>0</v>
      </c>
      <c r="AV599" s="207">
        <v>0</v>
      </c>
      <c r="AW599" s="207">
        <v>0</v>
      </c>
      <c r="AX599" s="207">
        <v>0</v>
      </c>
      <c r="AY599" s="207">
        <v>0</v>
      </c>
      <c r="AZ599" s="207">
        <v>0</v>
      </c>
      <c r="BA599" s="207">
        <v>0</v>
      </c>
      <c r="BB599" s="207">
        <v>0</v>
      </c>
      <c r="BC599" s="207">
        <v>0</v>
      </c>
      <c r="BD599" s="207">
        <v>0</v>
      </c>
      <c r="BE599" s="207">
        <v>0</v>
      </c>
      <c r="BF599" s="207">
        <v>0</v>
      </c>
      <c r="BG599" s="207">
        <v>0</v>
      </c>
      <c r="BH599" s="207">
        <v>0</v>
      </c>
      <c r="BI599" s="207">
        <v>0</v>
      </c>
      <c r="BJ599" s="207">
        <v>0</v>
      </c>
      <c r="BK599" s="207">
        <v>0</v>
      </c>
      <c r="BL599" s="207">
        <v>0</v>
      </c>
      <c r="BM599" s="207">
        <v>0</v>
      </c>
      <c r="BN599" s="207">
        <v>0</v>
      </c>
      <c r="BO599" s="207">
        <v>0</v>
      </c>
      <c r="BP599" s="207">
        <v>0</v>
      </c>
      <c r="BQ599" s="207">
        <v>0</v>
      </c>
      <c r="BR599" s="207">
        <v>0</v>
      </c>
      <c r="BS599" s="207">
        <v>0</v>
      </c>
      <c r="BT599" s="207">
        <v>0</v>
      </c>
      <c r="BU599" s="207">
        <v>0</v>
      </c>
      <c r="BV599" s="207">
        <v>0</v>
      </c>
      <c r="BW599" s="207">
        <v>0</v>
      </c>
      <c r="BX599" s="207">
        <v>0</v>
      </c>
      <c r="BY599" s="207">
        <v>0</v>
      </c>
      <c r="BZ599" s="207">
        <v>0</v>
      </c>
      <c r="CA599" s="207">
        <v>0</v>
      </c>
      <c r="CB599" s="207">
        <v>0</v>
      </c>
      <c r="CC599" s="216">
        <f t="shared" si="76"/>
        <v>0</v>
      </c>
    </row>
    <row r="600" spans="1:81" s="122" customFormat="1">
      <c r="A600" s="121"/>
      <c r="B600" s="120"/>
      <c r="C600" s="466" t="s">
        <v>1239</v>
      </c>
      <c r="D600" s="467"/>
      <c r="E600" s="467"/>
      <c r="F600" s="467"/>
      <c r="G600" s="468"/>
      <c r="H600" s="213">
        <f t="shared" ref="H600:BS600" si="77">SUM(H478:H599)</f>
        <v>489372622.82000005</v>
      </c>
      <c r="I600" s="213">
        <f t="shared" si="77"/>
        <v>232862206.27999991</v>
      </c>
      <c r="J600" s="213">
        <f t="shared" si="77"/>
        <v>715559183.87</v>
      </c>
      <c r="K600" s="213">
        <f t="shared" si="77"/>
        <v>66576031.850000001</v>
      </c>
      <c r="L600" s="213">
        <f t="shared" si="77"/>
        <v>37432777.100000001</v>
      </c>
      <c r="M600" s="213">
        <f t="shared" si="77"/>
        <v>123421973.06</v>
      </c>
      <c r="N600" s="213">
        <f t="shared" si="77"/>
        <v>2081535078.2799997</v>
      </c>
      <c r="O600" s="213">
        <f t="shared" si="77"/>
        <v>206940428.33999997</v>
      </c>
      <c r="P600" s="213">
        <f t="shared" si="77"/>
        <v>35098906.82</v>
      </c>
      <c r="Q600" s="213">
        <f t="shared" si="77"/>
        <v>502241404.76000017</v>
      </c>
      <c r="R600" s="213">
        <f t="shared" si="77"/>
        <v>35041771.429999985</v>
      </c>
      <c r="S600" s="213">
        <f t="shared" si="77"/>
        <v>87549267.510000005</v>
      </c>
      <c r="T600" s="213">
        <f t="shared" si="77"/>
        <v>323811428.12</v>
      </c>
      <c r="U600" s="213">
        <f t="shared" si="77"/>
        <v>263761132.82999998</v>
      </c>
      <c r="V600" s="213">
        <f t="shared" si="77"/>
        <v>29536925.879999992</v>
      </c>
      <c r="W600" s="213">
        <f t="shared" si="77"/>
        <v>165608127.78999993</v>
      </c>
      <c r="X600" s="213">
        <f t="shared" si="77"/>
        <v>89264102.269999996</v>
      </c>
      <c r="Y600" s="213">
        <f t="shared" si="77"/>
        <v>49427327.36999999</v>
      </c>
      <c r="Z600" s="213">
        <f t="shared" si="77"/>
        <v>1135672639.5200002</v>
      </c>
      <c r="AA600" s="213">
        <f t="shared" si="77"/>
        <v>90336923.210000023</v>
      </c>
      <c r="AB600" s="213">
        <f t="shared" si="77"/>
        <v>54340052.829999998</v>
      </c>
      <c r="AC600" s="213">
        <f t="shared" si="77"/>
        <v>224331098.02000004</v>
      </c>
      <c r="AD600" s="213">
        <f t="shared" si="77"/>
        <v>35212789.800000004</v>
      </c>
      <c r="AE600" s="213">
        <f t="shared" si="77"/>
        <v>88640245.549999982</v>
      </c>
      <c r="AF600" s="213">
        <f t="shared" si="77"/>
        <v>100583518.04999997</v>
      </c>
      <c r="AG600" s="213">
        <f t="shared" si="77"/>
        <v>27511404.519999996</v>
      </c>
      <c r="AH600" s="213">
        <f t="shared" si="77"/>
        <v>113153900.61000001</v>
      </c>
      <c r="AI600" s="213">
        <f t="shared" si="77"/>
        <v>722365387.90999973</v>
      </c>
      <c r="AJ600" s="213">
        <f t="shared" si="77"/>
        <v>34789969.333000004</v>
      </c>
      <c r="AK600" s="213">
        <f t="shared" si="77"/>
        <v>35394407.619999997</v>
      </c>
      <c r="AL600" s="213">
        <f t="shared" si="77"/>
        <v>29088594.16</v>
      </c>
      <c r="AM600" s="213">
        <f t="shared" si="77"/>
        <v>38241330.669999987</v>
      </c>
      <c r="AN600" s="213">
        <f t="shared" si="77"/>
        <v>29376963.469999999</v>
      </c>
      <c r="AO600" s="213">
        <f t="shared" si="77"/>
        <v>22006711.91</v>
      </c>
      <c r="AP600" s="213">
        <f t="shared" si="77"/>
        <v>25869765.190000001</v>
      </c>
      <c r="AQ600" s="213">
        <f t="shared" si="77"/>
        <v>42752447.530000001</v>
      </c>
      <c r="AR600" s="213">
        <f t="shared" si="77"/>
        <v>29606494.729999997</v>
      </c>
      <c r="AS600" s="213">
        <f t="shared" si="77"/>
        <v>26597394.489999995</v>
      </c>
      <c r="AT600" s="213">
        <f t="shared" si="77"/>
        <v>41589667.130000003</v>
      </c>
      <c r="AU600" s="213">
        <f t="shared" si="77"/>
        <v>303186897.83000016</v>
      </c>
      <c r="AV600" s="213">
        <f t="shared" si="77"/>
        <v>22675257.090000007</v>
      </c>
      <c r="AW600" s="213">
        <f t="shared" si="77"/>
        <v>18435347.309999999</v>
      </c>
      <c r="AX600" s="213">
        <f t="shared" si="77"/>
        <v>22627213.400000006</v>
      </c>
      <c r="AY600" s="213">
        <f t="shared" si="77"/>
        <v>20665147.620000005</v>
      </c>
      <c r="AZ600" s="213">
        <f t="shared" si="77"/>
        <v>11909433.379999999</v>
      </c>
      <c r="BA600" s="213">
        <f t="shared" si="77"/>
        <v>21218721.400000006</v>
      </c>
      <c r="BB600" s="213">
        <f t="shared" si="77"/>
        <v>730825725.9000001</v>
      </c>
      <c r="BC600" s="213">
        <f t="shared" si="77"/>
        <v>29217731.320000008</v>
      </c>
      <c r="BD600" s="213">
        <f t="shared" si="77"/>
        <v>100766249.99000004</v>
      </c>
      <c r="BE600" s="213">
        <f t="shared" si="77"/>
        <v>38381593.549999997</v>
      </c>
      <c r="BF600" s="213">
        <f t="shared" si="77"/>
        <v>73711116.390000001</v>
      </c>
      <c r="BG600" s="213">
        <f t="shared" si="77"/>
        <v>64800077.460000001</v>
      </c>
      <c r="BH600" s="213">
        <f t="shared" si="77"/>
        <v>0</v>
      </c>
      <c r="BI600" s="213">
        <f t="shared" si="77"/>
        <v>55161974.329999998</v>
      </c>
      <c r="BJ600" s="213">
        <f t="shared" si="77"/>
        <v>0</v>
      </c>
      <c r="BK600" s="213">
        <f t="shared" si="77"/>
        <v>12777096.400000002</v>
      </c>
      <c r="BL600" s="213">
        <f t="shared" si="77"/>
        <v>31102762.509999998</v>
      </c>
      <c r="BM600" s="213">
        <f t="shared" si="77"/>
        <v>612348800.51000011</v>
      </c>
      <c r="BN600" s="213">
        <f t="shared" si="77"/>
        <v>270154232.94</v>
      </c>
      <c r="BO600" s="213">
        <f t="shared" si="77"/>
        <v>31123621.300000008</v>
      </c>
      <c r="BP600" s="213">
        <f t="shared" si="77"/>
        <v>0</v>
      </c>
      <c r="BQ600" s="213">
        <f t="shared" si="77"/>
        <v>30171905.170000002</v>
      </c>
      <c r="BR600" s="213">
        <f t="shared" si="77"/>
        <v>28516480.059999999</v>
      </c>
      <c r="BS600" s="213">
        <f t="shared" si="77"/>
        <v>17163097.949999999</v>
      </c>
      <c r="BT600" s="213">
        <f t="shared" ref="BT600:CC600" si="78">SUM(BT478:BT599)</f>
        <v>526066016.10999995</v>
      </c>
      <c r="BU600" s="213">
        <f t="shared" si="78"/>
        <v>28362764.02</v>
      </c>
      <c r="BV600" s="213">
        <f t="shared" si="78"/>
        <v>69864480.919999987</v>
      </c>
      <c r="BW600" s="213">
        <f t="shared" si="78"/>
        <v>34792178.68</v>
      </c>
      <c r="BX600" s="213">
        <f t="shared" si="78"/>
        <v>63094234.229999989</v>
      </c>
      <c r="BY600" s="213">
        <f t="shared" si="78"/>
        <v>147950177.19000003</v>
      </c>
      <c r="BZ600" s="213">
        <f t="shared" si="78"/>
        <v>41657937.350000001</v>
      </c>
      <c r="CA600" s="213">
        <f t="shared" si="78"/>
        <v>33544864.819999997</v>
      </c>
      <c r="CB600" s="213">
        <f t="shared" si="78"/>
        <v>27923121.29000001</v>
      </c>
      <c r="CC600" s="213">
        <f t="shared" si="78"/>
        <v>12002698661.053007</v>
      </c>
    </row>
    <row r="601" spans="1:81" s="308" customFormat="1">
      <c r="A601" s="350"/>
      <c r="B601" s="349"/>
      <c r="C601" s="351"/>
      <c r="D601" s="351"/>
      <c r="E601" s="351"/>
      <c r="F601" s="352" t="s">
        <v>1240</v>
      </c>
      <c r="G601" s="353" t="s">
        <v>1241</v>
      </c>
      <c r="H601" s="207">
        <v>0</v>
      </c>
      <c r="I601" s="207">
        <v>0</v>
      </c>
      <c r="J601" s="207">
        <v>0</v>
      </c>
      <c r="K601" s="207">
        <v>0</v>
      </c>
      <c r="L601" s="207">
        <v>0</v>
      </c>
      <c r="M601" s="207">
        <v>0</v>
      </c>
      <c r="N601" s="207">
        <v>0</v>
      </c>
      <c r="O601" s="207">
        <v>0</v>
      </c>
      <c r="P601" s="207">
        <v>0</v>
      </c>
      <c r="Q601" s="207">
        <v>0</v>
      </c>
      <c r="R601" s="207">
        <v>0</v>
      </c>
      <c r="S601" s="207">
        <v>0</v>
      </c>
      <c r="T601" s="207">
        <v>0</v>
      </c>
      <c r="U601" s="207">
        <v>0</v>
      </c>
      <c r="V601" s="207">
        <v>0</v>
      </c>
      <c r="W601" s="207">
        <v>0</v>
      </c>
      <c r="X601" s="207">
        <v>0</v>
      </c>
      <c r="Y601" s="207">
        <v>0</v>
      </c>
      <c r="Z601" s="207">
        <v>0</v>
      </c>
      <c r="AA601" s="207">
        <v>0</v>
      </c>
      <c r="AB601" s="207">
        <v>0</v>
      </c>
      <c r="AC601" s="207">
        <v>0</v>
      </c>
      <c r="AD601" s="207">
        <v>0</v>
      </c>
      <c r="AE601" s="207">
        <v>0</v>
      </c>
      <c r="AF601" s="207">
        <v>0</v>
      </c>
      <c r="AG601" s="207">
        <v>0</v>
      </c>
      <c r="AH601" s="207">
        <v>0</v>
      </c>
      <c r="AI601" s="207">
        <v>0</v>
      </c>
      <c r="AJ601" s="207">
        <v>0</v>
      </c>
      <c r="AK601" s="207">
        <v>0</v>
      </c>
      <c r="AL601" s="207">
        <v>0</v>
      </c>
      <c r="AM601" s="207">
        <v>0</v>
      </c>
      <c r="AN601" s="207">
        <v>0</v>
      </c>
      <c r="AO601" s="207">
        <v>0</v>
      </c>
      <c r="AP601" s="207">
        <v>0</v>
      </c>
      <c r="AQ601" s="207">
        <v>0</v>
      </c>
      <c r="AR601" s="207">
        <v>0</v>
      </c>
      <c r="AS601" s="207">
        <v>0</v>
      </c>
      <c r="AT601" s="207">
        <v>0</v>
      </c>
      <c r="AU601" s="207">
        <v>0</v>
      </c>
      <c r="AV601" s="207">
        <v>0</v>
      </c>
      <c r="AW601" s="207">
        <v>0</v>
      </c>
      <c r="AX601" s="207">
        <v>0</v>
      </c>
      <c r="AY601" s="207">
        <v>0</v>
      </c>
      <c r="AZ601" s="207">
        <v>0</v>
      </c>
      <c r="BA601" s="207">
        <v>0</v>
      </c>
      <c r="BB601" s="207">
        <v>0</v>
      </c>
      <c r="BC601" s="207">
        <v>0</v>
      </c>
      <c r="BD601" s="207">
        <v>0</v>
      </c>
      <c r="BE601" s="207">
        <v>0</v>
      </c>
      <c r="BF601" s="207">
        <v>0</v>
      </c>
      <c r="BG601" s="207">
        <v>0</v>
      </c>
      <c r="BH601" s="207">
        <v>0</v>
      </c>
      <c r="BI601" s="207">
        <v>0</v>
      </c>
      <c r="BJ601" s="207">
        <v>0</v>
      </c>
      <c r="BK601" s="207">
        <v>0</v>
      </c>
      <c r="BL601" s="207">
        <v>0</v>
      </c>
      <c r="BM601" s="207">
        <v>0</v>
      </c>
      <c r="BN601" s="207">
        <v>0</v>
      </c>
      <c r="BO601" s="207">
        <v>0</v>
      </c>
      <c r="BP601" s="207">
        <v>0</v>
      </c>
      <c r="BQ601" s="207">
        <v>0</v>
      </c>
      <c r="BR601" s="207">
        <v>0</v>
      </c>
      <c r="BS601" s="207">
        <v>0</v>
      </c>
      <c r="BT601" s="207">
        <v>0</v>
      </c>
      <c r="BU601" s="207">
        <v>0</v>
      </c>
      <c r="BV601" s="207">
        <v>0</v>
      </c>
      <c r="BW601" s="207">
        <v>0</v>
      </c>
      <c r="BX601" s="207">
        <v>0</v>
      </c>
      <c r="BY601" s="207">
        <v>0</v>
      </c>
      <c r="BZ601" s="207">
        <v>0</v>
      </c>
      <c r="CA601" s="207">
        <v>0</v>
      </c>
      <c r="CB601" s="207">
        <v>0</v>
      </c>
      <c r="CC601" s="216">
        <f t="shared" si="76"/>
        <v>0</v>
      </c>
    </row>
    <row r="602" spans="1:81" s="308" customFormat="1">
      <c r="A602" s="350"/>
      <c r="B602" s="349"/>
      <c r="C602" s="351"/>
      <c r="D602" s="351"/>
      <c r="E602" s="351"/>
      <c r="F602" s="352" t="s">
        <v>1242</v>
      </c>
      <c r="G602" s="353" t="s">
        <v>1243</v>
      </c>
      <c r="H602" s="207">
        <v>76718888.819999993</v>
      </c>
      <c r="I602" s="207">
        <v>0</v>
      </c>
      <c r="J602" s="207">
        <v>0</v>
      </c>
      <c r="K602" s="207">
        <v>0</v>
      </c>
      <c r="L602" s="207">
        <v>0</v>
      </c>
      <c r="M602" s="207">
        <v>0</v>
      </c>
      <c r="N602" s="207">
        <v>53211271.310000002</v>
      </c>
      <c r="O602" s="207">
        <v>0</v>
      </c>
      <c r="P602" s="207">
        <v>0</v>
      </c>
      <c r="Q602" s="207">
        <v>0</v>
      </c>
      <c r="R602" s="207">
        <v>0</v>
      </c>
      <c r="S602" s="207">
        <v>0</v>
      </c>
      <c r="T602" s="207">
        <v>0</v>
      </c>
      <c r="U602" s="207">
        <v>0</v>
      </c>
      <c r="V602" s="207">
        <v>0</v>
      </c>
      <c r="W602" s="207">
        <v>0</v>
      </c>
      <c r="X602" s="207">
        <v>0</v>
      </c>
      <c r="Y602" s="207">
        <v>0</v>
      </c>
      <c r="Z602" s="207">
        <v>0</v>
      </c>
      <c r="AA602" s="207">
        <v>0</v>
      </c>
      <c r="AB602" s="207">
        <v>0</v>
      </c>
      <c r="AC602" s="207">
        <v>0</v>
      </c>
      <c r="AD602" s="207">
        <v>0</v>
      </c>
      <c r="AE602" s="207">
        <v>0</v>
      </c>
      <c r="AF602" s="207">
        <v>0</v>
      </c>
      <c r="AG602" s="207">
        <v>0</v>
      </c>
      <c r="AH602" s="207">
        <v>0</v>
      </c>
      <c r="AI602" s="207">
        <v>0</v>
      </c>
      <c r="AJ602" s="207">
        <v>0</v>
      </c>
      <c r="AK602" s="207">
        <v>0</v>
      </c>
      <c r="AL602" s="207">
        <v>0</v>
      </c>
      <c r="AM602" s="207">
        <v>0</v>
      </c>
      <c r="AN602" s="207">
        <v>0</v>
      </c>
      <c r="AO602" s="207">
        <v>0</v>
      </c>
      <c r="AP602" s="207">
        <v>0</v>
      </c>
      <c r="AQ602" s="207">
        <v>0</v>
      </c>
      <c r="AR602" s="207">
        <v>0</v>
      </c>
      <c r="AS602" s="207">
        <v>0</v>
      </c>
      <c r="AT602" s="207">
        <v>0</v>
      </c>
      <c r="AU602" s="207">
        <v>1549009.6</v>
      </c>
      <c r="AV602" s="207">
        <v>0</v>
      </c>
      <c r="AW602" s="207">
        <v>0</v>
      </c>
      <c r="AX602" s="207">
        <v>0</v>
      </c>
      <c r="AY602" s="207">
        <v>0</v>
      </c>
      <c r="AZ602" s="207">
        <v>0</v>
      </c>
      <c r="BA602" s="207">
        <v>0</v>
      </c>
      <c r="BB602" s="207">
        <v>34038375.340000004</v>
      </c>
      <c r="BC602" s="207">
        <v>0</v>
      </c>
      <c r="BD602" s="207">
        <v>0</v>
      </c>
      <c r="BE602" s="207">
        <v>0</v>
      </c>
      <c r="BF602" s="207">
        <v>0</v>
      </c>
      <c r="BG602" s="207">
        <v>0</v>
      </c>
      <c r="BH602" s="207"/>
      <c r="BI602" s="207">
        <v>0</v>
      </c>
      <c r="BJ602" s="207"/>
      <c r="BK602" s="207">
        <v>0</v>
      </c>
      <c r="BL602" s="207">
        <v>0</v>
      </c>
      <c r="BM602" s="207">
        <v>37532277.840000004</v>
      </c>
      <c r="BN602" s="207">
        <v>0</v>
      </c>
      <c r="BO602" s="207">
        <v>0</v>
      </c>
      <c r="BP602" s="207"/>
      <c r="BQ602" s="207">
        <v>0</v>
      </c>
      <c r="BR602" s="207">
        <v>0</v>
      </c>
      <c r="BS602" s="207">
        <v>0</v>
      </c>
      <c r="BT602" s="207">
        <v>21674232.449999999</v>
      </c>
      <c r="BU602" s="207">
        <v>0</v>
      </c>
      <c r="BV602" s="207">
        <v>0</v>
      </c>
      <c r="BW602" s="207">
        <v>0</v>
      </c>
      <c r="BX602" s="207">
        <v>0</v>
      </c>
      <c r="BY602" s="207">
        <v>0</v>
      </c>
      <c r="BZ602" s="207">
        <v>0</v>
      </c>
      <c r="CA602" s="207">
        <v>0</v>
      </c>
      <c r="CB602" s="207">
        <v>0</v>
      </c>
      <c r="CC602" s="216">
        <f t="shared" si="76"/>
        <v>224724055.35999998</v>
      </c>
    </row>
    <row r="603" spans="1:81" s="308" customFormat="1">
      <c r="A603" s="350"/>
      <c r="B603" s="349"/>
      <c r="C603" s="351"/>
      <c r="D603" s="351"/>
      <c r="E603" s="351"/>
      <c r="F603" s="352" t="s">
        <v>1244</v>
      </c>
      <c r="G603" s="353" t="s">
        <v>1245</v>
      </c>
      <c r="H603" s="207">
        <v>48738211.210000001</v>
      </c>
      <c r="I603" s="207">
        <v>0</v>
      </c>
      <c r="J603" s="207">
        <v>0</v>
      </c>
      <c r="K603" s="207">
        <v>0</v>
      </c>
      <c r="L603" s="207">
        <v>0</v>
      </c>
      <c r="M603" s="207">
        <v>0</v>
      </c>
      <c r="N603" s="207">
        <v>25853491.48</v>
      </c>
      <c r="O603" s="207">
        <v>0</v>
      </c>
      <c r="P603" s="207">
        <v>0</v>
      </c>
      <c r="Q603" s="207">
        <v>0</v>
      </c>
      <c r="R603" s="207">
        <v>0</v>
      </c>
      <c r="S603" s="207">
        <v>0</v>
      </c>
      <c r="T603" s="207">
        <v>0</v>
      </c>
      <c r="U603" s="207">
        <v>0</v>
      </c>
      <c r="V603" s="207">
        <v>0</v>
      </c>
      <c r="W603" s="207">
        <v>0</v>
      </c>
      <c r="X603" s="207">
        <v>0</v>
      </c>
      <c r="Y603" s="207">
        <v>0</v>
      </c>
      <c r="Z603" s="207">
        <v>0</v>
      </c>
      <c r="AA603" s="207">
        <v>0</v>
      </c>
      <c r="AB603" s="207">
        <v>0</v>
      </c>
      <c r="AC603" s="207">
        <v>0</v>
      </c>
      <c r="AD603" s="207">
        <v>0</v>
      </c>
      <c r="AE603" s="207">
        <v>0</v>
      </c>
      <c r="AF603" s="207">
        <v>0</v>
      </c>
      <c r="AG603" s="207">
        <v>0</v>
      </c>
      <c r="AH603" s="207">
        <v>0</v>
      </c>
      <c r="AI603" s="207">
        <v>0</v>
      </c>
      <c r="AJ603" s="207">
        <v>0</v>
      </c>
      <c r="AK603" s="207">
        <v>0</v>
      </c>
      <c r="AL603" s="207">
        <v>0</v>
      </c>
      <c r="AM603" s="207">
        <v>0</v>
      </c>
      <c r="AN603" s="207">
        <v>0</v>
      </c>
      <c r="AO603" s="207">
        <v>0</v>
      </c>
      <c r="AP603" s="207">
        <v>0</v>
      </c>
      <c r="AQ603" s="207">
        <v>0</v>
      </c>
      <c r="AR603" s="207">
        <v>0</v>
      </c>
      <c r="AS603" s="207">
        <v>0</v>
      </c>
      <c r="AT603" s="207">
        <v>0</v>
      </c>
      <c r="AU603" s="207">
        <v>0</v>
      </c>
      <c r="AV603" s="207">
        <v>0</v>
      </c>
      <c r="AW603" s="207">
        <v>0</v>
      </c>
      <c r="AX603" s="207">
        <v>0</v>
      </c>
      <c r="AY603" s="207">
        <v>0</v>
      </c>
      <c r="AZ603" s="207">
        <v>0</v>
      </c>
      <c r="BA603" s="207">
        <v>0</v>
      </c>
      <c r="BB603" s="207">
        <v>12584811.99</v>
      </c>
      <c r="BC603" s="207">
        <v>0</v>
      </c>
      <c r="BD603" s="207">
        <v>0</v>
      </c>
      <c r="BE603" s="207">
        <v>0</v>
      </c>
      <c r="BF603" s="207">
        <v>0</v>
      </c>
      <c r="BG603" s="207">
        <v>0</v>
      </c>
      <c r="BH603" s="207"/>
      <c r="BI603" s="207">
        <v>0</v>
      </c>
      <c r="BJ603" s="207"/>
      <c r="BK603" s="207">
        <v>0</v>
      </c>
      <c r="BL603" s="207">
        <v>0</v>
      </c>
      <c r="BM603" s="207">
        <v>10910657.300000001</v>
      </c>
      <c r="BN603" s="207">
        <v>0</v>
      </c>
      <c r="BO603" s="207">
        <v>0</v>
      </c>
      <c r="BP603" s="207"/>
      <c r="BQ603" s="207">
        <v>0</v>
      </c>
      <c r="BR603" s="207">
        <v>0</v>
      </c>
      <c r="BS603" s="207">
        <v>0</v>
      </c>
      <c r="BT603" s="207">
        <v>16275884</v>
      </c>
      <c r="BU603" s="207">
        <v>0</v>
      </c>
      <c r="BV603" s="207">
        <v>0</v>
      </c>
      <c r="BW603" s="207">
        <v>0</v>
      </c>
      <c r="BX603" s="207">
        <v>0</v>
      </c>
      <c r="BY603" s="207">
        <v>0</v>
      </c>
      <c r="BZ603" s="207">
        <v>0</v>
      </c>
      <c r="CA603" s="207">
        <v>0</v>
      </c>
      <c r="CB603" s="207">
        <v>0</v>
      </c>
      <c r="CC603" s="216">
        <f t="shared" si="76"/>
        <v>114363055.97999999</v>
      </c>
    </row>
    <row r="604" spans="1:81" s="308" customFormat="1">
      <c r="A604" s="350"/>
      <c r="B604" s="349"/>
      <c r="C604" s="351"/>
      <c r="D604" s="351"/>
      <c r="E604" s="351"/>
      <c r="F604" s="352" t="s">
        <v>1246</v>
      </c>
      <c r="G604" s="353" t="s">
        <v>1247</v>
      </c>
      <c r="H604" s="207">
        <v>40721295.5</v>
      </c>
      <c r="I604" s="207">
        <v>0</v>
      </c>
      <c r="J604" s="207">
        <v>0</v>
      </c>
      <c r="K604" s="207">
        <v>0</v>
      </c>
      <c r="L604" s="207">
        <v>0</v>
      </c>
      <c r="M604" s="207">
        <v>0</v>
      </c>
      <c r="N604" s="207">
        <v>35459161.799999997</v>
      </c>
      <c r="O604" s="207">
        <v>0</v>
      </c>
      <c r="P604" s="207">
        <v>0</v>
      </c>
      <c r="Q604" s="207">
        <v>0</v>
      </c>
      <c r="R604" s="207">
        <v>0</v>
      </c>
      <c r="S604" s="207">
        <v>0</v>
      </c>
      <c r="T604" s="207">
        <v>0</v>
      </c>
      <c r="U604" s="207">
        <v>0</v>
      </c>
      <c r="V604" s="207">
        <v>0</v>
      </c>
      <c r="W604" s="207">
        <v>0</v>
      </c>
      <c r="X604" s="207">
        <v>0</v>
      </c>
      <c r="Y604" s="207">
        <v>0</v>
      </c>
      <c r="Z604" s="207">
        <v>0</v>
      </c>
      <c r="AA604" s="207">
        <v>0</v>
      </c>
      <c r="AB604" s="207">
        <v>0</v>
      </c>
      <c r="AC604" s="207">
        <v>0</v>
      </c>
      <c r="AD604" s="207">
        <v>0</v>
      </c>
      <c r="AE604" s="207">
        <v>0</v>
      </c>
      <c r="AF604" s="207">
        <v>0</v>
      </c>
      <c r="AG604" s="207">
        <v>0</v>
      </c>
      <c r="AH604" s="207">
        <v>0</v>
      </c>
      <c r="AI604" s="207">
        <v>0</v>
      </c>
      <c r="AJ604" s="207">
        <v>0</v>
      </c>
      <c r="AK604" s="207">
        <v>0</v>
      </c>
      <c r="AL604" s="207">
        <v>0</v>
      </c>
      <c r="AM604" s="207">
        <v>4300</v>
      </c>
      <c r="AN604" s="207">
        <v>0</v>
      </c>
      <c r="AO604" s="207">
        <v>0</v>
      </c>
      <c r="AP604" s="207">
        <v>0</v>
      </c>
      <c r="AQ604" s="207">
        <v>0</v>
      </c>
      <c r="AR604" s="207">
        <v>0</v>
      </c>
      <c r="AS604" s="207">
        <v>0</v>
      </c>
      <c r="AT604" s="207">
        <v>0</v>
      </c>
      <c r="AU604" s="207">
        <v>0</v>
      </c>
      <c r="AV604" s="207">
        <v>0</v>
      </c>
      <c r="AW604" s="207">
        <v>0</v>
      </c>
      <c r="AX604" s="207">
        <v>0</v>
      </c>
      <c r="AY604" s="207">
        <v>0</v>
      </c>
      <c r="AZ604" s="207">
        <v>0</v>
      </c>
      <c r="BA604" s="207">
        <v>0</v>
      </c>
      <c r="BB604" s="207">
        <v>14481478.35</v>
      </c>
      <c r="BC604" s="207">
        <v>0</v>
      </c>
      <c r="BD604" s="207">
        <v>0</v>
      </c>
      <c r="BE604" s="207">
        <v>0</v>
      </c>
      <c r="BF604" s="207">
        <v>0</v>
      </c>
      <c r="BG604" s="207">
        <v>0</v>
      </c>
      <c r="BH604" s="207"/>
      <c r="BI604" s="207">
        <v>0</v>
      </c>
      <c r="BJ604" s="207"/>
      <c r="BK604" s="207">
        <v>0</v>
      </c>
      <c r="BL604" s="207">
        <v>0</v>
      </c>
      <c r="BM604" s="207">
        <v>15340005.140000001</v>
      </c>
      <c r="BN604" s="207">
        <v>0</v>
      </c>
      <c r="BO604" s="207">
        <v>0</v>
      </c>
      <c r="BP604" s="207"/>
      <c r="BQ604" s="207">
        <v>0</v>
      </c>
      <c r="BR604" s="207">
        <v>0</v>
      </c>
      <c r="BS604" s="207">
        <v>0</v>
      </c>
      <c r="BT604" s="207">
        <v>3921625.08</v>
      </c>
      <c r="BU604" s="207">
        <v>0</v>
      </c>
      <c r="BV604" s="207">
        <v>0</v>
      </c>
      <c r="BW604" s="207">
        <v>0</v>
      </c>
      <c r="BX604" s="207">
        <v>0</v>
      </c>
      <c r="BY604" s="207">
        <v>0</v>
      </c>
      <c r="BZ604" s="207">
        <v>0</v>
      </c>
      <c r="CA604" s="207">
        <v>0</v>
      </c>
      <c r="CB604" s="207">
        <v>0</v>
      </c>
      <c r="CC604" s="216">
        <f t="shared" si="76"/>
        <v>109927865.86999999</v>
      </c>
    </row>
    <row r="605" spans="1:81" s="308" customFormat="1">
      <c r="A605" s="350"/>
      <c r="B605" s="349"/>
      <c r="C605" s="351"/>
      <c r="D605" s="351"/>
      <c r="E605" s="351"/>
      <c r="F605" s="356" t="s">
        <v>1248</v>
      </c>
      <c r="G605" s="357" t="s">
        <v>1249</v>
      </c>
      <c r="H605" s="207">
        <v>17617174.77</v>
      </c>
      <c r="I605" s="207">
        <v>0</v>
      </c>
      <c r="J605" s="207">
        <v>0</v>
      </c>
      <c r="K605" s="207">
        <v>0</v>
      </c>
      <c r="L605" s="207">
        <v>0</v>
      </c>
      <c r="M605" s="207">
        <v>0</v>
      </c>
      <c r="N605" s="207">
        <v>12944542.689999999</v>
      </c>
      <c r="O605" s="207">
        <v>0</v>
      </c>
      <c r="P605" s="207">
        <v>0</v>
      </c>
      <c r="Q605" s="207">
        <v>0</v>
      </c>
      <c r="R605" s="207">
        <v>0</v>
      </c>
      <c r="S605" s="207">
        <v>0</v>
      </c>
      <c r="T605" s="207">
        <v>0</v>
      </c>
      <c r="U605" s="207">
        <v>0</v>
      </c>
      <c r="V605" s="207">
        <v>0</v>
      </c>
      <c r="W605" s="207">
        <v>88093.1</v>
      </c>
      <c r="X605" s="207">
        <v>0</v>
      </c>
      <c r="Y605" s="207">
        <v>0</v>
      </c>
      <c r="Z605" s="207">
        <v>0</v>
      </c>
      <c r="AA605" s="207">
        <v>0</v>
      </c>
      <c r="AB605" s="207">
        <v>0</v>
      </c>
      <c r="AC605" s="207">
        <v>0</v>
      </c>
      <c r="AD605" s="207">
        <v>0</v>
      </c>
      <c r="AE605" s="207">
        <v>0</v>
      </c>
      <c r="AF605" s="207">
        <v>0</v>
      </c>
      <c r="AG605" s="207">
        <v>0</v>
      </c>
      <c r="AH605" s="207">
        <v>0</v>
      </c>
      <c r="AI605" s="207">
        <v>0</v>
      </c>
      <c r="AJ605" s="207">
        <v>0</v>
      </c>
      <c r="AK605" s="207">
        <v>0</v>
      </c>
      <c r="AL605" s="207">
        <v>0</v>
      </c>
      <c r="AM605" s="207">
        <v>0</v>
      </c>
      <c r="AN605" s="207">
        <v>0</v>
      </c>
      <c r="AO605" s="207">
        <v>0</v>
      </c>
      <c r="AP605" s="207">
        <v>0</v>
      </c>
      <c r="AQ605" s="207">
        <v>0</v>
      </c>
      <c r="AR605" s="207">
        <v>0</v>
      </c>
      <c r="AS605" s="207">
        <v>0</v>
      </c>
      <c r="AT605" s="207">
        <v>0</v>
      </c>
      <c r="AU605" s="207">
        <v>0</v>
      </c>
      <c r="AV605" s="207">
        <v>0</v>
      </c>
      <c r="AW605" s="207">
        <v>0</v>
      </c>
      <c r="AX605" s="207">
        <v>0</v>
      </c>
      <c r="AY605" s="207">
        <v>0</v>
      </c>
      <c r="AZ605" s="207">
        <v>0</v>
      </c>
      <c r="BA605" s="207">
        <v>0</v>
      </c>
      <c r="BB605" s="207">
        <v>6251869.9000000004</v>
      </c>
      <c r="BC605" s="207">
        <v>0</v>
      </c>
      <c r="BD605" s="207">
        <v>0</v>
      </c>
      <c r="BE605" s="207">
        <v>0</v>
      </c>
      <c r="BF605" s="207">
        <v>0</v>
      </c>
      <c r="BG605" s="207">
        <v>0</v>
      </c>
      <c r="BH605" s="207"/>
      <c r="BI605" s="207">
        <v>0</v>
      </c>
      <c r="BJ605" s="207"/>
      <c r="BK605" s="207">
        <v>0</v>
      </c>
      <c r="BL605" s="207">
        <v>0</v>
      </c>
      <c r="BM605" s="207">
        <v>5759881.3099999996</v>
      </c>
      <c r="BN605" s="207">
        <v>0</v>
      </c>
      <c r="BO605" s="207">
        <v>0</v>
      </c>
      <c r="BP605" s="207"/>
      <c r="BQ605" s="207">
        <v>0</v>
      </c>
      <c r="BR605" s="207">
        <v>0</v>
      </c>
      <c r="BS605" s="207">
        <v>0</v>
      </c>
      <c r="BT605" s="207">
        <v>1783092.5</v>
      </c>
      <c r="BU605" s="207">
        <v>0</v>
      </c>
      <c r="BV605" s="207">
        <v>0</v>
      </c>
      <c r="BW605" s="207">
        <v>0</v>
      </c>
      <c r="BX605" s="207">
        <v>0</v>
      </c>
      <c r="BY605" s="207">
        <v>0</v>
      </c>
      <c r="BZ605" s="207">
        <v>0</v>
      </c>
      <c r="CA605" s="207">
        <v>0</v>
      </c>
      <c r="CB605" s="207">
        <v>0</v>
      </c>
      <c r="CC605" s="216">
        <f t="shared" si="76"/>
        <v>44444654.270000003</v>
      </c>
    </row>
    <row r="606" spans="1:81" s="308" customFormat="1">
      <c r="A606" s="350"/>
      <c r="B606" s="349"/>
      <c r="C606" s="351"/>
      <c r="D606" s="351"/>
      <c r="E606" s="351"/>
      <c r="F606" s="356" t="s">
        <v>1250</v>
      </c>
      <c r="G606" s="357" t="s">
        <v>1251</v>
      </c>
      <c r="H606" s="207">
        <v>78577888.629999995</v>
      </c>
      <c r="I606" s="207">
        <v>0</v>
      </c>
      <c r="J606" s="207">
        <v>0</v>
      </c>
      <c r="K606" s="207">
        <v>0</v>
      </c>
      <c r="L606" s="207">
        <v>0</v>
      </c>
      <c r="M606" s="207">
        <v>0</v>
      </c>
      <c r="N606" s="207">
        <v>19313284.170000002</v>
      </c>
      <c r="O606" s="207">
        <v>0</v>
      </c>
      <c r="P606" s="207">
        <v>0</v>
      </c>
      <c r="Q606" s="207">
        <v>0</v>
      </c>
      <c r="R606" s="207">
        <v>0</v>
      </c>
      <c r="S606" s="207">
        <v>0</v>
      </c>
      <c r="T606" s="207">
        <v>0</v>
      </c>
      <c r="U606" s="207">
        <v>0</v>
      </c>
      <c r="V606" s="207">
        <v>0</v>
      </c>
      <c r="W606" s="207">
        <v>0</v>
      </c>
      <c r="X606" s="207">
        <v>0</v>
      </c>
      <c r="Y606" s="207">
        <v>0</v>
      </c>
      <c r="Z606" s="207">
        <v>0</v>
      </c>
      <c r="AA606" s="207">
        <v>0</v>
      </c>
      <c r="AB606" s="207">
        <v>0</v>
      </c>
      <c r="AC606" s="207">
        <v>0</v>
      </c>
      <c r="AD606" s="207">
        <v>0</v>
      </c>
      <c r="AE606" s="207">
        <v>0</v>
      </c>
      <c r="AF606" s="207">
        <v>0</v>
      </c>
      <c r="AG606" s="207">
        <v>0</v>
      </c>
      <c r="AH606" s="207">
        <v>0</v>
      </c>
      <c r="AI606" s="207">
        <v>0</v>
      </c>
      <c r="AJ606" s="207">
        <v>0</v>
      </c>
      <c r="AK606" s="207">
        <v>0</v>
      </c>
      <c r="AL606" s="207">
        <v>0</v>
      </c>
      <c r="AM606" s="207">
        <v>0</v>
      </c>
      <c r="AN606" s="207">
        <v>0</v>
      </c>
      <c r="AO606" s="207">
        <v>0</v>
      </c>
      <c r="AP606" s="207">
        <v>0</v>
      </c>
      <c r="AQ606" s="207">
        <v>0</v>
      </c>
      <c r="AR606" s="207">
        <v>0</v>
      </c>
      <c r="AS606" s="207">
        <v>0</v>
      </c>
      <c r="AT606" s="207">
        <v>0</v>
      </c>
      <c r="AU606" s="207">
        <v>4100541</v>
      </c>
      <c r="AV606" s="207">
        <v>0</v>
      </c>
      <c r="AW606" s="207">
        <v>0</v>
      </c>
      <c r="AX606" s="207">
        <v>0</v>
      </c>
      <c r="AY606" s="207">
        <v>0</v>
      </c>
      <c r="AZ606" s="207">
        <v>0</v>
      </c>
      <c r="BA606" s="207">
        <v>0</v>
      </c>
      <c r="BB606" s="207">
        <v>13929546.09</v>
      </c>
      <c r="BC606" s="207">
        <v>0</v>
      </c>
      <c r="BD606" s="207">
        <v>0</v>
      </c>
      <c r="BE606" s="207">
        <v>0</v>
      </c>
      <c r="BF606" s="207">
        <v>0</v>
      </c>
      <c r="BG606" s="207">
        <v>0</v>
      </c>
      <c r="BH606" s="207"/>
      <c r="BI606" s="207">
        <v>0</v>
      </c>
      <c r="BJ606" s="207"/>
      <c r="BK606" s="207">
        <v>0</v>
      </c>
      <c r="BL606" s="207">
        <v>0</v>
      </c>
      <c r="BM606" s="207">
        <v>34420200.200000003</v>
      </c>
      <c r="BN606" s="207">
        <v>0</v>
      </c>
      <c r="BO606" s="207">
        <v>0</v>
      </c>
      <c r="BP606" s="207"/>
      <c r="BQ606" s="207">
        <v>0</v>
      </c>
      <c r="BR606" s="207">
        <v>0</v>
      </c>
      <c r="BS606" s="207">
        <v>0</v>
      </c>
      <c r="BT606" s="207">
        <v>8927950.9700000007</v>
      </c>
      <c r="BU606" s="207">
        <v>0</v>
      </c>
      <c r="BV606" s="207">
        <v>0</v>
      </c>
      <c r="BW606" s="207">
        <v>0</v>
      </c>
      <c r="BX606" s="207">
        <v>0</v>
      </c>
      <c r="BY606" s="207">
        <v>0</v>
      </c>
      <c r="BZ606" s="207">
        <v>0</v>
      </c>
      <c r="CA606" s="207">
        <v>0</v>
      </c>
      <c r="CB606" s="207">
        <v>0</v>
      </c>
      <c r="CC606" s="216">
        <f t="shared" si="76"/>
        <v>159269411.06</v>
      </c>
    </row>
    <row r="607" spans="1:81" s="308" customFormat="1">
      <c r="A607" s="350"/>
      <c r="B607" s="349"/>
      <c r="C607" s="351"/>
      <c r="D607" s="351"/>
      <c r="E607" s="351"/>
      <c r="F607" s="356" t="s">
        <v>1252</v>
      </c>
      <c r="G607" s="357" t="s">
        <v>1780</v>
      </c>
      <c r="H607" s="207">
        <v>13590208.939999999</v>
      </c>
      <c r="I607" s="207">
        <v>0</v>
      </c>
      <c r="J607" s="207">
        <v>0</v>
      </c>
      <c r="K607" s="207">
        <v>0</v>
      </c>
      <c r="L607" s="207">
        <v>0</v>
      </c>
      <c r="M607" s="207">
        <v>0</v>
      </c>
      <c r="N607" s="207">
        <v>36231786.630000003</v>
      </c>
      <c r="O607" s="207">
        <v>0</v>
      </c>
      <c r="P607" s="207">
        <v>0</v>
      </c>
      <c r="Q607" s="207">
        <v>0</v>
      </c>
      <c r="R607" s="207">
        <v>0</v>
      </c>
      <c r="S607" s="207">
        <v>0</v>
      </c>
      <c r="T607" s="207">
        <v>0</v>
      </c>
      <c r="U607" s="207">
        <v>0</v>
      </c>
      <c r="V607" s="207">
        <v>0</v>
      </c>
      <c r="W607" s="207">
        <v>0</v>
      </c>
      <c r="X607" s="207">
        <v>0</v>
      </c>
      <c r="Y607" s="207">
        <v>0</v>
      </c>
      <c r="Z607" s="207">
        <v>0</v>
      </c>
      <c r="AA607" s="207">
        <v>0</v>
      </c>
      <c r="AB607" s="207">
        <v>0</v>
      </c>
      <c r="AC607" s="207">
        <v>0</v>
      </c>
      <c r="AD607" s="207">
        <v>0</v>
      </c>
      <c r="AE607" s="207">
        <v>0</v>
      </c>
      <c r="AF607" s="207">
        <v>0</v>
      </c>
      <c r="AG607" s="207">
        <v>0</v>
      </c>
      <c r="AH607" s="207">
        <v>0</v>
      </c>
      <c r="AI607" s="207">
        <v>0</v>
      </c>
      <c r="AJ607" s="207">
        <v>0</v>
      </c>
      <c r="AK607" s="207">
        <v>0</v>
      </c>
      <c r="AL607" s="207">
        <v>0</v>
      </c>
      <c r="AM607" s="207">
        <v>0</v>
      </c>
      <c r="AN607" s="207">
        <v>0</v>
      </c>
      <c r="AO607" s="207">
        <v>0</v>
      </c>
      <c r="AP607" s="207">
        <v>0</v>
      </c>
      <c r="AQ607" s="207">
        <v>0</v>
      </c>
      <c r="AR607" s="207">
        <v>0</v>
      </c>
      <c r="AS607" s="207">
        <v>0</v>
      </c>
      <c r="AT607" s="207">
        <v>0</v>
      </c>
      <c r="AU607" s="207">
        <v>412996</v>
      </c>
      <c r="AV607" s="207">
        <v>0</v>
      </c>
      <c r="AW607" s="207">
        <v>0</v>
      </c>
      <c r="AX607" s="207">
        <v>0</v>
      </c>
      <c r="AY607" s="207">
        <v>0</v>
      </c>
      <c r="AZ607" s="207">
        <v>0</v>
      </c>
      <c r="BA607" s="207">
        <v>0</v>
      </c>
      <c r="BB607" s="207">
        <v>0</v>
      </c>
      <c r="BC607" s="207">
        <v>0</v>
      </c>
      <c r="BD607" s="207">
        <v>0</v>
      </c>
      <c r="BE607" s="207">
        <v>0</v>
      </c>
      <c r="BF607" s="207">
        <v>0</v>
      </c>
      <c r="BG607" s="207">
        <v>0</v>
      </c>
      <c r="BH607" s="207"/>
      <c r="BI607" s="207">
        <v>0</v>
      </c>
      <c r="BJ607" s="207"/>
      <c r="BK607" s="207">
        <v>0</v>
      </c>
      <c r="BL607" s="207">
        <v>0</v>
      </c>
      <c r="BM607" s="207">
        <v>20852742.870000001</v>
      </c>
      <c r="BN607" s="207">
        <v>0</v>
      </c>
      <c r="BO607" s="207">
        <v>0</v>
      </c>
      <c r="BP607" s="207"/>
      <c r="BQ607" s="207">
        <v>0</v>
      </c>
      <c r="BR607" s="207">
        <v>0</v>
      </c>
      <c r="BS607" s="207">
        <v>0</v>
      </c>
      <c r="BT607" s="207">
        <v>415537.05</v>
      </c>
      <c r="BU607" s="207">
        <v>0</v>
      </c>
      <c r="BV607" s="207">
        <v>0</v>
      </c>
      <c r="BW607" s="207">
        <v>0</v>
      </c>
      <c r="BX607" s="207">
        <v>0</v>
      </c>
      <c r="BY607" s="207">
        <v>0</v>
      </c>
      <c r="BZ607" s="207">
        <v>0</v>
      </c>
      <c r="CA607" s="207">
        <v>0</v>
      </c>
      <c r="CB607" s="207">
        <v>0</v>
      </c>
      <c r="CC607" s="216">
        <f t="shared" si="76"/>
        <v>71503271.489999995</v>
      </c>
    </row>
    <row r="608" spans="1:81" s="308" customFormat="1">
      <c r="A608" s="350"/>
      <c r="B608" s="349"/>
      <c r="C608" s="351"/>
      <c r="D608" s="351"/>
      <c r="E608" s="351"/>
      <c r="F608" s="352" t="s">
        <v>1253</v>
      </c>
      <c r="G608" s="353" t="s">
        <v>1781</v>
      </c>
      <c r="H608" s="207">
        <v>1775214.55</v>
      </c>
      <c r="I608" s="207">
        <v>0</v>
      </c>
      <c r="J608" s="207">
        <v>0</v>
      </c>
      <c r="K608" s="207">
        <v>0</v>
      </c>
      <c r="L608" s="207">
        <v>0</v>
      </c>
      <c r="M608" s="207">
        <v>0</v>
      </c>
      <c r="N608" s="207">
        <v>763971.25</v>
      </c>
      <c r="O608" s="207">
        <v>0</v>
      </c>
      <c r="P608" s="207">
        <v>0</v>
      </c>
      <c r="Q608" s="207">
        <v>0</v>
      </c>
      <c r="R608" s="207">
        <v>0</v>
      </c>
      <c r="S608" s="207">
        <v>0</v>
      </c>
      <c r="T608" s="207">
        <v>0</v>
      </c>
      <c r="U608" s="207">
        <v>0</v>
      </c>
      <c r="V608" s="207">
        <v>0</v>
      </c>
      <c r="W608" s="207">
        <v>0</v>
      </c>
      <c r="X608" s="207">
        <v>0</v>
      </c>
      <c r="Y608" s="207">
        <v>0</v>
      </c>
      <c r="Z608" s="207">
        <v>0</v>
      </c>
      <c r="AA608" s="207">
        <v>0</v>
      </c>
      <c r="AB608" s="207">
        <v>0</v>
      </c>
      <c r="AC608" s="207">
        <v>0</v>
      </c>
      <c r="AD608" s="207">
        <v>0</v>
      </c>
      <c r="AE608" s="207">
        <v>0</v>
      </c>
      <c r="AF608" s="207">
        <v>0</v>
      </c>
      <c r="AG608" s="207">
        <v>0</v>
      </c>
      <c r="AH608" s="207">
        <v>0</v>
      </c>
      <c r="AI608" s="207">
        <v>0</v>
      </c>
      <c r="AJ608" s="207">
        <v>0</v>
      </c>
      <c r="AK608" s="207">
        <v>0</v>
      </c>
      <c r="AL608" s="207">
        <v>0</v>
      </c>
      <c r="AM608" s="207">
        <v>0</v>
      </c>
      <c r="AN608" s="207">
        <v>0</v>
      </c>
      <c r="AO608" s="207">
        <v>0</v>
      </c>
      <c r="AP608" s="207">
        <v>0</v>
      </c>
      <c r="AQ608" s="207">
        <v>0</v>
      </c>
      <c r="AR608" s="207">
        <v>0</v>
      </c>
      <c r="AS608" s="207">
        <v>0</v>
      </c>
      <c r="AT608" s="207">
        <v>0</v>
      </c>
      <c r="AU608" s="207">
        <v>0</v>
      </c>
      <c r="AV608" s="207">
        <v>0</v>
      </c>
      <c r="AW608" s="207">
        <v>0</v>
      </c>
      <c r="AX608" s="207">
        <v>0</v>
      </c>
      <c r="AY608" s="207">
        <v>0</v>
      </c>
      <c r="AZ608" s="207">
        <v>0</v>
      </c>
      <c r="BA608" s="207">
        <v>0</v>
      </c>
      <c r="BB608" s="207">
        <v>80276.899999999994</v>
      </c>
      <c r="BC608" s="207">
        <v>0</v>
      </c>
      <c r="BD608" s="207">
        <v>0</v>
      </c>
      <c r="BE608" s="207">
        <v>0</v>
      </c>
      <c r="BF608" s="207">
        <v>0</v>
      </c>
      <c r="BG608" s="207">
        <v>0</v>
      </c>
      <c r="BH608" s="207"/>
      <c r="BI608" s="207">
        <v>0</v>
      </c>
      <c r="BJ608" s="207"/>
      <c r="BK608" s="207">
        <v>0</v>
      </c>
      <c r="BL608" s="207">
        <v>0</v>
      </c>
      <c r="BM608" s="207">
        <v>1293827.78</v>
      </c>
      <c r="BN608" s="207">
        <v>0</v>
      </c>
      <c r="BO608" s="207">
        <v>0</v>
      </c>
      <c r="BP608" s="207"/>
      <c r="BQ608" s="207">
        <v>0</v>
      </c>
      <c r="BR608" s="207">
        <v>0</v>
      </c>
      <c r="BS608" s="207">
        <v>0</v>
      </c>
      <c r="BT608" s="207">
        <v>167418.5</v>
      </c>
      <c r="BU608" s="207">
        <v>0</v>
      </c>
      <c r="BV608" s="207">
        <v>0</v>
      </c>
      <c r="BW608" s="207">
        <v>0</v>
      </c>
      <c r="BX608" s="207">
        <v>0</v>
      </c>
      <c r="BY608" s="207">
        <v>0</v>
      </c>
      <c r="BZ608" s="207">
        <v>0</v>
      </c>
      <c r="CA608" s="207">
        <v>0</v>
      </c>
      <c r="CB608" s="207">
        <v>0</v>
      </c>
      <c r="CC608" s="216">
        <f t="shared" si="76"/>
        <v>4080708.9799999995</v>
      </c>
    </row>
    <row r="609" spans="1:81" s="308" customFormat="1">
      <c r="A609" s="350"/>
      <c r="B609" s="349"/>
      <c r="C609" s="351"/>
      <c r="D609" s="351"/>
      <c r="E609" s="351"/>
      <c r="F609" s="352" t="s">
        <v>1254</v>
      </c>
      <c r="G609" s="353" t="s">
        <v>1782</v>
      </c>
      <c r="H609" s="207">
        <v>0</v>
      </c>
      <c r="I609" s="207">
        <v>0</v>
      </c>
      <c r="J609" s="207">
        <v>0</v>
      </c>
      <c r="K609" s="207">
        <v>0</v>
      </c>
      <c r="L609" s="207">
        <v>0</v>
      </c>
      <c r="M609" s="207">
        <v>0</v>
      </c>
      <c r="N609" s="207">
        <v>0</v>
      </c>
      <c r="O609" s="207">
        <v>0</v>
      </c>
      <c r="P609" s="207">
        <v>0</v>
      </c>
      <c r="Q609" s="207">
        <v>0</v>
      </c>
      <c r="R609" s="207">
        <v>0</v>
      </c>
      <c r="S609" s="207">
        <v>0</v>
      </c>
      <c r="T609" s="207">
        <v>0</v>
      </c>
      <c r="U609" s="207">
        <v>0</v>
      </c>
      <c r="V609" s="207">
        <v>0</v>
      </c>
      <c r="W609" s="207">
        <v>0</v>
      </c>
      <c r="X609" s="207">
        <v>0</v>
      </c>
      <c r="Y609" s="207">
        <v>0</v>
      </c>
      <c r="Z609" s="207">
        <v>0</v>
      </c>
      <c r="AA609" s="207">
        <v>0</v>
      </c>
      <c r="AB609" s="207">
        <v>0</v>
      </c>
      <c r="AC609" s="207">
        <v>0</v>
      </c>
      <c r="AD609" s="207">
        <v>0</v>
      </c>
      <c r="AE609" s="207">
        <v>0</v>
      </c>
      <c r="AF609" s="207">
        <v>0</v>
      </c>
      <c r="AG609" s="207">
        <v>0</v>
      </c>
      <c r="AH609" s="207">
        <v>0</v>
      </c>
      <c r="AI609" s="207">
        <v>0</v>
      </c>
      <c r="AJ609" s="207">
        <v>0</v>
      </c>
      <c r="AK609" s="207">
        <v>0</v>
      </c>
      <c r="AL609" s="207">
        <v>0</v>
      </c>
      <c r="AM609" s="207">
        <v>0</v>
      </c>
      <c r="AN609" s="207">
        <v>0</v>
      </c>
      <c r="AO609" s="207">
        <v>0</v>
      </c>
      <c r="AP609" s="207">
        <v>0</v>
      </c>
      <c r="AQ609" s="207">
        <v>0</v>
      </c>
      <c r="AR609" s="207">
        <v>0</v>
      </c>
      <c r="AS609" s="207">
        <v>0</v>
      </c>
      <c r="AT609" s="207">
        <v>0</v>
      </c>
      <c r="AU609" s="207">
        <v>0</v>
      </c>
      <c r="AV609" s="207">
        <v>0</v>
      </c>
      <c r="AW609" s="207">
        <v>0</v>
      </c>
      <c r="AX609" s="207">
        <v>0</v>
      </c>
      <c r="AY609" s="207">
        <v>0</v>
      </c>
      <c r="AZ609" s="207">
        <v>0</v>
      </c>
      <c r="BA609" s="207">
        <v>0</v>
      </c>
      <c r="BB609" s="207">
        <v>0</v>
      </c>
      <c r="BC609" s="207">
        <v>0</v>
      </c>
      <c r="BD609" s="207">
        <v>0</v>
      </c>
      <c r="BE609" s="207">
        <v>0</v>
      </c>
      <c r="BF609" s="207">
        <v>0</v>
      </c>
      <c r="BG609" s="207">
        <v>0</v>
      </c>
      <c r="BH609" s="207"/>
      <c r="BI609" s="207">
        <v>0</v>
      </c>
      <c r="BJ609" s="207"/>
      <c r="BK609" s="207">
        <v>0</v>
      </c>
      <c r="BL609" s="207">
        <v>0</v>
      </c>
      <c r="BM609" s="207">
        <v>0</v>
      </c>
      <c r="BN609" s="207">
        <v>0</v>
      </c>
      <c r="BO609" s="207">
        <v>0</v>
      </c>
      <c r="BP609" s="207"/>
      <c r="BQ609" s="207">
        <v>0</v>
      </c>
      <c r="BR609" s="207">
        <v>0</v>
      </c>
      <c r="BS609" s="207">
        <v>0</v>
      </c>
      <c r="BT609" s="207">
        <v>6650</v>
      </c>
      <c r="BU609" s="207">
        <v>0</v>
      </c>
      <c r="BV609" s="207">
        <v>0</v>
      </c>
      <c r="BW609" s="207">
        <v>0</v>
      </c>
      <c r="BX609" s="207">
        <v>0</v>
      </c>
      <c r="BY609" s="207">
        <v>0</v>
      </c>
      <c r="BZ609" s="207">
        <v>0</v>
      </c>
      <c r="CA609" s="207">
        <v>0</v>
      </c>
      <c r="CB609" s="207">
        <v>0</v>
      </c>
      <c r="CC609" s="216">
        <f t="shared" si="76"/>
        <v>6650</v>
      </c>
    </row>
    <row r="610" spans="1:81" s="308" customFormat="1">
      <c r="A610" s="350"/>
      <c r="B610" s="349"/>
      <c r="C610" s="351"/>
      <c r="D610" s="351"/>
      <c r="E610" s="351"/>
      <c r="F610" s="352" t="s">
        <v>1255</v>
      </c>
      <c r="G610" s="353" t="s">
        <v>1256</v>
      </c>
      <c r="H610" s="207">
        <v>0</v>
      </c>
      <c r="I610" s="207">
        <v>0</v>
      </c>
      <c r="J610" s="207">
        <v>0</v>
      </c>
      <c r="K610" s="207">
        <v>0</v>
      </c>
      <c r="L610" s="207">
        <v>0</v>
      </c>
      <c r="M610" s="207">
        <v>0</v>
      </c>
      <c r="N610" s="207">
        <v>0</v>
      </c>
      <c r="O610" s="207">
        <v>0</v>
      </c>
      <c r="P610" s="207">
        <v>0</v>
      </c>
      <c r="Q610" s="207">
        <v>0</v>
      </c>
      <c r="R610" s="207">
        <v>0</v>
      </c>
      <c r="S610" s="207">
        <v>0</v>
      </c>
      <c r="T610" s="207">
        <v>0</v>
      </c>
      <c r="U610" s="207">
        <v>0</v>
      </c>
      <c r="V610" s="207">
        <v>0</v>
      </c>
      <c r="W610" s="207">
        <v>0</v>
      </c>
      <c r="X610" s="207">
        <v>0</v>
      </c>
      <c r="Y610" s="207">
        <v>0</v>
      </c>
      <c r="Z610" s="207">
        <v>36619940.460000001</v>
      </c>
      <c r="AA610" s="207">
        <v>0</v>
      </c>
      <c r="AB610" s="207">
        <v>0</v>
      </c>
      <c r="AC610" s="207">
        <v>0</v>
      </c>
      <c r="AD610" s="207">
        <v>0</v>
      </c>
      <c r="AE610" s="207">
        <v>0</v>
      </c>
      <c r="AF610" s="207">
        <v>0</v>
      </c>
      <c r="AG610" s="207">
        <v>0</v>
      </c>
      <c r="AH610" s="207">
        <v>0</v>
      </c>
      <c r="AI610" s="207">
        <v>0</v>
      </c>
      <c r="AJ610" s="207">
        <v>0</v>
      </c>
      <c r="AK610" s="207">
        <v>0</v>
      </c>
      <c r="AL610" s="207">
        <v>0</v>
      </c>
      <c r="AM610" s="207">
        <v>0</v>
      </c>
      <c r="AN610" s="207">
        <v>0</v>
      </c>
      <c r="AO610" s="207">
        <v>0</v>
      </c>
      <c r="AP610" s="207">
        <v>0</v>
      </c>
      <c r="AQ610" s="207">
        <v>0</v>
      </c>
      <c r="AR610" s="207">
        <v>0</v>
      </c>
      <c r="AS610" s="207">
        <v>0</v>
      </c>
      <c r="AT610" s="207">
        <v>0</v>
      </c>
      <c r="AU610" s="207">
        <v>0</v>
      </c>
      <c r="AV610" s="207">
        <v>0</v>
      </c>
      <c r="AW610" s="207">
        <v>0</v>
      </c>
      <c r="AX610" s="207">
        <v>0</v>
      </c>
      <c r="AY610" s="207">
        <v>0</v>
      </c>
      <c r="AZ610" s="207">
        <v>0</v>
      </c>
      <c r="BA610" s="207">
        <v>0</v>
      </c>
      <c r="BB610" s="207">
        <v>0</v>
      </c>
      <c r="BC610" s="207">
        <v>0</v>
      </c>
      <c r="BD610" s="207">
        <v>0</v>
      </c>
      <c r="BE610" s="207">
        <v>0</v>
      </c>
      <c r="BF610" s="207">
        <v>0</v>
      </c>
      <c r="BG610" s="207">
        <v>0</v>
      </c>
      <c r="BH610" s="207"/>
      <c r="BI610" s="207">
        <v>0</v>
      </c>
      <c r="BJ610" s="207"/>
      <c r="BK610" s="207">
        <v>0</v>
      </c>
      <c r="BL610" s="207">
        <v>0</v>
      </c>
      <c r="BM610" s="207">
        <v>0</v>
      </c>
      <c r="BN610" s="207">
        <v>0</v>
      </c>
      <c r="BO610" s="207">
        <v>0</v>
      </c>
      <c r="BP610" s="207"/>
      <c r="BQ610" s="207">
        <v>0</v>
      </c>
      <c r="BR610" s="207">
        <v>0</v>
      </c>
      <c r="BS610" s="207">
        <v>0</v>
      </c>
      <c r="BT610" s="207">
        <v>0</v>
      </c>
      <c r="BU610" s="207">
        <v>0</v>
      </c>
      <c r="BV610" s="207">
        <v>0</v>
      </c>
      <c r="BW610" s="207">
        <v>0</v>
      </c>
      <c r="BX610" s="207">
        <v>0</v>
      </c>
      <c r="BY610" s="207">
        <v>0</v>
      </c>
      <c r="BZ610" s="207">
        <v>0</v>
      </c>
      <c r="CA610" s="207">
        <v>0</v>
      </c>
      <c r="CB610" s="207">
        <v>0</v>
      </c>
      <c r="CC610" s="216">
        <f t="shared" si="76"/>
        <v>36619940.460000001</v>
      </c>
    </row>
    <row r="611" spans="1:81" s="308" customFormat="1">
      <c r="A611" s="350"/>
      <c r="B611" s="349"/>
      <c r="C611" s="351"/>
      <c r="D611" s="351"/>
      <c r="E611" s="351"/>
      <c r="F611" s="352" t="s">
        <v>1257</v>
      </c>
      <c r="G611" s="353" t="s">
        <v>1258</v>
      </c>
      <c r="H611" s="207">
        <v>0</v>
      </c>
      <c r="I611" s="207">
        <v>0</v>
      </c>
      <c r="J611" s="207">
        <v>0</v>
      </c>
      <c r="K611" s="207">
        <v>0</v>
      </c>
      <c r="L611" s="207">
        <v>0</v>
      </c>
      <c r="M611" s="207">
        <v>0</v>
      </c>
      <c r="N611" s="207">
        <v>0</v>
      </c>
      <c r="O611" s="207">
        <v>0</v>
      </c>
      <c r="P611" s="207">
        <v>0</v>
      </c>
      <c r="Q611" s="207">
        <v>0</v>
      </c>
      <c r="R611" s="207">
        <v>0</v>
      </c>
      <c r="S611" s="207">
        <v>0</v>
      </c>
      <c r="T611" s="207">
        <v>0</v>
      </c>
      <c r="U611" s="207">
        <v>0</v>
      </c>
      <c r="V611" s="207">
        <v>0</v>
      </c>
      <c r="W611" s="207">
        <v>0</v>
      </c>
      <c r="X611" s="207">
        <v>0</v>
      </c>
      <c r="Y611" s="207">
        <v>0</v>
      </c>
      <c r="Z611" s="207">
        <v>0</v>
      </c>
      <c r="AA611" s="207">
        <v>0</v>
      </c>
      <c r="AB611" s="207">
        <v>0</v>
      </c>
      <c r="AC611" s="207">
        <v>0</v>
      </c>
      <c r="AD611" s="207">
        <v>0</v>
      </c>
      <c r="AE611" s="207">
        <v>0</v>
      </c>
      <c r="AF611" s="207">
        <v>0</v>
      </c>
      <c r="AG611" s="207">
        <v>0</v>
      </c>
      <c r="AH611" s="207">
        <v>0</v>
      </c>
      <c r="AI611" s="207">
        <v>0</v>
      </c>
      <c r="AJ611" s="207">
        <v>0</v>
      </c>
      <c r="AK611" s="207">
        <v>0</v>
      </c>
      <c r="AL611" s="207">
        <v>0</v>
      </c>
      <c r="AM611" s="207">
        <v>0</v>
      </c>
      <c r="AN611" s="207">
        <v>0</v>
      </c>
      <c r="AO611" s="207">
        <v>0</v>
      </c>
      <c r="AP611" s="207">
        <v>0</v>
      </c>
      <c r="AQ611" s="207">
        <v>0</v>
      </c>
      <c r="AR611" s="207">
        <v>0</v>
      </c>
      <c r="AS611" s="207">
        <v>0</v>
      </c>
      <c r="AT611" s="207">
        <v>0</v>
      </c>
      <c r="AU611" s="207">
        <v>0</v>
      </c>
      <c r="AV611" s="207">
        <v>0</v>
      </c>
      <c r="AW611" s="207">
        <v>0</v>
      </c>
      <c r="AX611" s="207">
        <v>0</v>
      </c>
      <c r="AY611" s="207">
        <v>0</v>
      </c>
      <c r="AZ611" s="207">
        <v>0</v>
      </c>
      <c r="BA611" s="207">
        <v>0</v>
      </c>
      <c r="BB611" s="207">
        <v>172456.5</v>
      </c>
      <c r="BC611" s="207">
        <v>0</v>
      </c>
      <c r="BD611" s="207">
        <v>0</v>
      </c>
      <c r="BE611" s="207">
        <v>0</v>
      </c>
      <c r="BF611" s="207">
        <v>0</v>
      </c>
      <c r="BG611" s="207">
        <v>0</v>
      </c>
      <c r="BH611" s="207"/>
      <c r="BI611" s="207">
        <v>0</v>
      </c>
      <c r="BJ611" s="207"/>
      <c r="BK611" s="207">
        <v>0</v>
      </c>
      <c r="BL611" s="207">
        <v>0</v>
      </c>
      <c r="BM611" s="207">
        <v>0</v>
      </c>
      <c r="BN611" s="207">
        <v>0</v>
      </c>
      <c r="BO611" s="207">
        <v>0</v>
      </c>
      <c r="BP611" s="207"/>
      <c r="BQ611" s="207">
        <v>0</v>
      </c>
      <c r="BR611" s="207">
        <v>0</v>
      </c>
      <c r="BS611" s="207">
        <v>0</v>
      </c>
      <c r="BT611" s="207">
        <v>0</v>
      </c>
      <c r="BU611" s="207">
        <v>0</v>
      </c>
      <c r="BV611" s="207">
        <v>0</v>
      </c>
      <c r="BW611" s="207">
        <v>0</v>
      </c>
      <c r="BX611" s="207">
        <v>0</v>
      </c>
      <c r="BY611" s="207">
        <v>0</v>
      </c>
      <c r="BZ611" s="207">
        <v>0</v>
      </c>
      <c r="CA611" s="207">
        <v>0</v>
      </c>
      <c r="CB611" s="207">
        <v>0</v>
      </c>
      <c r="CC611" s="216">
        <f t="shared" si="76"/>
        <v>172456.5</v>
      </c>
    </row>
    <row r="612" spans="1:81" s="308" customFormat="1">
      <c r="A612" s="350"/>
      <c r="B612" s="349"/>
      <c r="C612" s="351"/>
      <c r="D612" s="351"/>
      <c r="E612" s="351"/>
      <c r="F612" s="352" t="s">
        <v>1259</v>
      </c>
      <c r="G612" s="353" t="s">
        <v>1260</v>
      </c>
      <c r="H612" s="207">
        <v>0</v>
      </c>
      <c r="I612" s="207">
        <v>0</v>
      </c>
      <c r="J612" s="207">
        <v>0</v>
      </c>
      <c r="K612" s="207">
        <v>0</v>
      </c>
      <c r="L612" s="207">
        <v>0</v>
      </c>
      <c r="M612" s="207">
        <v>0</v>
      </c>
      <c r="N612" s="207">
        <v>0</v>
      </c>
      <c r="O612" s="207">
        <v>0</v>
      </c>
      <c r="P612" s="207">
        <v>0</v>
      </c>
      <c r="Q612" s="207">
        <v>0</v>
      </c>
      <c r="R612" s="207">
        <v>0</v>
      </c>
      <c r="S612" s="207">
        <v>0</v>
      </c>
      <c r="T612" s="207">
        <v>0</v>
      </c>
      <c r="U612" s="207">
        <v>0</v>
      </c>
      <c r="V612" s="207">
        <v>0</v>
      </c>
      <c r="W612" s="207">
        <v>0</v>
      </c>
      <c r="X612" s="207">
        <v>0</v>
      </c>
      <c r="Y612" s="207">
        <v>0</v>
      </c>
      <c r="Z612" s="207">
        <v>0</v>
      </c>
      <c r="AA612" s="207">
        <v>0</v>
      </c>
      <c r="AB612" s="207">
        <v>0</v>
      </c>
      <c r="AC612" s="207">
        <v>0</v>
      </c>
      <c r="AD612" s="207">
        <v>0</v>
      </c>
      <c r="AE612" s="207">
        <v>0</v>
      </c>
      <c r="AF612" s="207">
        <v>0</v>
      </c>
      <c r="AG612" s="207">
        <v>0</v>
      </c>
      <c r="AH612" s="207">
        <v>0</v>
      </c>
      <c r="AI612" s="207">
        <v>0</v>
      </c>
      <c r="AJ612" s="207">
        <v>0</v>
      </c>
      <c r="AK612" s="207">
        <v>0</v>
      </c>
      <c r="AL612" s="207">
        <v>0</v>
      </c>
      <c r="AM612" s="207">
        <v>0</v>
      </c>
      <c r="AN612" s="207">
        <v>0</v>
      </c>
      <c r="AO612" s="207">
        <v>0</v>
      </c>
      <c r="AP612" s="207">
        <v>0</v>
      </c>
      <c r="AQ612" s="207">
        <v>0</v>
      </c>
      <c r="AR612" s="207">
        <v>0</v>
      </c>
      <c r="AS612" s="207">
        <v>0</v>
      </c>
      <c r="AT612" s="207">
        <v>0</v>
      </c>
      <c r="AU612" s="207">
        <v>0</v>
      </c>
      <c r="AV612" s="207">
        <v>0</v>
      </c>
      <c r="AW612" s="207">
        <v>0</v>
      </c>
      <c r="AX612" s="207">
        <v>0</v>
      </c>
      <c r="AY612" s="207">
        <v>0</v>
      </c>
      <c r="AZ612" s="207">
        <v>0</v>
      </c>
      <c r="BA612" s="207">
        <v>0</v>
      </c>
      <c r="BB612" s="207">
        <v>0</v>
      </c>
      <c r="BC612" s="207">
        <v>0</v>
      </c>
      <c r="BD612" s="207">
        <v>0</v>
      </c>
      <c r="BE612" s="207">
        <v>0</v>
      </c>
      <c r="BF612" s="207">
        <v>0</v>
      </c>
      <c r="BG612" s="207">
        <v>0</v>
      </c>
      <c r="BH612" s="207"/>
      <c r="BI612" s="207">
        <v>0</v>
      </c>
      <c r="BJ612" s="207"/>
      <c r="BK612" s="207">
        <v>0</v>
      </c>
      <c r="BL612" s="207">
        <v>0</v>
      </c>
      <c r="BM612" s="207">
        <v>0</v>
      </c>
      <c r="BN612" s="207">
        <v>0</v>
      </c>
      <c r="BO612" s="207">
        <v>0</v>
      </c>
      <c r="BP612" s="207"/>
      <c r="BQ612" s="207">
        <v>0</v>
      </c>
      <c r="BR612" s="207">
        <v>0</v>
      </c>
      <c r="BS612" s="207">
        <v>0</v>
      </c>
      <c r="BT612" s="207">
        <v>0</v>
      </c>
      <c r="BU612" s="207">
        <v>0</v>
      </c>
      <c r="BV612" s="207">
        <v>0</v>
      </c>
      <c r="BW612" s="207">
        <v>0</v>
      </c>
      <c r="BX612" s="207">
        <v>0</v>
      </c>
      <c r="BY612" s="207">
        <v>0</v>
      </c>
      <c r="BZ612" s="207">
        <v>0</v>
      </c>
      <c r="CA612" s="207">
        <v>0</v>
      </c>
      <c r="CB612" s="207">
        <v>0</v>
      </c>
      <c r="CC612" s="216">
        <f t="shared" si="76"/>
        <v>0</v>
      </c>
    </row>
    <row r="613" spans="1:81" s="308" customFormat="1">
      <c r="A613" s="350"/>
      <c r="B613" s="349"/>
      <c r="C613" s="351"/>
      <c r="D613" s="351"/>
      <c r="E613" s="351"/>
      <c r="F613" s="352" t="s">
        <v>1261</v>
      </c>
      <c r="G613" s="353" t="s">
        <v>1262</v>
      </c>
      <c r="H613" s="207">
        <v>24337347.75</v>
      </c>
      <c r="I613" s="207">
        <v>0</v>
      </c>
      <c r="J613" s="207">
        <v>0</v>
      </c>
      <c r="K613" s="207">
        <v>0</v>
      </c>
      <c r="L613" s="207">
        <v>0</v>
      </c>
      <c r="M613" s="207">
        <v>0</v>
      </c>
      <c r="N613" s="207">
        <v>0</v>
      </c>
      <c r="O613" s="207">
        <v>0</v>
      </c>
      <c r="P613" s="207">
        <v>0</v>
      </c>
      <c r="Q613" s="207">
        <v>0</v>
      </c>
      <c r="R613" s="207">
        <v>0</v>
      </c>
      <c r="S613" s="207">
        <v>0</v>
      </c>
      <c r="T613" s="207">
        <v>0</v>
      </c>
      <c r="U613" s="207">
        <v>0</v>
      </c>
      <c r="V613" s="207">
        <v>0</v>
      </c>
      <c r="W613" s="207">
        <v>0</v>
      </c>
      <c r="X613" s="207">
        <v>0</v>
      </c>
      <c r="Y613" s="207">
        <v>0</v>
      </c>
      <c r="Z613" s="207">
        <v>0</v>
      </c>
      <c r="AA613" s="207">
        <v>0</v>
      </c>
      <c r="AB613" s="207">
        <v>0</v>
      </c>
      <c r="AC613" s="207">
        <v>0</v>
      </c>
      <c r="AD613" s="207">
        <v>0</v>
      </c>
      <c r="AE613" s="207">
        <v>0</v>
      </c>
      <c r="AF613" s="207">
        <v>0</v>
      </c>
      <c r="AG613" s="207">
        <v>0</v>
      </c>
      <c r="AH613" s="207">
        <v>0</v>
      </c>
      <c r="AI613" s="207">
        <v>0</v>
      </c>
      <c r="AJ613" s="207">
        <v>0</v>
      </c>
      <c r="AK613" s="207">
        <v>0</v>
      </c>
      <c r="AL613" s="207">
        <v>0</v>
      </c>
      <c r="AM613" s="207">
        <v>0</v>
      </c>
      <c r="AN613" s="207">
        <v>0</v>
      </c>
      <c r="AO613" s="207">
        <v>0</v>
      </c>
      <c r="AP613" s="207">
        <v>0</v>
      </c>
      <c r="AQ613" s="207">
        <v>0</v>
      </c>
      <c r="AR613" s="207">
        <v>0</v>
      </c>
      <c r="AS613" s="207">
        <v>0</v>
      </c>
      <c r="AT613" s="207">
        <v>0</v>
      </c>
      <c r="AU613" s="207">
        <v>0</v>
      </c>
      <c r="AV613" s="207">
        <v>0</v>
      </c>
      <c r="AW613" s="207">
        <v>0</v>
      </c>
      <c r="AX613" s="207">
        <v>0</v>
      </c>
      <c r="AY613" s="207">
        <v>0</v>
      </c>
      <c r="AZ613" s="207">
        <v>0</v>
      </c>
      <c r="BA613" s="207">
        <v>0</v>
      </c>
      <c r="BB613" s="207">
        <v>0</v>
      </c>
      <c r="BC613" s="207">
        <v>0</v>
      </c>
      <c r="BD613" s="207">
        <v>0</v>
      </c>
      <c r="BE613" s="207">
        <v>0</v>
      </c>
      <c r="BF613" s="207">
        <v>0</v>
      </c>
      <c r="BG613" s="207">
        <v>0</v>
      </c>
      <c r="BH613" s="207"/>
      <c r="BI613" s="207">
        <v>0</v>
      </c>
      <c r="BJ613" s="207"/>
      <c r="BK613" s="207">
        <v>0</v>
      </c>
      <c r="BL613" s="207">
        <v>0</v>
      </c>
      <c r="BM613" s="207">
        <v>0</v>
      </c>
      <c r="BN613" s="207">
        <v>0</v>
      </c>
      <c r="BO613" s="207">
        <v>0</v>
      </c>
      <c r="BP613" s="207"/>
      <c r="BQ613" s="207">
        <v>0</v>
      </c>
      <c r="BR613" s="207">
        <v>0</v>
      </c>
      <c r="BS613" s="207">
        <v>0</v>
      </c>
      <c r="BT613" s="207">
        <v>0</v>
      </c>
      <c r="BU613" s="207">
        <v>0</v>
      </c>
      <c r="BV613" s="207">
        <v>0</v>
      </c>
      <c r="BW613" s="207">
        <v>0</v>
      </c>
      <c r="BX613" s="207">
        <v>0</v>
      </c>
      <c r="BY613" s="207">
        <v>0</v>
      </c>
      <c r="BZ613" s="207">
        <v>0</v>
      </c>
      <c r="CA613" s="207">
        <v>0</v>
      </c>
      <c r="CB613" s="207">
        <v>0</v>
      </c>
      <c r="CC613" s="216">
        <f t="shared" si="76"/>
        <v>24337347.75</v>
      </c>
    </row>
    <row r="614" spans="1:81" s="308" customFormat="1">
      <c r="A614" s="350"/>
      <c r="B614" s="349"/>
      <c r="C614" s="351"/>
      <c r="D614" s="351"/>
      <c r="E614" s="351"/>
      <c r="F614" s="352" t="s">
        <v>1263</v>
      </c>
      <c r="G614" s="353" t="s">
        <v>1783</v>
      </c>
      <c r="H614" s="207">
        <v>0</v>
      </c>
      <c r="I614" s="207">
        <v>0</v>
      </c>
      <c r="J614" s="207">
        <v>0</v>
      </c>
      <c r="K614" s="207">
        <v>0</v>
      </c>
      <c r="L614" s="207">
        <v>0</v>
      </c>
      <c r="M614" s="207">
        <v>0</v>
      </c>
      <c r="N614" s="207">
        <v>0</v>
      </c>
      <c r="O614" s="207">
        <v>0</v>
      </c>
      <c r="P614" s="207">
        <v>0</v>
      </c>
      <c r="Q614" s="207">
        <v>0</v>
      </c>
      <c r="R614" s="207">
        <v>0</v>
      </c>
      <c r="S614" s="207">
        <v>0</v>
      </c>
      <c r="T614" s="207">
        <v>0</v>
      </c>
      <c r="U614" s="207">
        <v>0</v>
      </c>
      <c r="V614" s="207">
        <v>0</v>
      </c>
      <c r="W614" s="207">
        <v>0</v>
      </c>
      <c r="X614" s="207">
        <v>0</v>
      </c>
      <c r="Y614" s="207">
        <v>0</v>
      </c>
      <c r="Z614" s="207">
        <v>0</v>
      </c>
      <c r="AA614" s="207">
        <v>0</v>
      </c>
      <c r="AB614" s="207">
        <v>0</v>
      </c>
      <c r="AC614" s="207">
        <v>0</v>
      </c>
      <c r="AD614" s="207">
        <v>0</v>
      </c>
      <c r="AE614" s="207">
        <v>0</v>
      </c>
      <c r="AF614" s="207">
        <v>0</v>
      </c>
      <c r="AG614" s="207">
        <v>0</v>
      </c>
      <c r="AH614" s="207">
        <v>0</v>
      </c>
      <c r="AI614" s="207">
        <v>0</v>
      </c>
      <c r="AJ614" s="207">
        <v>0</v>
      </c>
      <c r="AK614" s="207">
        <v>0</v>
      </c>
      <c r="AL614" s="207">
        <v>0</v>
      </c>
      <c r="AM614" s="207">
        <v>0</v>
      </c>
      <c r="AN614" s="207">
        <v>0</v>
      </c>
      <c r="AO614" s="207">
        <v>0</v>
      </c>
      <c r="AP614" s="207">
        <v>0</v>
      </c>
      <c r="AQ614" s="207">
        <v>0</v>
      </c>
      <c r="AR614" s="207">
        <v>0</v>
      </c>
      <c r="AS614" s="207">
        <v>0</v>
      </c>
      <c r="AT614" s="207">
        <v>0</v>
      </c>
      <c r="AU614" s="207">
        <v>0</v>
      </c>
      <c r="AV614" s="207">
        <v>0</v>
      </c>
      <c r="AW614" s="207">
        <v>0</v>
      </c>
      <c r="AX614" s="207">
        <v>0</v>
      </c>
      <c r="AY614" s="207">
        <v>0</v>
      </c>
      <c r="AZ614" s="207">
        <v>0</v>
      </c>
      <c r="BA614" s="207">
        <v>0</v>
      </c>
      <c r="BB614" s="207">
        <v>0</v>
      </c>
      <c r="BC614" s="207">
        <v>0</v>
      </c>
      <c r="BD614" s="207">
        <v>0</v>
      </c>
      <c r="BE614" s="207">
        <v>0</v>
      </c>
      <c r="BF614" s="207">
        <v>0</v>
      </c>
      <c r="BG614" s="207">
        <v>0</v>
      </c>
      <c r="BH614" s="207">
        <v>0</v>
      </c>
      <c r="BI614" s="207">
        <v>0</v>
      </c>
      <c r="BJ614" s="207">
        <v>0</v>
      </c>
      <c r="BK614" s="207">
        <v>0</v>
      </c>
      <c r="BL614" s="207">
        <v>0</v>
      </c>
      <c r="BM614" s="207">
        <v>0</v>
      </c>
      <c r="BN614" s="207">
        <v>0</v>
      </c>
      <c r="BO614" s="207">
        <v>0</v>
      </c>
      <c r="BP614" s="207">
        <v>0</v>
      </c>
      <c r="BQ614" s="207">
        <v>0</v>
      </c>
      <c r="BR614" s="207">
        <v>0</v>
      </c>
      <c r="BS614" s="207">
        <v>0</v>
      </c>
      <c r="BT614" s="207">
        <v>0</v>
      </c>
      <c r="BU614" s="207">
        <v>0</v>
      </c>
      <c r="BV614" s="207">
        <v>0</v>
      </c>
      <c r="BW614" s="207">
        <v>0</v>
      </c>
      <c r="BX614" s="207">
        <v>0</v>
      </c>
      <c r="BY614" s="207">
        <v>0</v>
      </c>
      <c r="BZ614" s="207">
        <v>0</v>
      </c>
      <c r="CA614" s="207">
        <v>0</v>
      </c>
      <c r="CB614" s="207">
        <v>0</v>
      </c>
      <c r="CC614" s="216">
        <f t="shared" si="76"/>
        <v>0</v>
      </c>
    </row>
    <row r="615" spans="1:81" s="308" customFormat="1">
      <c r="A615" s="350"/>
      <c r="B615" s="349"/>
      <c r="C615" s="351"/>
      <c r="D615" s="351"/>
      <c r="E615" s="351"/>
      <c r="F615" s="352" t="s">
        <v>1264</v>
      </c>
      <c r="G615" s="353" t="s">
        <v>1784</v>
      </c>
      <c r="H615" s="207">
        <v>0</v>
      </c>
      <c r="I615" s="207">
        <v>0</v>
      </c>
      <c r="J615" s="207">
        <v>0</v>
      </c>
      <c r="K615" s="207">
        <v>0</v>
      </c>
      <c r="L615" s="207">
        <v>0</v>
      </c>
      <c r="M615" s="207">
        <v>0</v>
      </c>
      <c r="N615" s="207">
        <v>0</v>
      </c>
      <c r="O615" s="207">
        <v>0</v>
      </c>
      <c r="P615" s="207">
        <v>0</v>
      </c>
      <c r="Q615" s="207">
        <v>0</v>
      </c>
      <c r="R615" s="207">
        <v>0</v>
      </c>
      <c r="S615" s="207">
        <v>0</v>
      </c>
      <c r="T615" s="207">
        <v>0</v>
      </c>
      <c r="U615" s="207">
        <v>0</v>
      </c>
      <c r="V615" s="207">
        <v>0</v>
      </c>
      <c r="W615" s="207">
        <v>0</v>
      </c>
      <c r="X615" s="207">
        <v>0</v>
      </c>
      <c r="Y615" s="207">
        <v>0</v>
      </c>
      <c r="Z615" s="207">
        <v>0</v>
      </c>
      <c r="AA615" s="207">
        <v>0</v>
      </c>
      <c r="AB615" s="207">
        <v>0</v>
      </c>
      <c r="AC615" s="207">
        <v>0</v>
      </c>
      <c r="AD615" s="207">
        <v>0</v>
      </c>
      <c r="AE615" s="207">
        <v>0</v>
      </c>
      <c r="AF615" s="207">
        <v>0</v>
      </c>
      <c r="AG615" s="207">
        <v>0</v>
      </c>
      <c r="AH615" s="207">
        <v>0</v>
      </c>
      <c r="AI615" s="207">
        <v>0</v>
      </c>
      <c r="AJ615" s="207">
        <v>0</v>
      </c>
      <c r="AK615" s="207">
        <v>0</v>
      </c>
      <c r="AL615" s="207">
        <v>0</v>
      </c>
      <c r="AM615" s="207">
        <v>0</v>
      </c>
      <c r="AN615" s="207">
        <v>0</v>
      </c>
      <c r="AO615" s="207">
        <v>0</v>
      </c>
      <c r="AP615" s="207">
        <v>0</v>
      </c>
      <c r="AQ615" s="207">
        <v>0</v>
      </c>
      <c r="AR615" s="207">
        <v>0</v>
      </c>
      <c r="AS615" s="207">
        <v>0</v>
      </c>
      <c r="AT615" s="207">
        <v>0</v>
      </c>
      <c r="AU615" s="207">
        <v>0</v>
      </c>
      <c r="AV615" s="207">
        <v>0</v>
      </c>
      <c r="AW615" s="207">
        <v>0</v>
      </c>
      <c r="AX615" s="207">
        <v>0</v>
      </c>
      <c r="AY615" s="207">
        <v>0</v>
      </c>
      <c r="AZ615" s="207">
        <v>0</v>
      </c>
      <c r="BA615" s="207">
        <v>0</v>
      </c>
      <c r="BB615" s="207">
        <v>0</v>
      </c>
      <c r="BC615" s="207">
        <v>0</v>
      </c>
      <c r="BD615" s="207">
        <v>0</v>
      </c>
      <c r="BE615" s="207">
        <v>0</v>
      </c>
      <c r="BF615" s="207">
        <v>0</v>
      </c>
      <c r="BG615" s="207">
        <v>0</v>
      </c>
      <c r="BH615" s="207">
        <v>0</v>
      </c>
      <c r="BI615" s="207">
        <v>0</v>
      </c>
      <c r="BJ615" s="207">
        <v>0</v>
      </c>
      <c r="BK615" s="207">
        <v>0</v>
      </c>
      <c r="BL615" s="207">
        <v>0</v>
      </c>
      <c r="BM615" s="207">
        <v>0</v>
      </c>
      <c r="BN615" s="207">
        <v>0</v>
      </c>
      <c r="BO615" s="207">
        <v>0</v>
      </c>
      <c r="BP615" s="207">
        <v>0</v>
      </c>
      <c r="BQ615" s="207">
        <v>0</v>
      </c>
      <c r="BR615" s="207">
        <v>0</v>
      </c>
      <c r="BS615" s="207">
        <v>0</v>
      </c>
      <c r="BT615" s="207">
        <v>0</v>
      </c>
      <c r="BU615" s="207">
        <v>0</v>
      </c>
      <c r="BV615" s="207">
        <v>0</v>
      </c>
      <c r="BW615" s="207">
        <v>0</v>
      </c>
      <c r="BX615" s="207">
        <v>0</v>
      </c>
      <c r="BY615" s="207">
        <v>0</v>
      </c>
      <c r="BZ615" s="207">
        <v>0</v>
      </c>
      <c r="CA615" s="207">
        <v>0</v>
      </c>
      <c r="CB615" s="207">
        <v>0</v>
      </c>
      <c r="CC615" s="216">
        <f t="shared" si="76"/>
        <v>0</v>
      </c>
    </row>
    <row r="616" spans="1:81" s="308" customFormat="1">
      <c r="A616" s="350"/>
      <c r="B616" s="349"/>
      <c r="C616" s="351"/>
      <c r="D616" s="351"/>
      <c r="E616" s="351"/>
      <c r="F616" s="352" t="s">
        <v>1265</v>
      </c>
      <c r="G616" s="353" t="s">
        <v>1266</v>
      </c>
      <c r="H616" s="207">
        <v>0</v>
      </c>
      <c r="I616" s="207">
        <v>0</v>
      </c>
      <c r="J616" s="207">
        <v>0</v>
      </c>
      <c r="K616" s="207">
        <v>0</v>
      </c>
      <c r="L616" s="207">
        <v>0</v>
      </c>
      <c r="M616" s="207">
        <v>0</v>
      </c>
      <c r="N616" s="207">
        <v>0</v>
      </c>
      <c r="O616" s="207">
        <v>0</v>
      </c>
      <c r="P616" s="207">
        <v>0</v>
      </c>
      <c r="Q616" s="207">
        <v>0</v>
      </c>
      <c r="R616" s="207">
        <v>0</v>
      </c>
      <c r="S616" s="207">
        <v>0</v>
      </c>
      <c r="T616" s="207">
        <v>0</v>
      </c>
      <c r="U616" s="207">
        <v>0</v>
      </c>
      <c r="V616" s="207">
        <v>0</v>
      </c>
      <c r="W616" s="207">
        <v>0</v>
      </c>
      <c r="X616" s="207">
        <v>0</v>
      </c>
      <c r="Y616" s="207">
        <v>0</v>
      </c>
      <c r="Z616" s="207">
        <v>0</v>
      </c>
      <c r="AA616" s="207">
        <v>0</v>
      </c>
      <c r="AB616" s="207">
        <v>0</v>
      </c>
      <c r="AC616" s="207">
        <v>0</v>
      </c>
      <c r="AD616" s="207">
        <v>0</v>
      </c>
      <c r="AE616" s="207">
        <v>0</v>
      </c>
      <c r="AF616" s="207">
        <v>0</v>
      </c>
      <c r="AG616" s="207">
        <v>0</v>
      </c>
      <c r="AH616" s="207">
        <v>0</v>
      </c>
      <c r="AI616" s="207">
        <v>0</v>
      </c>
      <c r="AJ616" s="207">
        <v>0</v>
      </c>
      <c r="AK616" s="207">
        <v>0</v>
      </c>
      <c r="AL616" s="207">
        <v>0</v>
      </c>
      <c r="AM616" s="207">
        <v>0</v>
      </c>
      <c r="AN616" s="207">
        <v>0</v>
      </c>
      <c r="AO616" s="207">
        <v>0</v>
      </c>
      <c r="AP616" s="207">
        <v>0</v>
      </c>
      <c r="AQ616" s="207">
        <v>0</v>
      </c>
      <c r="AR616" s="207">
        <v>0</v>
      </c>
      <c r="AS616" s="207">
        <v>0</v>
      </c>
      <c r="AT616" s="207">
        <v>0</v>
      </c>
      <c r="AU616" s="207">
        <v>0</v>
      </c>
      <c r="AV616" s="207">
        <v>0</v>
      </c>
      <c r="AW616" s="207">
        <v>0</v>
      </c>
      <c r="AX616" s="207">
        <v>0</v>
      </c>
      <c r="AY616" s="207">
        <v>0</v>
      </c>
      <c r="AZ616" s="207">
        <v>0</v>
      </c>
      <c r="BA616" s="207">
        <v>0</v>
      </c>
      <c r="BB616" s="207">
        <v>0</v>
      </c>
      <c r="BC616" s="207">
        <v>0</v>
      </c>
      <c r="BD616" s="207">
        <v>0</v>
      </c>
      <c r="BE616" s="207">
        <v>0</v>
      </c>
      <c r="BF616" s="207">
        <v>0</v>
      </c>
      <c r="BG616" s="207">
        <v>0</v>
      </c>
      <c r="BH616" s="207">
        <v>0</v>
      </c>
      <c r="BI616" s="207">
        <v>0</v>
      </c>
      <c r="BJ616" s="207">
        <v>0</v>
      </c>
      <c r="BK616" s="207">
        <v>0</v>
      </c>
      <c r="BL616" s="207">
        <v>0</v>
      </c>
      <c r="BM616" s="207">
        <v>0</v>
      </c>
      <c r="BN616" s="207">
        <v>0</v>
      </c>
      <c r="BO616" s="207">
        <v>0</v>
      </c>
      <c r="BP616" s="207">
        <v>0</v>
      </c>
      <c r="BQ616" s="207">
        <v>0</v>
      </c>
      <c r="BR616" s="207">
        <v>0</v>
      </c>
      <c r="BS616" s="207">
        <v>0</v>
      </c>
      <c r="BT616" s="207">
        <v>0</v>
      </c>
      <c r="BU616" s="207">
        <v>0</v>
      </c>
      <c r="BV616" s="207">
        <v>0</v>
      </c>
      <c r="BW616" s="207">
        <v>0</v>
      </c>
      <c r="BX616" s="207">
        <v>0</v>
      </c>
      <c r="BY616" s="207">
        <v>0</v>
      </c>
      <c r="BZ616" s="207">
        <v>0</v>
      </c>
      <c r="CA616" s="207">
        <v>0</v>
      </c>
      <c r="CB616" s="207">
        <v>0</v>
      </c>
      <c r="CC616" s="216">
        <f t="shared" si="76"/>
        <v>0</v>
      </c>
    </row>
    <row r="617" spans="1:81" s="308" customFormat="1">
      <c r="A617" s="350"/>
      <c r="B617" s="349"/>
      <c r="C617" s="351"/>
      <c r="D617" s="351"/>
      <c r="E617" s="351"/>
      <c r="F617" s="352" t="s">
        <v>1267</v>
      </c>
      <c r="G617" s="353" t="s">
        <v>1785</v>
      </c>
      <c r="H617" s="207">
        <v>0</v>
      </c>
      <c r="I617" s="207">
        <v>0</v>
      </c>
      <c r="J617" s="207">
        <v>0</v>
      </c>
      <c r="K617" s="207">
        <v>0</v>
      </c>
      <c r="L617" s="207">
        <v>0</v>
      </c>
      <c r="M617" s="207">
        <v>0</v>
      </c>
      <c r="N617" s="207">
        <v>0</v>
      </c>
      <c r="O617" s="207">
        <v>0</v>
      </c>
      <c r="P617" s="207">
        <v>0</v>
      </c>
      <c r="Q617" s="207">
        <v>0</v>
      </c>
      <c r="R617" s="207">
        <v>0</v>
      </c>
      <c r="S617" s="207">
        <v>0</v>
      </c>
      <c r="T617" s="207">
        <v>0</v>
      </c>
      <c r="U617" s="207">
        <v>0</v>
      </c>
      <c r="V617" s="207">
        <v>0</v>
      </c>
      <c r="W617" s="207">
        <v>4520</v>
      </c>
      <c r="X617" s="207">
        <v>0</v>
      </c>
      <c r="Y617" s="207">
        <v>0</v>
      </c>
      <c r="Z617" s="207">
        <v>0</v>
      </c>
      <c r="AA617" s="207">
        <v>0</v>
      </c>
      <c r="AB617" s="207">
        <v>0</v>
      </c>
      <c r="AC617" s="207">
        <v>0</v>
      </c>
      <c r="AD617" s="207">
        <v>0</v>
      </c>
      <c r="AE617" s="207">
        <v>0</v>
      </c>
      <c r="AF617" s="207">
        <v>0</v>
      </c>
      <c r="AG617" s="207">
        <v>0</v>
      </c>
      <c r="AH617" s="207">
        <v>0</v>
      </c>
      <c r="AI617" s="207">
        <v>0</v>
      </c>
      <c r="AJ617" s="207">
        <v>0</v>
      </c>
      <c r="AK617" s="207">
        <v>0</v>
      </c>
      <c r="AL617" s="207">
        <v>0</v>
      </c>
      <c r="AM617" s="207">
        <v>0</v>
      </c>
      <c r="AN617" s="207">
        <v>0</v>
      </c>
      <c r="AO617" s="207">
        <v>0</v>
      </c>
      <c r="AP617" s="207">
        <v>0</v>
      </c>
      <c r="AQ617" s="207">
        <v>0</v>
      </c>
      <c r="AR617" s="207">
        <v>0</v>
      </c>
      <c r="AS617" s="207">
        <v>0</v>
      </c>
      <c r="AT617" s="207">
        <v>0</v>
      </c>
      <c r="AU617" s="207">
        <v>0</v>
      </c>
      <c r="AV617" s="207">
        <v>0</v>
      </c>
      <c r="AW617" s="207">
        <v>0</v>
      </c>
      <c r="AX617" s="207">
        <v>0</v>
      </c>
      <c r="AY617" s="207">
        <v>0</v>
      </c>
      <c r="AZ617" s="207">
        <v>0</v>
      </c>
      <c r="BA617" s="207">
        <v>0</v>
      </c>
      <c r="BB617" s="207">
        <v>0</v>
      </c>
      <c r="BC617" s="207">
        <v>0</v>
      </c>
      <c r="BD617" s="207">
        <v>0</v>
      </c>
      <c r="BE617" s="207">
        <v>0</v>
      </c>
      <c r="BF617" s="207">
        <v>0</v>
      </c>
      <c r="BG617" s="207">
        <v>0</v>
      </c>
      <c r="BH617" s="207"/>
      <c r="BI617" s="207">
        <v>0</v>
      </c>
      <c r="BJ617" s="207"/>
      <c r="BK617" s="207">
        <v>0</v>
      </c>
      <c r="BL617" s="207">
        <v>0</v>
      </c>
      <c r="BM617" s="207">
        <v>0</v>
      </c>
      <c r="BN617" s="207">
        <v>0</v>
      </c>
      <c r="BO617" s="207">
        <v>0</v>
      </c>
      <c r="BP617" s="207"/>
      <c r="BQ617" s="207">
        <v>0</v>
      </c>
      <c r="BR617" s="207">
        <v>0</v>
      </c>
      <c r="BS617" s="207">
        <v>0</v>
      </c>
      <c r="BT617" s="207">
        <v>0</v>
      </c>
      <c r="BU617" s="207">
        <v>0</v>
      </c>
      <c r="BV617" s="207">
        <v>0</v>
      </c>
      <c r="BW617" s="207">
        <v>0</v>
      </c>
      <c r="BX617" s="207">
        <v>0</v>
      </c>
      <c r="BY617" s="207">
        <v>0</v>
      </c>
      <c r="BZ617" s="207">
        <v>0</v>
      </c>
      <c r="CA617" s="207">
        <v>0</v>
      </c>
      <c r="CB617" s="207">
        <v>0</v>
      </c>
      <c r="CC617" s="216">
        <f t="shared" si="76"/>
        <v>4520</v>
      </c>
    </row>
    <row r="618" spans="1:81" s="308" customFormat="1">
      <c r="A618" s="350"/>
      <c r="B618" s="349"/>
      <c r="C618" s="351"/>
      <c r="D618" s="351"/>
      <c r="E618" s="351"/>
      <c r="F618" s="352" t="s">
        <v>1268</v>
      </c>
      <c r="G618" s="353" t="s">
        <v>1786</v>
      </c>
      <c r="H618" s="207">
        <v>0</v>
      </c>
      <c r="I618" s="207">
        <v>0</v>
      </c>
      <c r="J618" s="207">
        <v>0</v>
      </c>
      <c r="K618" s="207">
        <v>0</v>
      </c>
      <c r="L618" s="207">
        <v>0</v>
      </c>
      <c r="M618" s="207">
        <v>0</v>
      </c>
      <c r="N618" s="207">
        <v>0</v>
      </c>
      <c r="O618" s="207">
        <v>0</v>
      </c>
      <c r="P618" s="207">
        <v>0</v>
      </c>
      <c r="Q618" s="207">
        <v>0</v>
      </c>
      <c r="R618" s="207">
        <v>0</v>
      </c>
      <c r="S618" s="207">
        <v>0</v>
      </c>
      <c r="T618" s="207">
        <v>0</v>
      </c>
      <c r="U618" s="207">
        <v>0</v>
      </c>
      <c r="V618" s="207">
        <v>0</v>
      </c>
      <c r="W618" s="207">
        <v>0</v>
      </c>
      <c r="X618" s="207">
        <v>0</v>
      </c>
      <c r="Y618" s="207">
        <v>0</v>
      </c>
      <c r="Z618" s="207">
        <v>0</v>
      </c>
      <c r="AA618" s="207">
        <v>0</v>
      </c>
      <c r="AB618" s="207">
        <v>0</v>
      </c>
      <c r="AC618" s="207">
        <v>0</v>
      </c>
      <c r="AD618" s="207">
        <v>0</v>
      </c>
      <c r="AE618" s="207">
        <v>0</v>
      </c>
      <c r="AF618" s="207">
        <v>0</v>
      </c>
      <c r="AG618" s="207">
        <v>0</v>
      </c>
      <c r="AH618" s="207">
        <v>0</v>
      </c>
      <c r="AI618" s="207">
        <v>0</v>
      </c>
      <c r="AJ618" s="207">
        <v>0</v>
      </c>
      <c r="AK618" s="207">
        <v>0</v>
      </c>
      <c r="AL618" s="207">
        <v>0</v>
      </c>
      <c r="AM618" s="207">
        <v>0</v>
      </c>
      <c r="AN618" s="207">
        <v>0</v>
      </c>
      <c r="AO618" s="207">
        <v>0</v>
      </c>
      <c r="AP618" s="207">
        <v>0</v>
      </c>
      <c r="AQ618" s="207">
        <v>0</v>
      </c>
      <c r="AR618" s="207">
        <v>0</v>
      </c>
      <c r="AS618" s="207">
        <v>0</v>
      </c>
      <c r="AT618" s="207">
        <v>0</v>
      </c>
      <c r="AU618" s="207">
        <v>0</v>
      </c>
      <c r="AV618" s="207">
        <v>0</v>
      </c>
      <c r="AW618" s="207">
        <v>0</v>
      </c>
      <c r="AX618" s="207">
        <v>0</v>
      </c>
      <c r="AY618" s="207">
        <v>0</v>
      </c>
      <c r="AZ618" s="207">
        <v>0</v>
      </c>
      <c r="BA618" s="207">
        <v>0</v>
      </c>
      <c r="BB618" s="207">
        <v>0</v>
      </c>
      <c r="BC618" s="207">
        <v>0</v>
      </c>
      <c r="BD618" s="207">
        <v>0</v>
      </c>
      <c r="BE618" s="207">
        <v>0</v>
      </c>
      <c r="BF618" s="207">
        <v>0</v>
      </c>
      <c r="BG618" s="207">
        <v>0</v>
      </c>
      <c r="BH618" s="207">
        <v>0</v>
      </c>
      <c r="BI618" s="207">
        <v>0</v>
      </c>
      <c r="BJ618" s="207">
        <v>0</v>
      </c>
      <c r="BK618" s="207">
        <v>0</v>
      </c>
      <c r="BL618" s="207">
        <v>0</v>
      </c>
      <c r="BM618" s="207">
        <v>0</v>
      </c>
      <c r="BN618" s="207">
        <v>0</v>
      </c>
      <c r="BO618" s="207">
        <v>0</v>
      </c>
      <c r="BP618" s="207">
        <v>0</v>
      </c>
      <c r="BQ618" s="207">
        <v>0</v>
      </c>
      <c r="BR618" s="207">
        <v>0</v>
      </c>
      <c r="BS618" s="207">
        <v>0</v>
      </c>
      <c r="BT618" s="207">
        <v>0</v>
      </c>
      <c r="BU618" s="207">
        <v>0</v>
      </c>
      <c r="BV618" s="207">
        <v>0</v>
      </c>
      <c r="BW618" s="207">
        <v>0</v>
      </c>
      <c r="BX618" s="207">
        <v>0</v>
      </c>
      <c r="BY618" s="207">
        <v>0</v>
      </c>
      <c r="BZ618" s="207">
        <v>0</v>
      </c>
      <c r="CA618" s="207">
        <v>0</v>
      </c>
      <c r="CB618" s="207">
        <v>0</v>
      </c>
      <c r="CC618" s="216">
        <f t="shared" si="76"/>
        <v>0</v>
      </c>
    </row>
    <row r="619" spans="1:81" s="308" customFormat="1">
      <c r="A619" s="350"/>
      <c r="B619" s="349"/>
      <c r="C619" s="351"/>
      <c r="D619" s="351"/>
      <c r="E619" s="351"/>
      <c r="F619" s="352" t="s">
        <v>1269</v>
      </c>
      <c r="G619" s="353" t="s">
        <v>1787</v>
      </c>
      <c r="H619" s="207">
        <v>0</v>
      </c>
      <c r="I619" s="207">
        <v>0</v>
      </c>
      <c r="J619" s="207">
        <v>0</v>
      </c>
      <c r="K619" s="207">
        <v>0</v>
      </c>
      <c r="L619" s="207">
        <v>0</v>
      </c>
      <c r="M619" s="207">
        <v>0</v>
      </c>
      <c r="N619" s="207">
        <v>0</v>
      </c>
      <c r="O619" s="207">
        <v>0</v>
      </c>
      <c r="P619" s="207">
        <v>0</v>
      </c>
      <c r="Q619" s="207">
        <v>0</v>
      </c>
      <c r="R619" s="207">
        <v>0</v>
      </c>
      <c r="S619" s="207">
        <v>0</v>
      </c>
      <c r="T619" s="207">
        <v>0</v>
      </c>
      <c r="U619" s="207">
        <v>0</v>
      </c>
      <c r="V619" s="207">
        <v>0</v>
      </c>
      <c r="W619" s="207">
        <v>0</v>
      </c>
      <c r="X619" s="207">
        <v>0</v>
      </c>
      <c r="Y619" s="207">
        <v>0</v>
      </c>
      <c r="Z619" s="207">
        <v>0</v>
      </c>
      <c r="AA619" s="207">
        <v>0</v>
      </c>
      <c r="AB619" s="207">
        <v>0</v>
      </c>
      <c r="AC619" s="207">
        <v>0</v>
      </c>
      <c r="AD619" s="207">
        <v>0</v>
      </c>
      <c r="AE619" s="207">
        <v>0</v>
      </c>
      <c r="AF619" s="207">
        <v>0</v>
      </c>
      <c r="AG619" s="207">
        <v>0</v>
      </c>
      <c r="AH619" s="207">
        <v>0</v>
      </c>
      <c r="AI619" s="207">
        <v>0</v>
      </c>
      <c r="AJ619" s="207">
        <v>0</v>
      </c>
      <c r="AK619" s="207">
        <v>0</v>
      </c>
      <c r="AL619" s="207">
        <v>0</v>
      </c>
      <c r="AM619" s="207">
        <v>0</v>
      </c>
      <c r="AN619" s="207">
        <v>0</v>
      </c>
      <c r="AO619" s="207">
        <v>0</v>
      </c>
      <c r="AP619" s="207">
        <v>0</v>
      </c>
      <c r="AQ619" s="207">
        <v>0</v>
      </c>
      <c r="AR619" s="207">
        <v>0</v>
      </c>
      <c r="AS619" s="207">
        <v>0</v>
      </c>
      <c r="AT619" s="207">
        <v>0</v>
      </c>
      <c r="AU619" s="207">
        <v>0</v>
      </c>
      <c r="AV619" s="207">
        <v>0</v>
      </c>
      <c r="AW619" s="207">
        <v>0</v>
      </c>
      <c r="AX619" s="207">
        <v>0</v>
      </c>
      <c r="AY619" s="207">
        <v>0</v>
      </c>
      <c r="AZ619" s="207">
        <v>0</v>
      </c>
      <c r="BA619" s="207">
        <v>0</v>
      </c>
      <c r="BB619" s="207">
        <v>0</v>
      </c>
      <c r="BC619" s="207">
        <v>0</v>
      </c>
      <c r="BD619" s="207">
        <v>0</v>
      </c>
      <c r="BE619" s="207">
        <v>0</v>
      </c>
      <c r="BF619" s="207">
        <v>0</v>
      </c>
      <c r="BG619" s="207">
        <v>0</v>
      </c>
      <c r="BH619" s="207">
        <v>0</v>
      </c>
      <c r="BI619" s="207">
        <v>0</v>
      </c>
      <c r="BJ619" s="207">
        <v>0</v>
      </c>
      <c r="BK619" s="207">
        <v>0</v>
      </c>
      <c r="BL619" s="207">
        <v>0</v>
      </c>
      <c r="BM619" s="207">
        <v>0</v>
      </c>
      <c r="BN619" s="207">
        <v>0</v>
      </c>
      <c r="BO619" s="207">
        <v>0</v>
      </c>
      <c r="BP619" s="207">
        <v>0</v>
      </c>
      <c r="BQ619" s="207">
        <v>0</v>
      </c>
      <c r="BR619" s="207">
        <v>0</v>
      </c>
      <c r="BS619" s="207">
        <v>0</v>
      </c>
      <c r="BT619" s="207">
        <v>0</v>
      </c>
      <c r="BU619" s="207">
        <v>0</v>
      </c>
      <c r="BV619" s="207">
        <v>0</v>
      </c>
      <c r="BW619" s="207">
        <v>0</v>
      </c>
      <c r="BX619" s="207">
        <v>0</v>
      </c>
      <c r="BY619" s="207">
        <v>0</v>
      </c>
      <c r="BZ619" s="207">
        <v>0</v>
      </c>
      <c r="CA619" s="207">
        <v>0</v>
      </c>
      <c r="CB619" s="207">
        <v>0</v>
      </c>
      <c r="CC619" s="216">
        <f t="shared" si="76"/>
        <v>0</v>
      </c>
    </row>
    <row r="620" spans="1:81" s="308" customFormat="1">
      <c r="A620" s="350"/>
      <c r="B620" s="349"/>
      <c r="C620" s="351"/>
      <c r="D620" s="351"/>
      <c r="E620" s="351"/>
      <c r="F620" s="352" t="s">
        <v>1270</v>
      </c>
      <c r="G620" s="353" t="s">
        <v>1788</v>
      </c>
      <c r="H620" s="207">
        <v>0</v>
      </c>
      <c r="I620" s="207">
        <v>0</v>
      </c>
      <c r="J620" s="207">
        <v>0</v>
      </c>
      <c r="K620" s="207">
        <v>0</v>
      </c>
      <c r="L620" s="207">
        <v>0</v>
      </c>
      <c r="M620" s="207">
        <v>0</v>
      </c>
      <c r="N620" s="207">
        <v>0</v>
      </c>
      <c r="O620" s="207">
        <v>0</v>
      </c>
      <c r="P620" s="207">
        <v>0</v>
      </c>
      <c r="Q620" s="207">
        <v>0</v>
      </c>
      <c r="R620" s="207">
        <v>0</v>
      </c>
      <c r="S620" s="207">
        <v>0</v>
      </c>
      <c r="T620" s="207">
        <v>0</v>
      </c>
      <c r="U620" s="207">
        <v>0</v>
      </c>
      <c r="V620" s="207">
        <v>0</v>
      </c>
      <c r="W620" s="207">
        <v>0</v>
      </c>
      <c r="X620" s="207">
        <v>0</v>
      </c>
      <c r="Y620" s="207">
        <v>0</v>
      </c>
      <c r="Z620" s="207">
        <v>0</v>
      </c>
      <c r="AA620" s="207">
        <v>0</v>
      </c>
      <c r="AB620" s="207">
        <v>0</v>
      </c>
      <c r="AC620" s="207">
        <v>0</v>
      </c>
      <c r="AD620" s="207">
        <v>0</v>
      </c>
      <c r="AE620" s="207">
        <v>0</v>
      </c>
      <c r="AF620" s="207">
        <v>0</v>
      </c>
      <c r="AG620" s="207">
        <v>0</v>
      </c>
      <c r="AH620" s="207">
        <v>0</v>
      </c>
      <c r="AI620" s="207">
        <v>0</v>
      </c>
      <c r="AJ620" s="207">
        <v>0</v>
      </c>
      <c r="AK620" s="207">
        <v>0</v>
      </c>
      <c r="AL620" s="207">
        <v>0</v>
      </c>
      <c r="AM620" s="207">
        <v>0</v>
      </c>
      <c r="AN620" s="207">
        <v>0</v>
      </c>
      <c r="AO620" s="207">
        <v>0</v>
      </c>
      <c r="AP620" s="207">
        <v>0</v>
      </c>
      <c r="AQ620" s="207">
        <v>0</v>
      </c>
      <c r="AR620" s="207">
        <v>0</v>
      </c>
      <c r="AS620" s="207">
        <v>0</v>
      </c>
      <c r="AT620" s="207">
        <v>0</v>
      </c>
      <c r="AU620" s="207">
        <v>0</v>
      </c>
      <c r="AV620" s="207">
        <v>0</v>
      </c>
      <c r="AW620" s="207">
        <v>0</v>
      </c>
      <c r="AX620" s="207">
        <v>0</v>
      </c>
      <c r="AY620" s="207">
        <v>0</v>
      </c>
      <c r="AZ620" s="207">
        <v>0</v>
      </c>
      <c r="BA620" s="207">
        <v>0</v>
      </c>
      <c r="BB620" s="207">
        <v>0</v>
      </c>
      <c r="BC620" s="207">
        <v>0</v>
      </c>
      <c r="BD620" s="207">
        <v>0</v>
      </c>
      <c r="BE620" s="207">
        <v>0</v>
      </c>
      <c r="BF620" s="207">
        <v>0</v>
      </c>
      <c r="BG620" s="207">
        <v>0</v>
      </c>
      <c r="BH620" s="207">
        <v>0</v>
      </c>
      <c r="BI620" s="207">
        <v>0</v>
      </c>
      <c r="BJ620" s="207">
        <v>0</v>
      </c>
      <c r="BK620" s="207">
        <v>0</v>
      </c>
      <c r="BL620" s="207">
        <v>0</v>
      </c>
      <c r="BM620" s="207">
        <v>0</v>
      </c>
      <c r="BN620" s="207">
        <v>0</v>
      </c>
      <c r="BO620" s="207">
        <v>0</v>
      </c>
      <c r="BP620" s="207">
        <v>0</v>
      </c>
      <c r="BQ620" s="207">
        <v>0</v>
      </c>
      <c r="BR620" s="207">
        <v>0</v>
      </c>
      <c r="BS620" s="207">
        <v>0</v>
      </c>
      <c r="BT620" s="207">
        <v>0</v>
      </c>
      <c r="BU620" s="207">
        <v>0</v>
      </c>
      <c r="BV620" s="207">
        <v>0</v>
      </c>
      <c r="BW620" s="207">
        <v>0</v>
      </c>
      <c r="BX620" s="207">
        <v>0</v>
      </c>
      <c r="BY620" s="207">
        <v>0</v>
      </c>
      <c r="BZ620" s="207">
        <v>0</v>
      </c>
      <c r="CA620" s="207">
        <v>0</v>
      </c>
      <c r="CB620" s="207">
        <v>0</v>
      </c>
      <c r="CC620" s="216">
        <f t="shared" si="76"/>
        <v>0</v>
      </c>
    </row>
    <row r="621" spans="1:81" s="308" customFormat="1">
      <c r="A621" s="350"/>
      <c r="B621" s="349"/>
      <c r="C621" s="351"/>
      <c r="D621" s="351"/>
      <c r="E621" s="351"/>
      <c r="F621" s="352" t="s">
        <v>1271</v>
      </c>
      <c r="G621" s="353" t="s">
        <v>1272</v>
      </c>
      <c r="H621" s="207">
        <v>38196985.479999997</v>
      </c>
      <c r="I621" s="207">
        <v>19091173.41</v>
      </c>
      <c r="J621" s="207">
        <v>27727812.23</v>
      </c>
      <c r="K621" s="207">
        <v>4361441.03</v>
      </c>
      <c r="L621" s="207">
        <v>8120481.9100000001</v>
      </c>
      <c r="M621" s="207">
        <v>4121621.33</v>
      </c>
      <c r="N621" s="207">
        <v>10962145.48</v>
      </c>
      <c r="O621" s="207">
        <v>1743627.29</v>
      </c>
      <c r="P621" s="207">
        <v>1789584.23</v>
      </c>
      <c r="Q621" s="207">
        <v>11753408.98</v>
      </c>
      <c r="R621" s="207">
        <v>2742736.28</v>
      </c>
      <c r="S621" s="207">
        <v>6998650.9299999997</v>
      </c>
      <c r="T621" s="207">
        <v>19428053.100000001</v>
      </c>
      <c r="U621" s="207">
        <v>15585769.49</v>
      </c>
      <c r="V621" s="207">
        <v>327991.21999999997</v>
      </c>
      <c r="W621" s="207">
        <v>3519016.84</v>
      </c>
      <c r="X621" s="207">
        <v>2274666.33</v>
      </c>
      <c r="Y621" s="207">
        <v>1656361.37</v>
      </c>
      <c r="Z621" s="207">
        <v>15584902.77</v>
      </c>
      <c r="AA621" s="207">
        <v>33702173.939999998</v>
      </c>
      <c r="AB621" s="207">
        <v>1967877.72</v>
      </c>
      <c r="AC621" s="207">
        <v>22066454.039999999</v>
      </c>
      <c r="AD621" s="207">
        <v>2558226.58</v>
      </c>
      <c r="AE621" s="207">
        <v>2964674.05</v>
      </c>
      <c r="AF621" s="207">
        <v>15312817.029999999</v>
      </c>
      <c r="AG621" s="207">
        <v>3602013.64</v>
      </c>
      <c r="AH621" s="207">
        <v>6099382.6299999999</v>
      </c>
      <c r="AI621" s="207">
        <v>107101816.31999999</v>
      </c>
      <c r="AJ621" s="207">
        <v>3129432.6</v>
      </c>
      <c r="AK621" s="207">
        <v>2685801.3</v>
      </c>
      <c r="AL621" s="207">
        <v>1949319.99</v>
      </c>
      <c r="AM621" s="207">
        <v>1943251.64</v>
      </c>
      <c r="AN621" s="207">
        <v>1718888.69</v>
      </c>
      <c r="AO621" s="207">
        <v>4682270.6399999997</v>
      </c>
      <c r="AP621" s="207">
        <v>2188695.3199999998</v>
      </c>
      <c r="AQ621" s="207">
        <v>8469991.6699999999</v>
      </c>
      <c r="AR621" s="207">
        <v>2542766.4700000002</v>
      </c>
      <c r="AS621" s="207">
        <v>2232271.64</v>
      </c>
      <c r="AT621" s="207">
        <v>2422104.41</v>
      </c>
      <c r="AU621" s="207">
        <v>22088466.600000001</v>
      </c>
      <c r="AV621" s="207">
        <v>1706473.62</v>
      </c>
      <c r="AW621" s="207">
        <v>992270.28</v>
      </c>
      <c r="AX621" s="207">
        <v>340122.64</v>
      </c>
      <c r="AY621" s="207">
        <v>233833.64</v>
      </c>
      <c r="AZ621" s="207">
        <v>14713.3</v>
      </c>
      <c r="BA621" s="207">
        <v>80723.600000000006</v>
      </c>
      <c r="BB621" s="207">
        <v>4662173</v>
      </c>
      <c r="BC621" s="207">
        <v>4541009.0599999996</v>
      </c>
      <c r="BD621" s="207">
        <v>841935.92</v>
      </c>
      <c r="BE621" s="207">
        <v>11397720.949999999</v>
      </c>
      <c r="BF621" s="207">
        <v>8834737.0700000003</v>
      </c>
      <c r="BG621" s="207">
        <v>6525679.3899999997</v>
      </c>
      <c r="BH621" s="207"/>
      <c r="BI621" s="207">
        <v>13296928.609999999</v>
      </c>
      <c r="BJ621" s="207"/>
      <c r="BK621" s="207">
        <v>3372597.72</v>
      </c>
      <c r="BL621" s="207">
        <v>548511.29</v>
      </c>
      <c r="BM621" s="207">
        <v>19657061.43</v>
      </c>
      <c r="BN621" s="207">
        <v>36679783.549999997</v>
      </c>
      <c r="BO621" s="207">
        <v>1840616.23</v>
      </c>
      <c r="BP621" s="207"/>
      <c r="BQ621" s="207">
        <v>2647842.48</v>
      </c>
      <c r="BR621" s="207">
        <v>3171623.78</v>
      </c>
      <c r="BS621" s="207">
        <v>2939612.46</v>
      </c>
      <c r="BT621" s="207">
        <v>5940738.2999999998</v>
      </c>
      <c r="BU621" s="207">
        <v>3996276.99</v>
      </c>
      <c r="BV621" s="207">
        <v>331843</v>
      </c>
      <c r="BW621" s="207">
        <v>6603787.7599999998</v>
      </c>
      <c r="BX621" s="207">
        <v>6322478.1200000001</v>
      </c>
      <c r="BY621" s="207">
        <v>16259935.779999999</v>
      </c>
      <c r="BZ621" s="207">
        <v>2930707.48</v>
      </c>
      <c r="CA621" s="207">
        <v>1344444.5</v>
      </c>
      <c r="CB621" s="207">
        <v>293439.24</v>
      </c>
      <c r="CC621" s="216">
        <f t="shared" si="76"/>
        <v>615764747.81000018</v>
      </c>
    </row>
    <row r="622" spans="1:81" s="308" customFormat="1">
      <c r="A622" s="350"/>
      <c r="B622" s="349"/>
      <c r="C622" s="351"/>
      <c r="D622" s="351"/>
      <c r="E622" s="351"/>
      <c r="F622" s="352" t="s">
        <v>1273</v>
      </c>
      <c r="G622" s="353" t="s">
        <v>1274</v>
      </c>
      <c r="H622" s="207">
        <v>1844714.65</v>
      </c>
      <c r="I622" s="207">
        <v>6149907.2999999998</v>
      </c>
      <c r="J622" s="207">
        <v>7573434.5700000003</v>
      </c>
      <c r="K622" s="207">
        <v>1369544.83</v>
      </c>
      <c r="L622" s="207">
        <v>1028797.8</v>
      </c>
      <c r="M622" s="207">
        <v>913453.6</v>
      </c>
      <c r="N622" s="207">
        <v>1373009.5</v>
      </c>
      <c r="O622" s="207">
        <v>391908.55</v>
      </c>
      <c r="P622" s="207">
        <v>430041.96</v>
      </c>
      <c r="Q622" s="207">
        <v>20699002.850000001</v>
      </c>
      <c r="R622" s="207">
        <v>862987.21</v>
      </c>
      <c r="S622" s="207">
        <v>1486032.53</v>
      </c>
      <c r="T622" s="207">
        <v>11495218.710000001</v>
      </c>
      <c r="U622" s="207">
        <v>8213594.29</v>
      </c>
      <c r="V622" s="207">
        <v>46286.400000000001</v>
      </c>
      <c r="W622" s="207">
        <v>270061.15000000002</v>
      </c>
      <c r="X622" s="207">
        <v>65800</v>
      </c>
      <c r="Y622" s="207">
        <v>446091.01</v>
      </c>
      <c r="Z622" s="207">
        <v>3981351.48</v>
      </c>
      <c r="AA622" s="207">
        <v>14606788.439999999</v>
      </c>
      <c r="AB622" s="207">
        <v>673693.39</v>
      </c>
      <c r="AC622" s="207">
        <v>7266114.29</v>
      </c>
      <c r="AD622" s="207">
        <v>509001.55</v>
      </c>
      <c r="AE622" s="207">
        <v>2315771.71</v>
      </c>
      <c r="AF622" s="207">
        <v>7374962.9199999999</v>
      </c>
      <c r="AG622" s="207">
        <v>414443.49</v>
      </c>
      <c r="AH622" s="207">
        <v>1028798.5</v>
      </c>
      <c r="AI622" s="207">
        <v>96867210.459999993</v>
      </c>
      <c r="AJ622" s="207">
        <v>1053449.8999999999</v>
      </c>
      <c r="AK622" s="207">
        <v>199006.26</v>
      </c>
      <c r="AL622" s="207">
        <v>537038.84</v>
      </c>
      <c r="AM622" s="207">
        <v>491516.63</v>
      </c>
      <c r="AN622" s="207">
        <v>847076.59</v>
      </c>
      <c r="AO622" s="207">
        <v>1135799.5</v>
      </c>
      <c r="AP622" s="207">
        <v>729279.81</v>
      </c>
      <c r="AQ622" s="207">
        <v>2809414.07</v>
      </c>
      <c r="AR622" s="207">
        <v>729134.67</v>
      </c>
      <c r="AS622" s="207">
        <v>121213</v>
      </c>
      <c r="AT622" s="207">
        <v>303342.15999999997</v>
      </c>
      <c r="AU622" s="207">
        <v>11031676.470000001</v>
      </c>
      <c r="AV622" s="207">
        <v>150074.48000000001</v>
      </c>
      <c r="AW622" s="207">
        <v>310863.31</v>
      </c>
      <c r="AX622" s="207">
        <v>20953.599999999999</v>
      </c>
      <c r="AY622" s="207">
        <v>58525.16</v>
      </c>
      <c r="AZ622" s="207">
        <v>3455.85</v>
      </c>
      <c r="BA622" s="207">
        <v>67603.399999999994</v>
      </c>
      <c r="BB622" s="207">
        <v>2750</v>
      </c>
      <c r="BC622" s="207">
        <v>1270279.02</v>
      </c>
      <c r="BD622" s="207">
        <v>330492.09999999998</v>
      </c>
      <c r="BE622" s="207">
        <v>2367274.61</v>
      </c>
      <c r="BF622" s="207">
        <v>2569075.69</v>
      </c>
      <c r="BG622" s="207">
        <v>743607.01</v>
      </c>
      <c r="BH622" s="207"/>
      <c r="BI622" s="207">
        <v>8349704.9400000004</v>
      </c>
      <c r="BJ622" s="207"/>
      <c r="BK622" s="207">
        <v>474266.75</v>
      </c>
      <c r="BL622" s="207">
        <v>111827.65</v>
      </c>
      <c r="BM622" s="207">
        <v>2487371.4</v>
      </c>
      <c r="BN622" s="207">
        <v>5668255.9100000001</v>
      </c>
      <c r="BO622" s="207">
        <v>92046</v>
      </c>
      <c r="BP622" s="207"/>
      <c r="BQ622" s="207">
        <v>755969.58</v>
      </c>
      <c r="BR622" s="207">
        <v>1894009.81</v>
      </c>
      <c r="BS622" s="207">
        <v>572817.16</v>
      </c>
      <c r="BT622" s="207">
        <v>365169.3</v>
      </c>
      <c r="BU622" s="207">
        <v>853474.19</v>
      </c>
      <c r="BV622" s="207">
        <v>208077</v>
      </c>
      <c r="BW622" s="207">
        <v>1172954.82</v>
      </c>
      <c r="BX622" s="207">
        <v>2265964.4500000002</v>
      </c>
      <c r="BY622" s="207">
        <v>4662086.6100000003</v>
      </c>
      <c r="BZ622" s="207">
        <v>613928.19999999995</v>
      </c>
      <c r="CA622" s="207">
        <v>558662.1</v>
      </c>
      <c r="CB622" s="207">
        <v>221155.8</v>
      </c>
      <c r="CC622" s="216">
        <f t="shared" si="76"/>
        <v>258908666.93999997</v>
      </c>
    </row>
    <row r="623" spans="1:81" s="308" customFormat="1">
      <c r="A623" s="350"/>
      <c r="B623" s="349"/>
      <c r="C623" s="351"/>
      <c r="D623" s="351"/>
      <c r="E623" s="351"/>
      <c r="F623" s="352" t="s">
        <v>1275</v>
      </c>
      <c r="G623" s="353" t="s">
        <v>1276</v>
      </c>
      <c r="H623" s="207">
        <v>488920</v>
      </c>
      <c r="I623" s="207">
        <v>4738140.3</v>
      </c>
      <c r="J623" s="207">
        <v>7546251.7699999996</v>
      </c>
      <c r="K623" s="207">
        <v>2225620.37</v>
      </c>
      <c r="L623" s="207">
        <v>1529606.02</v>
      </c>
      <c r="M623" s="207">
        <v>2088866.74</v>
      </c>
      <c r="N623" s="207">
        <v>1925314.7</v>
      </c>
      <c r="O623" s="207">
        <v>2673114.5</v>
      </c>
      <c r="P623" s="207">
        <v>867309</v>
      </c>
      <c r="Q623" s="207">
        <v>7796781.3700000001</v>
      </c>
      <c r="R623" s="207">
        <v>659736.5</v>
      </c>
      <c r="S623" s="207">
        <v>821945</v>
      </c>
      <c r="T623" s="207">
        <v>3864886.86</v>
      </c>
      <c r="U623" s="207">
        <v>5696397.6399999997</v>
      </c>
      <c r="V623" s="207">
        <v>40437</v>
      </c>
      <c r="W623" s="207">
        <v>2310072.85</v>
      </c>
      <c r="X623" s="207">
        <v>463141</v>
      </c>
      <c r="Y623" s="207">
        <v>391115.72</v>
      </c>
      <c r="Z623" s="207">
        <v>1639366</v>
      </c>
      <c r="AA623" s="207">
        <v>7849504.1600000001</v>
      </c>
      <c r="AB623" s="207">
        <v>991149.5</v>
      </c>
      <c r="AC623" s="207">
        <v>6539169</v>
      </c>
      <c r="AD623" s="207">
        <v>1016750.42</v>
      </c>
      <c r="AE623" s="207">
        <v>1467670.28</v>
      </c>
      <c r="AF623" s="207">
        <v>7916484.5300000003</v>
      </c>
      <c r="AG623" s="207">
        <v>703827.65</v>
      </c>
      <c r="AH623" s="207">
        <v>4788029.7</v>
      </c>
      <c r="AI623" s="207">
        <v>35279202.68</v>
      </c>
      <c r="AJ623" s="207">
        <v>1257774.3400000001</v>
      </c>
      <c r="AK623" s="207">
        <v>557912.5</v>
      </c>
      <c r="AL623" s="207">
        <v>2487457.5</v>
      </c>
      <c r="AM623" s="207">
        <v>773495.5</v>
      </c>
      <c r="AN623" s="207">
        <v>2466231.5</v>
      </c>
      <c r="AO623" s="207">
        <v>2200383.4</v>
      </c>
      <c r="AP623" s="207">
        <v>472708.62</v>
      </c>
      <c r="AQ623" s="207">
        <v>3384869.5</v>
      </c>
      <c r="AR623" s="207">
        <v>224980</v>
      </c>
      <c r="AS623" s="207">
        <v>1266474.3</v>
      </c>
      <c r="AT623" s="207">
        <v>505720</v>
      </c>
      <c r="AU623" s="207">
        <v>12560112.130000001</v>
      </c>
      <c r="AV623" s="207">
        <v>360086.02</v>
      </c>
      <c r="AW623" s="207">
        <v>1204567</v>
      </c>
      <c r="AX623" s="207">
        <v>0</v>
      </c>
      <c r="AY623" s="207">
        <v>0</v>
      </c>
      <c r="AZ623" s="207">
        <v>0</v>
      </c>
      <c r="BA623" s="207">
        <v>5995</v>
      </c>
      <c r="BB623" s="207">
        <v>1772040</v>
      </c>
      <c r="BC623" s="207">
        <v>1305316</v>
      </c>
      <c r="BD623" s="207">
        <v>638495</v>
      </c>
      <c r="BE623" s="207">
        <v>1667539</v>
      </c>
      <c r="BF623" s="207">
        <v>1924916.2</v>
      </c>
      <c r="BG623" s="207">
        <v>854695.3</v>
      </c>
      <c r="BH623" s="207"/>
      <c r="BI623" s="207">
        <v>2478146.5</v>
      </c>
      <c r="BJ623" s="207"/>
      <c r="BK623" s="207">
        <v>686614.3</v>
      </c>
      <c r="BL623" s="207">
        <v>203747</v>
      </c>
      <c r="BM623" s="207">
        <v>6547776.7000000002</v>
      </c>
      <c r="BN623" s="207">
        <v>1662700</v>
      </c>
      <c r="BO623" s="207">
        <v>921105.1</v>
      </c>
      <c r="BP623" s="207"/>
      <c r="BQ623" s="207">
        <v>302673</v>
      </c>
      <c r="BR623" s="207">
        <v>1256656.77</v>
      </c>
      <c r="BS623" s="207">
        <v>340369.3</v>
      </c>
      <c r="BT623" s="207">
        <v>46900</v>
      </c>
      <c r="BU623" s="207">
        <v>1321952.02</v>
      </c>
      <c r="BV623" s="207">
        <v>27320</v>
      </c>
      <c r="BW623" s="207">
        <v>2697754.06</v>
      </c>
      <c r="BX623" s="207">
        <v>1131312.55</v>
      </c>
      <c r="BY623" s="207">
        <v>4452787.4000000004</v>
      </c>
      <c r="BZ623" s="207">
        <v>97532</v>
      </c>
      <c r="CA623" s="207">
        <v>187228.79999999999</v>
      </c>
      <c r="CB623" s="207">
        <v>200735</v>
      </c>
      <c r="CC623" s="216">
        <f t="shared" si="76"/>
        <v>176773890.57000011</v>
      </c>
    </row>
    <row r="624" spans="1:81" s="308" customFormat="1">
      <c r="A624" s="350"/>
      <c r="B624" s="349"/>
      <c r="C624" s="351"/>
      <c r="D624" s="351"/>
      <c r="E624" s="351"/>
      <c r="F624" s="352" t="s">
        <v>1277</v>
      </c>
      <c r="G624" s="353" t="s">
        <v>1278</v>
      </c>
      <c r="H624" s="207">
        <v>2555182.31</v>
      </c>
      <c r="I624" s="207">
        <v>1482337.37</v>
      </c>
      <c r="J624" s="207">
        <v>2406679.9</v>
      </c>
      <c r="K624" s="207">
        <v>1626867.58</v>
      </c>
      <c r="L624" s="207">
        <v>465340.07</v>
      </c>
      <c r="M624" s="207">
        <v>405478.72</v>
      </c>
      <c r="N624" s="207">
        <v>4050888.5</v>
      </c>
      <c r="O624" s="207">
        <v>270569.23</v>
      </c>
      <c r="P624" s="207">
        <v>895955.8</v>
      </c>
      <c r="Q624" s="207">
        <v>6689069.2699999996</v>
      </c>
      <c r="R624" s="207">
        <v>599800.1</v>
      </c>
      <c r="S624" s="207">
        <v>1434184.64</v>
      </c>
      <c r="T624" s="207">
        <v>1984300.4</v>
      </c>
      <c r="U624" s="207">
        <v>1620972.11</v>
      </c>
      <c r="V624" s="207">
        <v>44049.23</v>
      </c>
      <c r="W624" s="207">
        <v>469924.39</v>
      </c>
      <c r="X624" s="207">
        <v>184216.5</v>
      </c>
      <c r="Y624" s="207">
        <v>1696170.83</v>
      </c>
      <c r="Z624" s="207">
        <v>1299549.18</v>
      </c>
      <c r="AA624" s="207">
        <v>11063856.800000001</v>
      </c>
      <c r="AB624" s="207">
        <v>729183.79</v>
      </c>
      <c r="AC624" s="207">
        <v>3960342.72</v>
      </c>
      <c r="AD624" s="207">
        <v>310546.21999999997</v>
      </c>
      <c r="AE624" s="207">
        <v>1684376.09</v>
      </c>
      <c r="AF624" s="207">
        <v>2426217.13</v>
      </c>
      <c r="AG624" s="207">
        <v>17673.349999999999</v>
      </c>
      <c r="AH624" s="207">
        <v>988366.03</v>
      </c>
      <c r="AI624" s="207">
        <v>8041762.2599999998</v>
      </c>
      <c r="AJ624" s="207">
        <v>475307.46</v>
      </c>
      <c r="AK624" s="207">
        <v>252329.61</v>
      </c>
      <c r="AL624" s="207">
        <v>157719</v>
      </c>
      <c r="AM624" s="207">
        <v>179416.97</v>
      </c>
      <c r="AN624" s="207">
        <v>594251.68000000005</v>
      </c>
      <c r="AO624" s="207">
        <v>1220694.05</v>
      </c>
      <c r="AP624" s="207">
        <v>421875.95</v>
      </c>
      <c r="AQ624" s="207">
        <v>1434686.48</v>
      </c>
      <c r="AR624" s="207">
        <v>483282.9</v>
      </c>
      <c r="AS624" s="207">
        <v>334667.81</v>
      </c>
      <c r="AT624" s="207">
        <v>486884</v>
      </c>
      <c r="AU624" s="207">
        <v>5362982.2</v>
      </c>
      <c r="AV624" s="207">
        <v>418606.24</v>
      </c>
      <c r="AW624" s="207">
        <v>941420.85</v>
      </c>
      <c r="AX624" s="207">
        <v>99136.55</v>
      </c>
      <c r="AY624" s="207">
        <v>89722.2</v>
      </c>
      <c r="AZ624" s="207">
        <v>16410</v>
      </c>
      <c r="BA624" s="207">
        <v>16474.55</v>
      </c>
      <c r="BB624" s="207">
        <v>84000</v>
      </c>
      <c r="BC624" s="207">
        <v>645764.77</v>
      </c>
      <c r="BD624" s="207">
        <v>76944</v>
      </c>
      <c r="BE624" s="207">
        <v>1441098.84</v>
      </c>
      <c r="BF624" s="207">
        <v>1885039.61</v>
      </c>
      <c r="BG624" s="207">
        <v>254652.63</v>
      </c>
      <c r="BH624" s="207"/>
      <c r="BI624" s="207">
        <v>1684708.16</v>
      </c>
      <c r="BJ624" s="207"/>
      <c r="BK624" s="207">
        <v>512008.11</v>
      </c>
      <c r="BL624" s="207">
        <v>21060</v>
      </c>
      <c r="BM624" s="207">
        <v>1148547.8999999999</v>
      </c>
      <c r="BN624" s="207">
        <v>2745650.45</v>
      </c>
      <c r="BO624" s="207">
        <v>172502.69</v>
      </c>
      <c r="BP624" s="207"/>
      <c r="BQ624" s="207">
        <v>123144.9</v>
      </c>
      <c r="BR624" s="207">
        <v>690234.77</v>
      </c>
      <c r="BS624" s="207">
        <v>368150.44</v>
      </c>
      <c r="BT624" s="207">
        <v>171823.65</v>
      </c>
      <c r="BU624" s="207">
        <v>485404.6</v>
      </c>
      <c r="BV624" s="207">
        <v>286849</v>
      </c>
      <c r="BW624" s="207">
        <v>989968</v>
      </c>
      <c r="BX624" s="207">
        <v>633306.02</v>
      </c>
      <c r="BY624" s="207">
        <v>2374661.64</v>
      </c>
      <c r="BZ624" s="207">
        <v>46336</v>
      </c>
      <c r="CA624" s="207">
        <v>327322</v>
      </c>
      <c r="CB624" s="207">
        <v>132536.74</v>
      </c>
      <c r="CC624" s="216">
        <f t="shared" si="76"/>
        <v>89691443.939999983</v>
      </c>
    </row>
    <row r="625" spans="1:81" s="308" customFormat="1">
      <c r="A625" s="350"/>
      <c r="B625" s="349"/>
      <c r="C625" s="351"/>
      <c r="D625" s="351"/>
      <c r="E625" s="351"/>
      <c r="F625" s="352" t="s">
        <v>1279</v>
      </c>
      <c r="G625" s="353" t="s">
        <v>1280</v>
      </c>
      <c r="H625" s="207">
        <v>4174694.39</v>
      </c>
      <c r="I625" s="207">
        <v>1542463.75</v>
      </c>
      <c r="J625" s="207">
        <v>12263294.16</v>
      </c>
      <c r="K625" s="207">
        <v>1297216.1000000001</v>
      </c>
      <c r="L625" s="207">
        <v>643757.43999999994</v>
      </c>
      <c r="M625" s="207">
        <v>753888.3</v>
      </c>
      <c r="N625" s="207">
        <v>12823797.27</v>
      </c>
      <c r="O625" s="207">
        <v>1421673.6</v>
      </c>
      <c r="P625" s="207">
        <v>2037694.08</v>
      </c>
      <c r="Q625" s="207">
        <v>4612685.49</v>
      </c>
      <c r="R625" s="207">
        <v>731620.41</v>
      </c>
      <c r="S625" s="207">
        <v>1965033.47</v>
      </c>
      <c r="T625" s="207">
        <v>1842746.63</v>
      </c>
      <c r="U625" s="207">
        <v>11503015.41</v>
      </c>
      <c r="V625" s="207">
        <v>232187.03</v>
      </c>
      <c r="W625" s="207">
        <v>1286586.77</v>
      </c>
      <c r="X625" s="207">
        <v>525133.5</v>
      </c>
      <c r="Y625" s="207">
        <v>261405.2</v>
      </c>
      <c r="Z625" s="207">
        <v>3006411.85</v>
      </c>
      <c r="AA625" s="207">
        <v>9790457.5299999993</v>
      </c>
      <c r="AB625" s="207">
        <v>451069.07</v>
      </c>
      <c r="AC625" s="207">
        <v>9272239.6600000001</v>
      </c>
      <c r="AD625" s="207">
        <v>624034.1</v>
      </c>
      <c r="AE625" s="207">
        <v>464458.27</v>
      </c>
      <c r="AF625" s="207">
        <v>1432568.35</v>
      </c>
      <c r="AG625" s="207">
        <v>47950.8</v>
      </c>
      <c r="AH625" s="207">
        <v>677287.88</v>
      </c>
      <c r="AI625" s="207">
        <v>35811281.380000003</v>
      </c>
      <c r="AJ625" s="207">
        <v>298919.71000000002</v>
      </c>
      <c r="AK625" s="207">
        <v>510125.63</v>
      </c>
      <c r="AL625" s="207">
        <v>558955</v>
      </c>
      <c r="AM625" s="207">
        <v>990949.96</v>
      </c>
      <c r="AN625" s="207">
        <v>802707.3</v>
      </c>
      <c r="AO625" s="207">
        <v>1126158.53</v>
      </c>
      <c r="AP625" s="207">
        <v>178335.5</v>
      </c>
      <c r="AQ625" s="207">
        <v>1087312.04</v>
      </c>
      <c r="AR625" s="207">
        <v>223924.68</v>
      </c>
      <c r="AS625" s="207">
        <v>1383610.7</v>
      </c>
      <c r="AT625" s="207">
        <v>256740</v>
      </c>
      <c r="AU625" s="207">
        <v>3339123.77</v>
      </c>
      <c r="AV625" s="207">
        <v>188595.75</v>
      </c>
      <c r="AW625" s="207">
        <v>364186.77</v>
      </c>
      <c r="AX625" s="207">
        <v>30922.6</v>
      </c>
      <c r="AY625" s="207">
        <v>27281</v>
      </c>
      <c r="AZ625" s="207">
        <v>285953</v>
      </c>
      <c r="BA625" s="207">
        <v>9950</v>
      </c>
      <c r="BB625" s="207">
        <v>121544.92</v>
      </c>
      <c r="BC625" s="207">
        <v>1204642.8500000001</v>
      </c>
      <c r="BD625" s="207">
        <v>99181</v>
      </c>
      <c r="BE625" s="207">
        <v>2109533.9900000002</v>
      </c>
      <c r="BF625" s="207">
        <v>4340873.47</v>
      </c>
      <c r="BG625" s="207">
        <v>560327.5</v>
      </c>
      <c r="BH625" s="207"/>
      <c r="BI625" s="207">
        <v>3728662.19</v>
      </c>
      <c r="BJ625" s="207"/>
      <c r="BK625" s="207">
        <v>336535.48</v>
      </c>
      <c r="BL625" s="207">
        <v>153153</v>
      </c>
      <c r="BM625" s="207">
        <v>6322045.3099999996</v>
      </c>
      <c r="BN625" s="207">
        <v>6934619.0300000003</v>
      </c>
      <c r="BO625" s="207">
        <v>669916.49</v>
      </c>
      <c r="BP625" s="207"/>
      <c r="BQ625" s="207">
        <v>211960</v>
      </c>
      <c r="BR625" s="207">
        <v>697386.3</v>
      </c>
      <c r="BS625" s="207">
        <v>595624.87</v>
      </c>
      <c r="BT625" s="207">
        <v>437409.67</v>
      </c>
      <c r="BU625" s="207">
        <v>221830.64</v>
      </c>
      <c r="BV625" s="207">
        <v>44642</v>
      </c>
      <c r="BW625" s="207">
        <v>1137521.47</v>
      </c>
      <c r="BX625" s="207">
        <v>444912.49</v>
      </c>
      <c r="BY625" s="207">
        <v>860289.75</v>
      </c>
      <c r="BZ625" s="207">
        <v>84015.08</v>
      </c>
      <c r="CA625" s="207">
        <v>572824.15</v>
      </c>
      <c r="CB625" s="207">
        <v>152506.53</v>
      </c>
      <c r="CC625" s="216">
        <f t="shared" si="76"/>
        <v>165202362.00999999</v>
      </c>
    </row>
    <row r="626" spans="1:81" s="308" customFormat="1">
      <c r="A626" s="350"/>
      <c r="B626" s="349"/>
      <c r="C626" s="351"/>
      <c r="D626" s="351"/>
      <c r="E626" s="351"/>
      <c r="F626" s="352" t="s">
        <v>1281</v>
      </c>
      <c r="G626" s="353" t="s">
        <v>1282</v>
      </c>
      <c r="H626" s="207">
        <v>1276068.9099999999</v>
      </c>
      <c r="I626" s="207">
        <v>1682628.17</v>
      </c>
      <c r="J626" s="207">
        <v>15977296.76</v>
      </c>
      <c r="K626" s="207">
        <v>392500</v>
      </c>
      <c r="L626" s="207">
        <v>39527.5</v>
      </c>
      <c r="M626" s="207">
        <v>2138905</v>
      </c>
      <c r="N626" s="207">
        <v>23163605.16</v>
      </c>
      <c r="O626" s="207">
        <v>687803.2</v>
      </c>
      <c r="P626" s="207">
        <v>383110</v>
      </c>
      <c r="Q626" s="207">
        <v>17300233.899999999</v>
      </c>
      <c r="R626" s="207">
        <v>1601649</v>
      </c>
      <c r="S626" s="207">
        <v>2022215</v>
      </c>
      <c r="T626" s="207">
        <v>558204</v>
      </c>
      <c r="U626" s="207">
        <v>4137246.19</v>
      </c>
      <c r="V626" s="207">
        <v>290000</v>
      </c>
      <c r="W626" s="207">
        <v>952959.85</v>
      </c>
      <c r="X626" s="207">
        <v>0</v>
      </c>
      <c r="Y626" s="207">
        <v>1306241</v>
      </c>
      <c r="Z626" s="207">
        <v>3682941</v>
      </c>
      <c r="AA626" s="207">
        <v>18059489.710000001</v>
      </c>
      <c r="AB626" s="207">
        <v>301918.7</v>
      </c>
      <c r="AC626" s="207">
        <v>10477615.390000001</v>
      </c>
      <c r="AD626" s="207">
        <v>35763.129999999997</v>
      </c>
      <c r="AE626" s="207">
        <v>1741371.85</v>
      </c>
      <c r="AF626" s="207">
        <v>2947120.53</v>
      </c>
      <c r="AG626" s="207">
        <v>38601.730000000003</v>
      </c>
      <c r="AH626" s="207">
        <v>1280396</v>
      </c>
      <c r="AI626" s="207">
        <v>34301818.299999997</v>
      </c>
      <c r="AJ626" s="207">
        <v>1836269.3</v>
      </c>
      <c r="AK626" s="207">
        <v>34690</v>
      </c>
      <c r="AL626" s="207">
        <v>17990</v>
      </c>
      <c r="AM626" s="207">
        <v>124750</v>
      </c>
      <c r="AN626" s="207">
        <v>594290</v>
      </c>
      <c r="AO626" s="207">
        <v>2355815</v>
      </c>
      <c r="AP626" s="207">
        <v>2283231.6</v>
      </c>
      <c r="AQ626" s="207">
        <v>1000084.8</v>
      </c>
      <c r="AR626" s="207">
        <v>698759</v>
      </c>
      <c r="AS626" s="207">
        <v>699959</v>
      </c>
      <c r="AT626" s="207">
        <v>0</v>
      </c>
      <c r="AU626" s="207">
        <v>220000</v>
      </c>
      <c r="AV626" s="207">
        <v>653640</v>
      </c>
      <c r="AW626" s="207">
        <v>1784800</v>
      </c>
      <c r="AX626" s="207">
        <v>696660</v>
      </c>
      <c r="AY626" s="207">
        <v>8280</v>
      </c>
      <c r="AZ626" s="207">
        <v>0</v>
      </c>
      <c r="BA626" s="207">
        <v>0</v>
      </c>
      <c r="BB626" s="207">
        <v>3042000</v>
      </c>
      <c r="BC626" s="207">
        <v>1230730</v>
      </c>
      <c r="BD626" s="207">
        <v>377800</v>
      </c>
      <c r="BE626" s="207">
        <v>711871</v>
      </c>
      <c r="BF626" s="207">
        <v>749986</v>
      </c>
      <c r="BG626" s="207">
        <v>216281.1</v>
      </c>
      <c r="BH626" s="207"/>
      <c r="BI626" s="207">
        <v>10000</v>
      </c>
      <c r="BJ626" s="207"/>
      <c r="BK626" s="207">
        <v>37705</v>
      </c>
      <c r="BL626" s="207">
        <v>276400</v>
      </c>
      <c r="BM626" s="207">
        <v>6648000</v>
      </c>
      <c r="BN626" s="207">
        <v>10156173</v>
      </c>
      <c r="BO626" s="207">
        <v>15051.9</v>
      </c>
      <c r="BP626" s="207"/>
      <c r="BQ626" s="207">
        <v>66400</v>
      </c>
      <c r="BR626" s="207">
        <v>103395</v>
      </c>
      <c r="BS626" s="207">
        <v>170909.89</v>
      </c>
      <c r="BT626" s="207">
        <v>35823100</v>
      </c>
      <c r="BU626" s="207">
        <v>198000</v>
      </c>
      <c r="BV626" s="207">
        <v>145000</v>
      </c>
      <c r="BW626" s="207">
        <v>1112659</v>
      </c>
      <c r="BX626" s="207">
        <v>246300</v>
      </c>
      <c r="BY626" s="207">
        <v>281270.2</v>
      </c>
      <c r="BZ626" s="207">
        <v>99000</v>
      </c>
      <c r="CA626" s="207">
        <v>239630</v>
      </c>
      <c r="CB626" s="207">
        <v>486240.05</v>
      </c>
      <c r="CC626" s="216">
        <f t="shared" si="76"/>
        <v>222230350.81999999</v>
      </c>
    </row>
    <row r="627" spans="1:81" s="308" customFormat="1">
      <c r="A627" s="350"/>
      <c r="B627" s="349"/>
      <c r="C627" s="351"/>
      <c r="D627" s="351"/>
      <c r="E627" s="351"/>
      <c r="F627" s="352" t="s">
        <v>1283</v>
      </c>
      <c r="G627" s="353" t="s">
        <v>1284</v>
      </c>
      <c r="H627" s="207">
        <v>0</v>
      </c>
      <c r="I627" s="207">
        <v>0</v>
      </c>
      <c r="J627" s="207">
        <v>0</v>
      </c>
      <c r="K627" s="207">
        <v>0</v>
      </c>
      <c r="L627" s="207">
        <v>0</v>
      </c>
      <c r="M627" s="207">
        <v>0</v>
      </c>
      <c r="N627" s="207">
        <v>0</v>
      </c>
      <c r="O627" s="207">
        <v>0</v>
      </c>
      <c r="P627" s="207">
        <v>0</v>
      </c>
      <c r="Q627" s="207">
        <v>7983926.3099999996</v>
      </c>
      <c r="R627" s="207">
        <v>0</v>
      </c>
      <c r="S627" s="207">
        <v>0</v>
      </c>
      <c r="T627" s="207">
        <v>0</v>
      </c>
      <c r="U627" s="207">
        <v>0</v>
      </c>
      <c r="V627" s="207">
        <v>0</v>
      </c>
      <c r="W627" s="207">
        <v>0</v>
      </c>
      <c r="X627" s="207">
        <v>0</v>
      </c>
      <c r="Y627" s="207">
        <v>0</v>
      </c>
      <c r="Z627" s="207">
        <v>4241600</v>
      </c>
      <c r="AA627" s="207">
        <v>0</v>
      </c>
      <c r="AB627" s="207">
        <v>0</v>
      </c>
      <c r="AC627" s="207">
        <v>0</v>
      </c>
      <c r="AD627" s="207">
        <v>0</v>
      </c>
      <c r="AE627" s="207">
        <v>0</v>
      </c>
      <c r="AF627" s="207">
        <v>0</v>
      </c>
      <c r="AG627" s="207">
        <v>61860</v>
      </c>
      <c r="AH627" s="207">
        <v>0</v>
      </c>
      <c r="AI627" s="207">
        <v>0</v>
      </c>
      <c r="AJ627" s="207">
        <v>0</v>
      </c>
      <c r="AK627" s="207">
        <v>0</v>
      </c>
      <c r="AL627" s="207">
        <v>0</v>
      </c>
      <c r="AM627" s="207">
        <v>1184300</v>
      </c>
      <c r="AN627" s="207">
        <v>0</v>
      </c>
      <c r="AO627" s="207">
        <v>55440</v>
      </c>
      <c r="AP627" s="207">
        <v>134395</v>
      </c>
      <c r="AQ627" s="207">
        <v>0</v>
      </c>
      <c r="AR627" s="207">
        <v>0</v>
      </c>
      <c r="AS627" s="207">
        <v>0</v>
      </c>
      <c r="AT627" s="207">
        <v>0</v>
      </c>
      <c r="AU627" s="207">
        <v>0</v>
      </c>
      <c r="AV627" s="207">
        <v>0</v>
      </c>
      <c r="AW627" s="207">
        <v>0</v>
      </c>
      <c r="AX627" s="207">
        <v>0</v>
      </c>
      <c r="AY627" s="207">
        <v>0</v>
      </c>
      <c r="AZ627" s="207">
        <v>0</v>
      </c>
      <c r="BA627" s="207">
        <v>0</v>
      </c>
      <c r="BB627" s="207">
        <v>0</v>
      </c>
      <c r="BC627" s="207">
        <v>0</v>
      </c>
      <c r="BD627" s="207">
        <v>0</v>
      </c>
      <c r="BE627" s="207">
        <v>0</v>
      </c>
      <c r="BF627" s="207">
        <v>0</v>
      </c>
      <c r="BG627" s="207">
        <v>0</v>
      </c>
      <c r="BH627" s="207"/>
      <c r="BI627" s="207">
        <v>0</v>
      </c>
      <c r="BJ627" s="207"/>
      <c r="BK627" s="207">
        <v>0</v>
      </c>
      <c r="BL627" s="207">
        <v>0</v>
      </c>
      <c r="BM627" s="207">
        <v>0</v>
      </c>
      <c r="BN627" s="207">
        <v>0</v>
      </c>
      <c r="BO627" s="207">
        <v>0</v>
      </c>
      <c r="BP627" s="207"/>
      <c r="BQ627" s="207">
        <v>0</v>
      </c>
      <c r="BR627" s="207">
        <v>0</v>
      </c>
      <c r="BS627" s="207">
        <v>0</v>
      </c>
      <c r="BT627" s="207">
        <v>0</v>
      </c>
      <c r="BU627" s="207">
        <v>0</v>
      </c>
      <c r="BV627" s="207">
        <v>0</v>
      </c>
      <c r="BW627" s="207">
        <v>0</v>
      </c>
      <c r="BX627" s="207">
        <v>0</v>
      </c>
      <c r="BY627" s="207">
        <v>0</v>
      </c>
      <c r="BZ627" s="207">
        <v>0</v>
      </c>
      <c r="CA627" s="207">
        <v>0</v>
      </c>
      <c r="CB627" s="207">
        <v>370000</v>
      </c>
      <c r="CC627" s="216">
        <f t="shared" si="76"/>
        <v>14031521.309999999</v>
      </c>
    </row>
    <row r="628" spans="1:81" s="308" customFormat="1">
      <c r="A628" s="350"/>
      <c r="B628" s="349"/>
      <c r="C628" s="351"/>
      <c r="D628" s="351"/>
      <c r="E628" s="351"/>
      <c r="F628" s="352" t="s">
        <v>1285</v>
      </c>
      <c r="G628" s="353" t="s">
        <v>1286</v>
      </c>
      <c r="H628" s="207">
        <v>0</v>
      </c>
      <c r="I628" s="207">
        <v>0</v>
      </c>
      <c r="J628" s="207">
        <v>0</v>
      </c>
      <c r="K628" s="207">
        <v>0</v>
      </c>
      <c r="L628" s="207">
        <v>0</v>
      </c>
      <c r="M628" s="207">
        <v>0</v>
      </c>
      <c r="N628" s="207">
        <v>0</v>
      </c>
      <c r="O628" s="207">
        <v>0</v>
      </c>
      <c r="P628" s="207">
        <v>0</v>
      </c>
      <c r="Q628" s="207">
        <v>0</v>
      </c>
      <c r="R628" s="207">
        <v>0</v>
      </c>
      <c r="S628" s="207">
        <v>0</v>
      </c>
      <c r="T628" s="207">
        <v>13162</v>
      </c>
      <c r="U628" s="207">
        <v>0</v>
      </c>
      <c r="V628" s="207">
        <v>0</v>
      </c>
      <c r="W628" s="207">
        <v>0</v>
      </c>
      <c r="X628" s="207">
        <v>0</v>
      </c>
      <c r="Y628" s="207">
        <v>0</v>
      </c>
      <c r="Z628" s="207">
        <v>0</v>
      </c>
      <c r="AA628" s="207">
        <v>0</v>
      </c>
      <c r="AB628" s="207">
        <v>0</v>
      </c>
      <c r="AC628" s="207">
        <v>0</v>
      </c>
      <c r="AD628" s="207">
        <v>0</v>
      </c>
      <c r="AE628" s="207">
        <v>0</v>
      </c>
      <c r="AF628" s="207">
        <v>0</v>
      </c>
      <c r="AG628" s="207">
        <v>0</v>
      </c>
      <c r="AH628" s="207">
        <v>0</v>
      </c>
      <c r="AI628" s="207">
        <v>0</v>
      </c>
      <c r="AJ628" s="207">
        <v>0</v>
      </c>
      <c r="AK628" s="207">
        <v>0</v>
      </c>
      <c r="AL628" s="207">
        <v>0</v>
      </c>
      <c r="AM628" s="207">
        <v>0</v>
      </c>
      <c r="AN628" s="207">
        <v>0</v>
      </c>
      <c r="AO628" s="207">
        <v>0</v>
      </c>
      <c r="AP628" s="207">
        <v>0</v>
      </c>
      <c r="AQ628" s="207">
        <v>0</v>
      </c>
      <c r="AR628" s="207">
        <v>0</v>
      </c>
      <c r="AS628" s="207">
        <v>0</v>
      </c>
      <c r="AT628" s="207">
        <v>755203.6</v>
      </c>
      <c r="AU628" s="207">
        <v>0</v>
      </c>
      <c r="AV628" s="207">
        <v>0</v>
      </c>
      <c r="AW628" s="207">
        <v>0</v>
      </c>
      <c r="AX628" s="207">
        <v>0</v>
      </c>
      <c r="AY628" s="207">
        <v>0</v>
      </c>
      <c r="AZ628" s="207">
        <v>0</v>
      </c>
      <c r="BA628" s="207">
        <v>0</v>
      </c>
      <c r="BB628" s="207">
        <v>0</v>
      </c>
      <c r="BC628" s="207">
        <v>0</v>
      </c>
      <c r="BD628" s="207">
        <v>0</v>
      </c>
      <c r="BE628" s="207">
        <v>0</v>
      </c>
      <c r="BF628" s="207">
        <v>0</v>
      </c>
      <c r="BG628" s="207">
        <v>0</v>
      </c>
      <c r="BH628" s="207"/>
      <c r="BI628" s="207">
        <v>0</v>
      </c>
      <c r="BJ628" s="207"/>
      <c r="BK628" s="207">
        <v>0</v>
      </c>
      <c r="BL628" s="207">
        <v>0</v>
      </c>
      <c r="BM628" s="207">
        <v>0</v>
      </c>
      <c r="BN628" s="207">
        <v>0</v>
      </c>
      <c r="BO628" s="207">
        <v>0</v>
      </c>
      <c r="BP628" s="207"/>
      <c r="BQ628" s="207">
        <v>0</v>
      </c>
      <c r="BR628" s="207">
        <v>0</v>
      </c>
      <c r="BS628" s="207">
        <v>0</v>
      </c>
      <c r="BT628" s="207">
        <v>0</v>
      </c>
      <c r="BU628" s="207">
        <v>0</v>
      </c>
      <c r="BV628" s="207">
        <v>0</v>
      </c>
      <c r="BW628" s="207">
        <v>76589.100000000006</v>
      </c>
      <c r="BX628" s="207">
        <v>18590</v>
      </c>
      <c r="BY628" s="207">
        <v>0</v>
      </c>
      <c r="BZ628" s="207">
        <v>0</v>
      </c>
      <c r="CA628" s="207">
        <v>0</v>
      </c>
      <c r="CB628" s="207">
        <v>0</v>
      </c>
      <c r="CC628" s="216">
        <f t="shared" si="76"/>
        <v>863544.7</v>
      </c>
    </row>
    <row r="629" spans="1:81" s="308" customFormat="1">
      <c r="A629" s="350"/>
      <c r="B629" s="349"/>
      <c r="C629" s="351"/>
      <c r="D629" s="351"/>
      <c r="E629" s="351"/>
      <c r="F629" s="352" t="s">
        <v>1287</v>
      </c>
      <c r="G629" s="353" t="s">
        <v>1288</v>
      </c>
      <c r="H629" s="207">
        <v>0</v>
      </c>
      <c r="I629" s="207">
        <v>0</v>
      </c>
      <c r="J629" s="207">
        <v>0</v>
      </c>
      <c r="K629" s="207">
        <v>0</v>
      </c>
      <c r="L629" s="207">
        <v>0</v>
      </c>
      <c r="M629" s="207">
        <v>0</v>
      </c>
      <c r="N629" s="207">
        <v>0</v>
      </c>
      <c r="O629" s="207">
        <v>0</v>
      </c>
      <c r="P629" s="207">
        <v>0</v>
      </c>
      <c r="Q629" s="207">
        <v>0</v>
      </c>
      <c r="R629" s="207">
        <v>0</v>
      </c>
      <c r="S629" s="207">
        <v>0</v>
      </c>
      <c r="T629" s="207">
        <v>0</v>
      </c>
      <c r="U629" s="207">
        <v>0</v>
      </c>
      <c r="V629" s="207">
        <v>0</v>
      </c>
      <c r="W629" s="207">
        <v>0</v>
      </c>
      <c r="X629" s="207">
        <v>0</v>
      </c>
      <c r="Y629" s="207">
        <v>0</v>
      </c>
      <c r="Z629" s="207">
        <v>0</v>
      </c>
      <c r="AA629" s="207">
        <v>0</v>
      </c>
      <c r="AB629" s="207">
        <v>0</v>
      </c>
      <c r="AC629" s="207">
        <v>0</v>
      </c>
      <c r="AD629" s="207">
        <v>0</v>
      </c>
      <c r="AE629" s="207">
        <v>0</v>
      </c>
      <c r="AF629" s="207">
        <v>0</v>
      </c>
      <c r="AG629" s="207">
        <v>0</v>
      </c>
      <c r="AH629" s="207">
        <v>0</v>
      </c>
      <c r="AI629" s="207">
        <v>0</v>
      </c>
      <c r="AJ629" s="207">
        <v>0</v>
      </c>
      <c r="AK629" s="207">
        <v>0</v>
      </c>
      <c r="AL629" s="207">
        <v>0</v>
      </c>
      <c r="AM629" s="207">
        <v>0</v>
      </c>
      <c r="AN629" s="207">
        <v>0</v>
      </c>
      <c r="AO629" s="207">
        <v>0</v>
      </c>
      <c r="AP629" s="207">
        <v>0</v>
      </c>
      <c r="AQ629" s="207">
        <v>0</v>
      </c>
      <c r="AR629" s="207">
        <v>0</v>
      </c>
      <c r="AS629" s="207">
        <v>0</v>
      </c>
      <c r="AT629" s="207">
        <v>0</v>
      </c>
      <c r="AU629" s="207">
        <v>0</v>
      </c>
      <c r="AV629" s="207">
        <v>0</v>
      </c>
      <c r="AW629" s="207">
        <v>0</v>
      </c>
      <c r="AX629" s="207">
        <v>0</v>
      </c>
      <c r="AY629" s="207">
        <v>0</v>
      </c>
      <c r="AZ629" s="207">
        <v>0</v>
      </c>
      <c r="BA629" s="207">
        <v>0</v>
      </c>
      <c r="BB629" s="207">
        <v>0</v>
      </c>
      <c r="BC629" s="207">
        <v>0</v>
      </c>
      <c r="BD629" s="207">
        <v>0</v>
      </c>
      <c r="BE629" s="207">
        <v>0</v>
      </c>
      <c r="BF629" s="207">
        <v>0</v>
      </c>
      <c r="BG629" s="207">
        <v>0</v>
      </c>
      <c r="BH629" s="207">
        <v>0</v>
      </c>
      <c r="BI629" s="207">
        <v>0</v>
      </c>
      <c r="BJ629" s="207">
        <v>0</v>
      </c>
      <c r="BK629" s="207">
        <v>0</v>
      </c>
      <c r="BL629" s="207">
        <v>0</v>
      </c>
      <c r="BM629" s="207">
        <v>0</v>
      </c>
      <c r="BN629" s="207">
        <v>0</v>
      </c>
      <c r="BO629" s="207">
        <v>0</v>
      </c>
      <c r="BP629" s="207">
        <v>0</v>
      </c>
      <c r="BQ629" s="207">
        <v>0</v>
      </c>
      <c r="BR629" s="207">
        <v>0</v>
      </c>
      <c r="BS629" s="207">
        <v>0</v>
      </c>
      <c r="BT629" s="207">
        <v>0</v>
      </c>
      <c r="BU629" s="207">
        <v>0</v>
      </c>
      <c r="BV629" s="207">
        <v>0</v>
      </c>
      <c r="BW629" s="207">
        <v>0</v>
      </c>
      <c r="BX629" s="207">
        <v>0</v>
      </c>
      <c r="BY629" s="207">
        <v>0</v>
      </c>
      <c r="BZ629" s="207">
        <v>0</v>
      </c>
      <c r="CA629" s="207">
        <v>0</v>
      </c>
      <c r="CB629" s="207">
        <v>0</v>
      </c>
      <c r="CC629" s="216">
        <f t="shared" si="76"/>
        <v>0</v>
      </c>
    </row>
    <row r="630" spans="1:81" s="308" customFormat="1">
      <c r="A630" s="350"/>
      <c r="B630" s="349"/>
      <c r="C630" s="351"/>
      <c r="D630" s="351"/>
      <c r="E630" s="351"/>
      <c r="F630" s="352" t="s">
        <v>1289</v>
      </c>
      <c r="G630" s="353" t="s">
        <v>1290</v>
      </c>
      <c r="H630" s="207">
        <v>4897097.41</v>
      </c>
      <c r="I630" s="207">
        <v>430591.07</v>
      </c>
      <c r="J630" s="207">
        <v>6712127.5300000003</v>
      </c>
      <c r="K630" s="207">
        <v>0</v>
      </c>
      <c r="L630" s="207">
        <v>0</v>
      </c>
      <c r="M630" s="207">
        <v>0</v>
      </c>
      <c r="N630" s="207">
        <v>547963.51</v>
      </c>
      <c r="O630" s="207">
        <v>1237365.7</v>
      </c>
      <c r="P630" s="207">
        <v>905586.42</v>
      </c>
      <c r="Q630" s="207">
        <v>138515.64000000001</v>
      </c>
      <c r="R630" s="207">
        <v>0</v>
      </c>
      <c r="S630" s="207">
        <v>1200</v>
      </c>
      <c r="T630" s="207">
        <v>1203781.18</v>
      </c>
      <c r="U630" s="207">
        <v>259698</v>
      </c>
      <c r="V630" s="207">
        <v>102681.45</v>
      </c>
      <c r="W630" s="207">
        <v>1713535.74</v>
      </c>
      <c r="X630" s="207">
        <v>1322991.94</v>
      </c>
      <c r="Y630" s="207">
        <v>886645.12</v>
      </c>
      <c r="Z630" s="207">
        <v>55928.31</v>
      </c>
      <c r="AA630" s="207">
        <v>90508.61</v>
      </c>
      <c r="AB630" s="207">
        <v>773970.4</v>
      </c>
      <c r="AC630" s="207">
        <v>263839.48</v>
      </c>
      <c r="AD630" s="207">
        <v>0</v>
      </c>
      <c r="AE630" s="207">
        <v>305374.48</v>
      </c>
      <c r="AF630" s="207">
        <v>0</v>
      </c>
      <c r="AG630" s="207">
        <v>0</v>
      </c>
      <c r="AH630" s="207">
        <v>0</v>
      </c>
      <c r="AI630" s="207">
        <v>481365.23</v>
      </c>
      <c r="AJ630" s="207">
        <v>43460</v>
      </c>
      <c r="AK630" s="207">
        <v>396713.6</v>
      </c>
      <c r="AL630" s="207">
        <v>0</v>
      </c>
      <c r="AM630" s="207">
        <v>132381.5</v>
      </c>
      <c r="AN630" s="207">
        <v>87560</v>
      </c>
      <c r="AO630" s="207">
        <v>116900</v>
      </c>
      <c r="AP630" s="207">
        <v>0</v>
      </c>
      <c r="AQ630" s="207">
        <v>128520</v>
      </c>
      <c r="AR630" s="207">
        <v>25520</v>
      </c>
      <c r="AS630" s="207">
        <v>822878.22</v>
      </c>
      <c r="AT630" s="207">
        <v>1068535.99</v>
      </c>
      <c r="AU630" s="207">
        <v>0</v>
      </c>
      <c r="AV630" s="207">
        <v>0</v>
      </c>
      <c r="AW630" s="207">
        <v>0</v>
      </c>
      <c r="AX630" s="207">
        <v>0</v>
      </c>
      <c r="AY630" s="207">
        <v>0</v>
      </c>
      <c r="AZ630" s="207">
        <v>0</v>
      </c>
      <c r="BA630" s="207">
        <v>0</v>
      </c>
      <c r="BB630" s="207">
        <v>0</v>
      </c>
      <c r="BC630" s="207">
        <v>0</v>
      </c>
      <c r="BD630" s="207">
        <v>0</v>
      </c>
      <c r="BE630" s="207">
        <v>0</v>
      </c>
      <c r="BF630" s="207">
        <v>0</v>
      </c>
      <c r="BG630" s="207">
        <v>0</v>
      </c>
      <c r="BH630" s="207"/>
      <c r="BI630" s="207">
        <v>141650</v>
      </c>
      <c r="BJ630" s="207"/>
      <c r="BK630" s="207">
        <v>8250</v>
      </c>
      <c r="BL630" s="207">
        <v>0</v>
      </c>
      <c r="BM630" s="207">
        <v>9609577.2400000002</v>
      </c>
      <c r="BN630" s="207">
        <v>4338686.76</v>
      </c>
      <c r="BO630" s="207">
        <v>610641.30000000005</v>
      </c>
      <c r="BP630" s="207"/>
      <c r="BQ630" s="207">
        <v>145655</v>
      </c>
      <c r="BR630" s="207">
        <v>0</v>
      </c>
      <c r="BS630" s="207">
        <v>0</v>
      </c>
      <c r="BT630" s="207">
        <v>267000</v>
      </c>
      <c r="BU630" s="207">
        <v>48750</v>
      </c>
      <c r="BV630" s="207">
        <v>0</v>
      </c>
      <c r="BW630" s="207">
        <v>7650</v>
      </c>
      <c r="BX630" s="207">
        <v>58100</v>
      </c>
      <c r="BY630" s="207">
        <v>71500</v>
      </c>
      <c r="BZ630" s="207">
        <v>114200</v>
      </c>
      <c r="CA630" s="207">
        <v>1440</v>
      </c>
      <c r="CB630" s="207">
        <v>343964.3</v>
      </c>
      <c r="CC630" s="216">
        <f t="shared" si="76"/>
        <v>40920301.129999988</v>
      </c>
    </row>
    <row r="631" spans="1:81" s="308" customFormat="1">
      <c r="A631" s="350"/>
      <c r="B631" s="349"/>
      <c r="C631" s="351"/>
      <c r="D631" s="351"/>
      <c r="E631" s="351"/>
      <c r="F631" s="352" t="s">
        <v>1291</v>
      </c>
      <c r="G631" s="353" t="s">
        <v>1292</v>
      </c>
      <c r="H631" s="207">
        <v>24484.75</v>
      </c>
      <c r="I631" s="207">
        <v>118705.67</v>
      </c>
      <c r="J631" s="207">
        <v>1015265.05</v>
      </c>
      <c r="K631" s="207">
        <v>173029.98</v>
      </c>
      <c r="L631" s="207">
        <v>88270</v>
      </c>
      <c r="M631" s="207">
        <v>509376.12</v>
      </c>
      <c r="N631" s="207">
        <v>55649.15</v>
      </c>
      <c r="O631" s="207">
        <v>45270</v>
      </c>
      <c r="P631" s="207">
        <v>232896.53</v>
      </c>
      <c r="Q631" s="207">
        <v>126026.64</v>
      </c>
      <c r="R631" s="207">
        <v>61353.8</v>
      </c>
      <c r="S631" s="207">
        <v>101973.3</v>
      </c>
      <c r="T631" s="207">
        <v>506910.85</v>
      </c>
      <c r="U631" s="207">
        <v>1942487.62</v>
      </c>
      <c r="V631" s="207">
        <v>0</v>
      </c>
      <c r="W631" s="207">
        <v>333790.65999999997</v>
      </c>
      <c r="X631" s="207">
        <v>155694.32</v>
      </c>
      <c r="Y631" s="207">
        <v>188337.52</v>
      </c>
      <c r="Z631" s="207">
        <v>7612.5</v>
      </c>
      <c r="AA631" s="207">
        <v>1022486</v>
      </c>
      <c r="AB631" s="207">
        <v>349514.3</v>
      </c>
      <c r="AC631" s="207">
        <v>387029.7</v>
      </c>
      <c r="AD631" s="207">
        <v>74860.2</v>
      </c>
      <c r="AE631" s="207">
        <v>310437.96000000002</v>
      </c>
      <c r="AF631" s="207">
        <v>190865</v>
      </c>
      <c r="AG631" s="207">
        <v>56899.12</v>
      </c>
      <c r="AH631" s="207">
        <v>83927.42</v>
      </c>
      <c r="AI631" s="207">
        <v>700958.78</v>
      </c>
      <c r="AJ631" s="207">
        <v>190136.41</v>
      </c>
      <c r="AK631" s="207">
        <v>143610.57999999999</v>
      </c>
      <c r="AL631" s="207">
        <v>44714</v>
      </c>
      <c r="AM631" s="207">
        <v>56223</v>
      </c>
      <c r="AN631" s="207">
        <v>271986.73</v>
      </c>
      <c r="AO631" s="207">
        <v>322202.19</v>
      </c>
      <c r="AP631" s="207">
        <v>88582.28</v>
      </c>
      <c r="AQ631" s="207">
        <v>216231</v>
      </c>
      <c r="AR631" s="207">
        <v>192239.5</v>
      </c>
      <c r="AS631" s="207">
        <v>37953.9</v>
      </c>
      <c r="AT631" s="207">
        <v>109816.35</v>
      </c>
      <c r="AU631" s="207">
        <v>1354953.5</v>
      </c>
      <c r="AV631" s="207">
        <v>0</v>
      </c>
      <c r="AW631" s="207">
        <v>171919</v>
      </c>
      <c r="AX631" s="207">
        <v>11968</v>
      </c>
      <c r="AY631" s="207">
        <v>8827.4</v>
      </c>
      <c r="AZ631" s="207">
        <v>0</v>
      </c>
      <c r="BA631" s="207">
        <v>7252</v>
      </c>
      <c r="BB631" s="207">
        <v>0</v>
      </c>
      <c r="BC631" s="207">
        <v>420329.6</v>
      </c>
      <c r="BD631" s="207">
        <v>214197.3</v>
      </c>
      <c r="BE631" s="207">
        <v>171744.4</v>
      </c>
      <c r="BF631" s="207">
        <v>192974.36</v>
      </c>
      <c r="BG631" s="207">
        <v>335585.65</v>
      </c>
      <c r="BH631" s="207"/>
      <c r="BI631" s="207">
        <v>642708.41</v>
      </c>
      <c r="BJ631" s="207"/>
      <c r="BK631" s="207">
        <v>98935.06</v>
      </c>
      <c r="BL631" s="207">
        <v>21226</v>
      </c>
      <c r="BM631" s="207">
        <v>511610.9</v>
      </c>
      <c r="BN631" s="207">
        <v>271970</v>
      </c>
      <c r="BO631" s="207">
        <v>109143.6</v>
      </c>
      <c r="BP631" s="207"/>
      <c r="BQ631" s="207">
        <v>247782.2</v>
      </c>
      <c r="BR631" s="207">
        <v>114147.44</v>
      </c>
      <c r="BS631" s="207">
        <v>348429.5</v>
      </c>
      <c r="BT631" s="207">
        <v>7031</v>
      </c>
      <c r="BU631" s="207">
        <v>178184.33</v>
      </c>
      <c r="BV631" s="207">
        <v>1700</v>
      </c>
      <c r="BW631" s="207">
        <v>423316.2</v>
      </c>
      <c r="BX631" s="207">
        <v>96146.3</v>
      </c>
      <c r="BY631" s="207">
        <v>194428.39</v>
      </c>
      <c r="BZ631" s="207">
        <v>68333</v>
      </c>
      <c r="CA631" s="207">
        <v>145680</v>
      </c>
      <c r="CB631" s="207">
        <v>8485.27</v>
      </c>
      <c r="CC631" s="216">
        <f t="shared" si="76"/>
        <v>16916817.690000001</v>
      </c>
    </row>
    <row r="632" spans="1:81" s="308" customFormat="1">
      <c r="A632" s="350"/>
      <c r="B632" s="349"/>
      <c r="C632" s="351"/>
      <c r="D632" s="351"/>
      <c r="E632" s="351"/>
      <c r="F632" s="352" t="s">
        <v>1293</v>
      </c>
      <c r="G632" s="353" t="s">
        <v>1294</v>
      </c>
      <c r="H632" s="207">
        <v>0</v>
      </c>
      <c r="I632" s="207">
        <v>0</v>
      </c>
      <c r="J632" s="207">
        <v>0</v>
      </c>
      <c r="K632" s="207">
        <v>0</v>
      </c>
      <c r="L632" s="207">
        <v>0</v>
      </c>
      <c r="M632" s="207">
        <v>0</v>
      </c>
      <c r="N632" s="207">
        <v>0</v>
      </c>
      <c r="O632" s="207">
        <v>0</v>
      </c>
      <c r="P632" s="207">
        <v>0</v>
      </c>
      <c r="Q632" s="207">
        <v>0</v>
      </c>
      <c r="R632" s="207">
        <v>0</v>
      </c>
      <c r="S632" s="207">
        <v>0</v>
      </c>
      <c r="T632" s="207">
        <v>0</v>
      </c>
      <c r="U632" s="207">
        <v>0</v>
      </c>
      <c r="V632" s="207">
        <v>0</v>
      </c>
      <c r="W632" s="207">
        <v>0</v>
      </c>
      <c r="X632" s="207">
        <v>0</v>
      </c>
      <c r="Y632" s="207">
        <v>0</v>
      </c>
      <c r="Z632" s="207">
        <v>0</v>
      </c>
      <c r="AA632" s="207">
        <v>0</v>
      </c>
      <c r="AB632" s="207">
        <v>3150</v>
      </c>
      <c r="AC632" s="207">
        <v>0</v>
      </c>
      <c r="AD632" s="207">
        <v>0</v>
      </c>
      <c r="AE632" s="207">
        <v>1307.9000000000001</v>
      </c>
      <c r="AF632" s="207">
        <v>0</v>
      </c>
      <c r="AG632" s="207">
        <v>0</v>
      </c>
      <c r="AH632" s="207">
        <v>0</v>
      </c>
      <c r="AI632" s="207">
        <v>478617.5</v>
      </c>
      <c r="AJ632" s="207">
        <v>0</v>
      </c>
      <c r="AK632" s="207">
        <v>0</v>
      </c>
      <c r="AL632" s="207">
        <v>0</v>
      </c>
      <c r="AM632" s="207">
        <v>1926</v>
      </c>
      <c r="AN632" s="207">
        <v>0</v>
      </c>
      <c r="AO632" s="207">
        <v>0</v>
      </c>
      <c r="AP632" s="207">
        <v>0</v>
      </c>
      <c r="AQ632" s="207">
        <v>0</v>
      </c>
      <c r="AR632" s="207">
        <v>0</v>
      </c>
      <c r="AS632" s="207">
        <v>0</v>
      </c>
      <c r="AT632" s="207">
        <v>0</v>
      </c>
      <c r="AU632" s="207">
        <v>0</v>
      </c>
      <c r="AV632" s="207">
        <v>0</v>
      </c>
      <c r="AW632" s="207">
        <v>0</v>
      </c>
      <c r="AX632" s="207">
        <v>0</v>
      </c>
      <c r="AY632" s="207">
        <v>0</v>
      </c>
      <c r="AZ632" s="207">
        <v>0</v>
      </c>
      <c r="BA632" s="207">
        <v>0</v>
      </c>
      <c r="BB632" s="207">
        <v>0</v>
      </c>
      <c r="BC632" s="207">
        <v>0</v>
      </c>
      <c r="BD632" s="207">
        <v>0</v>
      </c>
      <c r="BE632" s="207">
        <v>0</v>
      </c>
      <c r="BF632" s="207">
        <v>0</v>
      </c>
      <c r="BG632" s="207">
        <v>0</v>
      </c>
      <c r="BH632" s="207"/>
      <c r="BI632" s="207">
        <v>0</v>
      </c>
      <c r="BJ632" s="207"/>
      <c r="BK632" s="207">
        <v>0</v>
      </c>
      <c r="BL632" s="207">
        <v>0</v>
      </c>
      <c r="BM632" s="207">
        <v>0</v>
      </c>
      <c r="BN632" s="207">
        <v>0</v>
      </c>
      <c r="BO632" s="207">
        <v>0</v>
      </c>
      <c r="BP632" s="207"/>
      <c r="BQ632" s="207">
        <v>52680</v>
      </c>
      <c r="BR632" s="207">
        <v>0</v>
      </c>
      <c r="BS632" s="207">
        <v>0</v>
      </c>
      <c r="BT632" s="207">
        <v>0</v>
      </c>
      <c r="BU632" s="207">
        <v>1350</v>
      </c>
      <c r="BV632" s="207">
        <v>0</v>
      </c>
      <c r="BW632" s="207">
        <v>0</v>
      </c>
      <c r="BX632" s="207">
        <v>0</v>
      </c>
      <c r="BY632" s="207">
        <v>0</v>
      </c>
      <c r="BZ632" s="207">
        <v>0</v>
      </c>
      <c r="CA632" s="207">
        <v>0</v>
      </c>
      <c r="CB632" s="207">
        <v>0</v>
      </c>
      <c r="CC632" s="216">
        <f t="shared" si="76"/>
        <v>539031.4</v>
      </c>
    </row>
    <row r="633" spans="1:81" s="308" customFormat="1">
      <c r="A633" s="350"/>
      <c r="B633" s="349"/>
      <c r="C633" s="351"/>
      <c r="D633" s="351"/>
      <c r="E633" s="351"/>
      <c r="F633" s="352" t="s">
        <v>1295</v>
      </c>
      <c r="G633" s="353" t="s">
        <v>1296</v>
      </c>
      <c r="H633" s="207">
        <v>3112062.22</v>
      </c>
      <c r="I633" s="207">
        <v>3123280</v>
      </c>
      <c r="J633" s="207">
        <v>39552014.390000001</v>
      </c>
      <c r="K633" s="207">
        <v>0</v>
      </c>
      <c r="L633" s="207">
        <v>84039.73</v>
      </c>
      <c r="M633" s="207">
        <v>2645</v>
      </c>
      <c r="N633" s="207">
        <v>469960.07</v>
      </c>
      <c r="O633" s="207">
        <v>0</v>
      </c>
      <c r="P633" s="207">
        <v>0</v>
      </c>
      <c r="Q633" s="207">
        <v>204640</v>
      </c>
      <c r="R633" s="207">
        <v>0</v>
      </c>
      <c r="S633" s="207">
        <v>826849</v>
      </c>
      <c r="T633" s="207">
        <v>0</v>
      </c>
      <c r="U633" s="207">
        <v>0</v>
      </c>
      <c r="V633" s="207">
        <v>0</v>
      </c>
      <c r="W633" s="207">
        <v>0</v>
      </c>
      <c r="X633" s="207">
        <v>0</v>
      </c>
      <c r="Y633" s="207">
        <v>0</v>
      </c>
      <c r="Z633" s="207">
        <v>0</v>
      </c>
      <c r="AA633" s="207">
        <v>0</v>
      </c>
      <c r="AB633" s="207">
        <v>0</v>
      </c>
      <c r="AC633" s="207">
        <v>728067.35</v>
      </c>
      <c r="AD633" s="207">
        <v>354304</v>
      </c>
      <c r="AE633" s="207">
        <v>0</v>
      </c>
      <c r="AF633" s="207">
        <v>0</v>
      </c>
      <c r="AG633" s="207">
        <v>0</v>
      </c>
      <c r="AH633" s="207">
        <v>0</v>
      </c>
      <c r="AI633" s="207">
        <v>259000</v>
      </c>
      <c r="AJ633" s="207">
        <v>0</v>
      </c>
      <c r="AK633" s="207">
        <v>0</v>
      </c>
      <c r="AL633" s="207">
        <v>21935</v>
      </c>
      <c r="AM633" s="207">
        <v>19247.599999999999</v>
      </c>
      <c r="AN633" s="207">
        <v>0</v>
      </c>
      <c r="AO633" s="207">
        <v>0</v>
      </c>
      <c r="AP633" s="207">
        <v>28404</v>
      </c>
      <c r="AQ633" s="207">
        <v>0</v>
      </c>
      <c r="AR633" s="207">
        <v>0</v>
      </c>
      <c r="AS633" s="207">
        <v>0</v>
      </c>
      <c r="AT633" s="207">
        <v>0</v>
      </c>
      <c r="AU633" s="207">
        <v>200409.2</v>
      </c>
      <c r="AV633" s="207">
        <v>3905</v>
      </c>
      <c r="AW633" s="207">
        <v>0</v>
      </c>
      <c r="AX633" s="207">
        <v>4140</v>
      </c>
      <c r="AY633" s="207">
        <v>0</v>
      </c>
      <c r="AZ633" s="207">
        <v>0</v>
      </c>
      <c r="BA633" s="207">
        <v>0</v>
      </c>
      <c r="BB633" s="207">
        <v>0</v>
      </c>
      <c r="BC633" s="207">
        <v>0</v>
      </c>
      <c r="BD633" s="207">
        <v>0</v>
      </c>
      <c r="BE633" s="207">
        <v>0</v>
      </c>
      <c r="BF633" s="207">
        <v>450582.71</v>
      </c>
      <c r="BG633" s="207">
        <v>0</v>
      </c>
      <c r="BH633" s="207"/>
      <c r="BI633" s="207">
        <v>0</v>
      </c>
      <c r="BJ633" s="207"/>
      <c r="BK633" s="207">
        <v>0</v>
      </c>
      <c r="BL633" s="207">
        <v>0</v>
      </c>
      <c r="BM633" s="207">
        <v>0</v>
      </c>
      <c r="BN633" s="207">
        <v>0</v>
      </c>
      <c r="BO633" s="207">
        <v>0</v>
      </c>
      <c r="BP633" s="207"/>
      <c r="BQ633" s="207">
        <v>0</v>
      </c>
      <c r="BR633" s="207">
        <v>0</v>
      </c>
      <c r="BS633" s="207">
        <v>0</v>
      </c>
      <c r="BT633" s="207">
        <v>0</v>
      </c>
      <c r="BU633" s="207">
        <v>46280</v>
      </c>
      <c r="BV633" s="207">
        <v>0</v>
      </c>
      <c r="BW633" s="207">
        <v>0</v>
      </c>
      <c r="BX633" s="207">
        <v>0</v>
      </c>
      <c r="BY633" s="207">
        <v>3745300</v>
      </c>
      <c r="BZ633" s="207">
        <v>0</v>
      </c>
      <c r="CA633" s="207">
        <v>100000</v>
      </c>
      <c r="CB633" s="207">
        <v>0</v>
      </c>
      <c r="CC633" s="216">
        <f t="shared" si="76"/>
        <v>53337065.270000003</v>
      </c>
    </row>
    <row r="634" spans="1:81" s="308" customFormat="1">
      <c r="A634" s="350"/>
      <c r="B634" s="349"/>
      <c r="C634" s="351"/>
      <c r="D634" s="351"/>
      <c r="E634" s="351"/>
      <c r="F634" s="352" t="s">
        <v>1297</v>
      </c>
      <c r="G634" s="353" t="s">
        <v>1789</v>
      </c>
      <c r="H634" s="207">
        <v>75780</v>
      </c>
      <c r="I634" s="207">
        <v>2503064.88</v>
      </c>
      <c r="J634" s="207">
        <v>2402734.2000000002</v>
      </c>
      <c r="K634" s="207">
        <v>494203.5</v>
      </c>
      <c r="L634" s="207">
        <v>301425</v>
      </c>
      <c r="M634" s="207">
        <v>766353</v>
      </c>
      <c r="N634" s="207">
        <v>7342970.0499999998</v>
      </c>
      <c r="O634" s="207">
        <v>217930</v>
      </c>
      <c r="P634" s="207">
        <v>274025</v>
      </c>
      <c r="Q634" s="207">
        <v>3247645</v>
      </c>
      <c r="R634" s="207">
        <v>54780</v>
      </c>
      <c r="S634" s="207">
        <v>411559</v>
      </c>
      <c r="T634" s="207">
        <v>910035.2</v>
      </c>
      <c r="U634" s="207">
        <v>3018104.05</v>
      </c>
      <c r="V634" s="207">
        <v>1958</v>
      </c>
      <c r="W634" s="207">
        <v>7105</v>
      </c>
      <c r="X634" s="207">
        <v>267631.65000000002</v>
      </c>
      <c r="Y634" s="207">
        <v>177490</v>
      </c>
      <c r="Z634" s="207">
        <v>0</v>
      </c>
      <c r="AA634" s="207">
        <v>2315294</v>
      </c>
      <c r="AB634" s="207">
        <v>154725</v>
      </c>
      <c r="AC634" s="207">
        <v>928354.37</v>
      </c>
      <c r="AD634" s="207">
        <v>14300</v>
      </c>
      <c r="AE634" s="207">
        <v>92935</v>
      </c>
      <c r="AF634" s="207">
        <v>3349972.25</v>
      </c>
      <c r="AG634" s="207">
        <v>125321</v>
      </c>
      <c r="AH634" s="207">
        <v>0</v>
      </c>
      <c r="AI634" s="207">
        <v>7833327.2000000002</v>
      </c>
      <c r="AJ634" s="207">
        <v>42250</v>
      </c>
      <c r="AK634" s="207">
        <v>317404.5</v>
      </c>
      <c r="AL634" s="207">
        <v>50776</v>
      </c>
      <c r="AM634" s="207">
        <v>944058</v>
      </c>
      <c r="AN634" s="207">
        <v>1133706.5</v>
      </c>
      <c r="AO634" s="207">
        <v>921178.23</v>
      </c>
      <c r="AP634" s="207">
        <v>252365.54</v>
      </c>
      <c r="AQ634" s="207">
        <v>487100</v>
      </c>
      <c r="AR634" s="207">
        <v>163350.5</v>
      </c>
      <c r="AS634" s="207">
        <v>1472167</v>
      </c>
      <c r="AT634" s="207">
        <v>128153</v>
      </c>
      <c r="AU634" s="207">
        <v>3135614</v>
      </c>
      <c r="AV634" s="207">
        <v>36730</v>
      </c>
      <c r="AW634" s="207">
        <v>104911.21</v>
      </c>
      <c r="AX634" s="207">
        <v>109803.6</v>
      </c>
      <c r="AY634" s="207">
        <v>13790</v>
      </c>
      <c r="AZ634" s="207">
        <v>300</v>
      </c>
      <c r="BA634" s="207">
        <v>1267</v>
      </c>
      <c r="BB634" s="207">
        <v>409510</v>
      </c>
      <c r="BC634" s="207">
        <v>202775</v>
      </c>
      <c r="BD634" s="207">
        <v>119748</v>
      </c>
      <c r="BE634" s="207">
        <v>1580298</v>
      </c>
      <c r="BF634" s="207">
        <v>846813.7</v>
      </c>
      <c r="BG634" s="207">
        <v>164084.5</v>
      </c>
      <c r="BH634" s="207"/>
      <c r="BI634" s="207">
        <v>4620029.25</v>
      </c>
      <c r="BJ634" s="207"/>
      <c r="BK634" s="207">
        <v>315082.15000000002</v>
      </c>
      <c r="BL634" s="207">
        <v>114575</v>
      </c>
      <c r="BM634" s="207">
        <v>1225810</v>
      </c>
      <c r="BN634" s="207">
        <v>1203630</v>
      </c>
      <c r="BO634" s="207">
        <v>289377.5</v>
      </c>
      <c r="BP634" s="207"/>
      <c r="BQ634" s="207">
        <v>0</v>
      </c>
      <c r="BR634" s="207">
        <v>1120508.7</v>
      </c>
      <c r="BS634" s="207">
        <v>424922.73</v>
      </c>
      <c r="BT634" s="207">
        <v>383660</v>
      </c>
      <c r="BU634" s="207">
        <v>584182.98</v>
      </c>
      <c r="BV634" s="207">
        <v>71713.600000000006</v>
      </c>
      <c r="BW634" s="207">
        <v>407620</v>
      </c>
      <c r="BX634" s="207">
        <v>221337.75</v>
      </c>
      <c r="BY634" s="207">
        <v>1443862.6</v>
      </c>
      <c r="BZ634" s="207">
        <v>108778.3</v>
      </c>
      <c r="CA634" s="207">
        <v>119467.5</v>
      </c>
      <c r="CB634" s="207">
        <v>86078.2</v>
      </c>
      <c r="CC634" s="216">
        <f t="shared" si="76"/>
        <v>62667812.890000001</v>
      </c>
    </row>
    <row r="635" spans="1:81" s="308" customFormat="1">
      <c r="A635" s="350"/>
      <c r="B635" s="349"/>
      <c r="C635" s="351"/>
      <c r="D635" s="351"/>
      <c r="E635" s="351"/>
      <c r="F635" s="352" t="s">
        <v>1298</v>
      </c>
      <c r="G635" s="353" t="s">
        <v>1790</v>
      </c>
      <c r="H635" s="207">
        <v>466927</v>
      </c>
      <c r="I635" s="207">
        <v>2164139.1</v>
      </c>
      <c r="J635" s="207">
        <v>1101732</v>
      </c>
      <c r="K635" s="207">
        <v>320650</v>
      </c>
      <c r="L635" s="207">
        <v>94450</v>
      </c>
      <c r="M635" s="207">
        <v>612338</v>
      </c>
      <c r="N635" s="207">
        <v>742044</v>
      </c>
      <c r="O635" s="207">
        <v>288050</v>
      </c>
      <c r="P635" s="207">
        <v>124500</v>
      </c>
      <c r="Q635" s="207">
        <v>2617958</v>
      </c>
      <c r="R635" s="207">
        <v>0</v>
      </c>
      <c r="S635" s="207">
        <v>0</v>
      </c>
      <c r="T635" s="207">
        <v>1146550</v>
      </c>
      <c r="U635" s="207">
        <v>1859356</v>
      </c>
      <c r="V635" s="207">
        <v>0</v>
      </c>
      <c r="W635" s="207">
        <v>0</v>
      </c>
      <c r="X635" s="207">
        <v>0</v>
      </c>
      <c r="Y635" s="207">
        <v>62000</v>
      </c>
      <c r="Z635" s="207">
        <v>999058</v>
      </c>
      <c r="AA635" s="207">
        <v>5662142.0999999996</v>
      </c>
      <c r="AB635" s="207">
        <v>273428.7</v>
      </c>
      <c r="AC635" s="207">
        <v>1767780.5</v>
      </c>
      <c r="AD635" s="207">
        <v>2319361.5</v>
      </c>
      <c r="AE635" s="207">
        <v>32046.6</v>
      </c>
      <c r="AF635" s="207">
        <v>3375431.3</v>
      </c>
      <c r="AG635" s="207">
        <v>0</v>
      </c>
      <c r="AH635" s="207">
        <v>0</v>
      </c>
      <c r="AI635" s="207">
        <v>5090190</v>
      </c>
      <c r="AJ635" s="207">
        <v>0</v>
      </c>
      <c r="AK635" s="207">
        <v>0</v>
      </c>
      <c r="AL635" s="207">
        <v>181086.4</v>
      </c>
      <c r="AM635" s="207">
        <v>250718.6</v>
      </c>
      <c r="AN635" s="207">
        <v>0</v>
      </c>
      <c r="AO635" s="207">
        <v>314222.2</v>
      </c>
      <c r="AP635" s="207">
        <v>59686</v>
      </c>
      <c r="AQ635" s="207">
        <v>236396</v>
      </c>
      <c r="AR635" s="207">
        <v>59855.4</v>
      </c>
      <c r="AS635" s="207">
        <v>557529.5</v>
      </c>
      <c r="AT635" s="207">
        <v>432535.4</v>
      </c>
      <c r="AU635" s="207">
        <v>1404310</v>
      </c>
      <c r="AV635" s="207">
        <v>0</v>
      </c>
      <c r="AW635" s="207">
        <v>0</v>
      </c>
      <c r="AX635" s="207">
        <v>0</v>
      </c>
      <c r="AY635" s="207">
        <v>0</v>
      </c>
      <c r="AZ635" s="207">
        <v>0</v>
      </c>
      <c r="BA635" s="207">
        <v>0</v>
      </c>
      <c r="BB635" s="207">
        <v>0</v>
      </c>
      <c r="BC635" s="207">
        <v>16358</v>
      </c>
      <c r="BD635" s="207">
        <v>152100</v>
      </c>
      <c r="BE635" s="207">
        <v>831290</v>
      </c>
      <c r="BF635" s="207">
        <v>0</v>
      </c>
      <c r="BG635" s="207">
        <v>386438</v>
      </c>
      <c r="BH635" s="207"/>
      <c r="BI635" s="207">
        <v>2369910</v>
      </c>
      <c r="BJ635" s="207"/>
      <c r="BK635" s="207">
        <v>361440.5</v>
      </c>
      <c r="BL635" s="207">
        <v>129525</v>
      </c>
      <c r="BM635" s="207">
        <v>53500</v>
      </c>
      <c r="BN635" s="207">
        <v>1801585</v>
      </c>
      <c r="BO635" s="207">
        <v>279260</v>
      </c>
      <c r="BP635" s="207"/>
      <c r="BQ635" s="207">
        <v>66950</v>
      </c>
      <c r="BR635" s="207">
        <v>0</v>
      </c>
      <c r="BS635" s="207">
        <v>144000</v>
      </c>
      <c r="BT635" s="207">
        <v>9240</v>
      </c>
      <c r="BU635" s="207">
        <v>66951.5</v>
      </c>
      <c r="BV635" s="207">
        <v>262162</v>
      </c>
      <c r="BW635" s="207">
        <v>113256</v>
      </c>
      <c r="BX635" s="207">
        <v>440592.7</v>
      </c>
      <c r="BY635" s="207">
        <v>2850522</v>
      </c>
      <c r="BZ635" s="207">
        <v>63987</v>
      </c>
      <c r="CA635" s="207">
        <v>171677</v>
      </c>
      <c r="CB635" s="207">
        <v>119650</v>
      </c>
      <c r="CC635" s="216">
        <f t="shared" si="76"/>
        <v>45306867</v>
      </c>
    </row>
    <row r="636" spans="1:81" s="308" customFormat="1">
      <c r="A636" s="350"/>
      <c r="B636" s="349"/>
      <c r="C636" s="351"/>
      <c r="D636" s="351"/>
      <c r="E636" s="351"/>
      <c r="F636" s="352" t="s">
        <v>1299</v>
      </c>
      <c r="G636" s="353" t="s">
        <v>1300</v>
      </c>
      <c r="H636" s="207">
        <v>0</v>
      </c>
      <c r="I636" s="207">
        <v>0</v>
      </c>
      <c r="J636" s="207">
        <v>0</v>
      </c>
      <c r="K636" s="207">
        <v>0</v>
      </c>
      <c r="L636" s="207">
        <v>0</v>
      </c>
      <c r="M636" s="207">
        <v>0</v>
      </c>
      <c r="N636" s="207">
        <v>0</v>
      </c>
      <c r="O636" s="207">
        <v>0</v>
      </c>
      <c r="P636" s="207">
        <v>0</v>
      </c>
      <c r="Q636" s="207">
        <v>0</v>
      </c>
      <c r="R636" s="207">
        <v>0</v>
      </c>
      <c r="S636" s="207">
        <v>0</v>
      </c>
      <c r="T636" s="207">
        <v>0</v>
      </c>
      <c r="U636" s="207">
        <v>0</v>
      </c>
      <c r="V636" s="207">
        <v>0</v>
      </c>
      <c r="W636" s="207">
        <v>0</v>
      </c>
      <c r="X636" s="207">
        <v>0</v>
      </c>
      <c r="Y636" s="207">
        <v>0</v>
      </c>
      <c r="Z636" s="207">
        <v>0</v>
      </c>
      <c r="AA636" s="207">
        <v>0</v>
      </c>
      <c r="AB636" s="207">
        <v>0</v>
      </c>
      <c r="AC636" s="207">
        <v>0</v>
      </c>
      <c r="AD636" s="207">
        <v>0</v>
      </c>
      <c r="AE636" s="207">
        <v>0</v>
      </c>
      <c r="AF636" s="207">
        <v>0</v>
      </c>
      <c r="AG636" s="207">
        <v>0</v>
      </c>
      <c r="AH636" s="207">
        <v>0</v>
      </c>
      <c r="AI636" s="207">
        <v>0</v>
      </c>
      <c r="AJ636" s="207">
        <v>0</v>
      </c>
      <c r="AK636" s="207">
        <v>0</v>
      </c>
      <c r="AL636" s="207">
        <v>0</v>
      </c>
      <c r="AM636" s="207">
        <v>0</v>
      </c>
      <c r="AN636" s="207">
        <v>0</v>
      </c>
      <c r="AO636" s="207">
        <v>0</v>
      </c>
      <c r="AP636" s="207">
        <v>0</v>
      </c>
      <c r="AQ636" s="207">
        <v>0</v>
      </c>
      <c r="AR636" s="207">
        <v>0</v>
      </c>
      <c r="AS636" s="207">
        <v>0</v>
      </c>
      <c r="AT636" s="207">
        <v>0</v>
      </c>
      <c r="AU636" s="207">
        <v>0</v>
      </c>
      <c r="AV636" s="207">
        <v>0</v>
      </c>
      <c r="AW636" s="207">
        <v>0</v>
      </c>
      <c r="AX636" s="207">
        <v>0</v>
      </c>
      <c r="AY636" s="207">
        <v>0</v>
      </c>
      <c r="AZ636" s="207">
        <v>0</v>
      </c>
      <c r="BA636" s="207">
        <v>0</v>
      </c>
      <c r="BB636" s="207">
        <v>0</v>
      </c>
      <c r="BC636" s="207">
        <v>2038954</v>
      </c>
      <c r="BD636" s="207">
        <v>0</v>
      </c>
      <c r="BE636" s="207">
        <v>0</v>
      </c>
      <c r="BF636" s="207">
        <v>0</v>
      </c>
      <c r="BG636" s="207">
        <v>0</v>
      </c>
      <c r="BH636" s="207"/>
      <c r="BI636" s="207">
        <v>0</v>
      </c>
      <c r="BJ636" s="207"/>
      <c r="BK636" s="207">
        <v>58877</v>
      </c>
      <c r="BL636" s="207">
        <v>0</v>
      </c>
      <c r="BM636" s="207">
        <v>202583.25</v>
      </c>
      <c r="BN636" s="207">
        <v>0</v>
      </c>
      <c r="BO636" s="207">
        <v>0</v>
      </c>
      <c r="BP636" s="207"/>
      <c r="BQ636" s="207">
        <v>0</v>
      </c>
      <c r="BR636" s="207">
        <v>0</v>
      </c>
      <c r="BS636" s="207">
        <v>0</v>
      </c>
      <c r="BT636" s="207">
        <v>0</v>
      </c>
      <c r="BU636" s="207">
        <v>0</v>
      </c>
      <c r="BV636" s="207">
        <v>0</v>
      </c>
      <c r="BW636" s="207">
        <v>0</v>
      </c>
      <c r="BX636" s="207">
        <v>0</v>
      </c>
      <c r="BY636" s="207">
        <v>0</v>
      </c>
      <c r="BZ636" s="207">
        <v>0</v>
      </c>
      <c r="CA636" s="207">
        <v>0</v>
      </c>
      <c r="CB636" s="207">
        <v>0</v>
      </c>
      <c r="CC636" s="216">
        <f t="shared" si="76"/>
        <v>2300414.25</v>
      </c>
    </row>
    <row r="637" spans="1:81" s="308" customFormat="1">
      <c r="A637" s="350"/>
      <c r="B637" s="349"/>
      <c r="C637" s="351"/>
      <c r="D637" s="351"/>
      <c r="E637" s="351"/>
      <c r="F637" s="352" t="s">
        <v>1301</v>
      </c>
      <c r="G637" s="353" t="s">
        <v>1302</v>
      </c>
      <c r="H637" s="207">
        <v>0</v>
      </c>
      <c r="I637" s="207">
        <v>0</v>
      </c>
      <c r="J637" s="207">
        <v>0</v>
      </c>
      <c r="K637" s="207">
        <v>0</v>
      </c>
      <c r="L637" s="207">
        <v>0</v>
      </c>
      <c r="M637" s="207">
        <v>0</v>
      </c>
      <c r="N637" s="207">
        <v>0</v>
      </c>
      <c r="O637" s="207">
        <v>0</v>
      </c>
      <c r="P637" s="207">
        <v>0</v>
      </c>
      <c r="Q637" s="207">
        <v>0</v>
      </c>
      <c r="R637" s="207">
        <v>0</v>
      </c>
      <c r="S637" s="207">
        <v>0</v>
      </c>
      <c r="T637" s="207">
        <v>0</v>
      </c>
      <c r="U637" s="207">
        <v>0</v>
      </c>
      <c r="V637" s="207">
        <v>0</v>
      </c>
      <c r="W637" s="207">
        <v>0</v>
      </c>
      <c r="X637" s="207">
        <v>0</v>
      </c>
      <c r="Y637" s="207">
        <v>0</v>
      </c>
      <c r="Z637" s="207">
        <v>0</v>
      </c>
      <c r="AA637" s="207">
        <v>0</v>
      </c>
      <c r="AB637" s="207">
        <v>0</v>
      </c>
      <c r="AC637" s="207">
        <v>0</v>
      </c>
      <c r="AD637" s="207">
        <v>0</v>
      </c>
      <c r="AE637" s="207">
        <v>0</v>
      </c>
      <c r="AF637" s="207">
        <v>51090</v>
      </c>
      <c r="AG637" s="207">
        <v>0</v>
      </c>
      <c r="AH637" s="207">
        <v>0</v>
      </c>
      <c r="AI637" s="207">
        <v>0</v>
      </c>
      <c r="AJ637" s="207">
        <v>0</v>
      </c>
      <c r="AK637" s="207">
        <v>0</v>
      </c>
      <c r="AL637" s="207">
        <v>0</v>
      </c>
      <c r="AM637" s="207">
        <v>0</v>
      </c>
      <c r="AN637" s="207">
        <v>0</v>
      </c>
      <c r="AO637" s="207">
        <v>0</v>
      </c>
      <c r="AP637" s="207">
        <v>0</v>
      </c>
      <c r="AQ637" s="207">
        <v>0</v>
      </c>
      <c r="AR637" s="207">
        <v>0</v>
      </c>
      <c r="AS637" s="207">
        <v>0</v>
      </c>
      <c r="AT637" s="207">
        <v>0</v>
      </c>
      <c r="AU637" s="207">
        <v>0</v>
      </c>
      <c r="AV637" s="207">
        <v>0</v>
      </c>
      <c r="AW637" s="207">
        <v>0</v>
      </c>
      <c r="AX637" s="207">
        <v>0</v>
      </c>
      <c r="AY637" s="207">
        <v>0</v>
      </c>
      <c r="AZ637" s="207">
        <v>0</v>
      </c>
      <c r="BA637" s="207">
        <v>0</v>
      </c>
      <c r="BB637" s="207">
        <v>0</v>
      </c>
      <c r="BC637" s="207">
        <v>0</v>
      </c>
      <c r="BD637" s="207">
        <v>0</v>
      </c>
      <c r="BE637" s="207">
        <v>0</v>
      </c>
      <c r="BF637" s="207">
        <v>0</v>
      </c>
      <c r="BG637" s="207">
        <v>0</v>
      </c>
      <c r="BH637" s="207"/>
      <c r="BI637" s="207">
        <v>0</v>
      </c>
      <c r="BJ637" s="207"/>
      <c r="BK637" s="207">
        <v>0</v>
      </c>
      <c r="BL637" s="207">
        <v>0</v>
      </c>
      <c r="BM637" s="207">
        <v>0</v>
      </c>
      <c r="BN637" s="207">
        <v>0</v>
      </c>
      <c r="BO637" s="207">
        <v>0</v>
      </c>
      <c r="BP637" s="207"/>
      <c r="BQ637" s="207">
        <v>0</v>
      </c>
      <c r="BR637" s="207">
        <v>0</v>
      </c>
      <c r="BS637" s="207">
        <v>0</v>
      </c>
      <c r="BT637" s="207">
        <v>0</v>
      </c>
      <c r="BU637" s="207">
        <v>0</v>
      </c>
      <c r="BV637" s="207">
        <v>0</v>
      </c>
      <c r="BW637" s="207">
        <v>0</v>
      </c>
      <c r="BX637" s="207">
        <v>0</v>
      </c>
      <c r="BY637" s="207">
        <v>0</v>
      </c>
      <c r="BZ637" s="207">
        <v>0</v>
      </c>
      <c r="CA637" s="207">
        <v>0</v>
      </c>
      <c r="CB637" s="207">
        <v>0</v>
      </c>
      <c r="CC637" s="216">
        <f t="shared" si="76"/>
        <v>51090</v>
      </c>
    </row>
    <row r="638" spans="1:81" s="308" customFormat="1">
      <c r="A638" s="350"/>
      <c r="B638" s="349"/>
      <c r="C638" s="351"/>
      <c r="D638" s="351"/>
      <c r="E638" s="351"/>
      <c r="F638" s="352" t="s">
        <v>1303</v>
      </c>
      <c r="G638" s="353" t="s">
        <v>1443</v>
      </c>
      <c r="H638" s="207">
        <v>629997.75</v>
      </c>
      <c r="I638" s="207">
        <v>10570081.25</v>
      </c>
      <c r="J638" s="207">
        <v>1632807.95</v>
      </c>
      <c r="K638" s="207">
        <v>2038042</v>
      </c>
      <c r="L638" s="207">
        <v>5040664.5</v>
      </c>
      <c r="M638" s="207">
        <v>10417286.949999999</v>
      </c>
      <c r="N638" s="207">
        <v>227820.5</v>
      </c>
      <c r="O638" s="207">
        <v>1602482.8</v>
      </c>
      <c r="P638" s="207">
        <v>1117640.5</v>
      </c>
      <c r="Q638" s="207">
        <v>248593.05</v>
      </c>
      <c r="R638" s="207">
        <v>1685286.7</v>
      </c>
      <c r="S638" s="207">
        <v>672243.5</v>
      </c>
      <c r="T638" s="207">
        <v>2166856.25</v>
      </c>
      <c r="U638" s="207">
        <v>365602</v>
      </c>
      <c r="V638" s="207">
        <v>23325.25</v>
      </c>
      <c r="W638" s="207">
        <v>1712176.3</v>
      </c>
      <c r="X638" s="207">
        <v>359149.5</v>
      </c>
      <c r="Y638" s="207">
        <v>1031</v>
      </c>
      <c r="Z638" s="207">
        <v>18086.5</v>
      </c>
      <c r="AA638" s="207">
        <v>942890.09</v>
      </c>
      <c r="AB638" s="207">
        <v>575603.04</v>
      </c>
      <c r="AC638" s="207">
        <v>192</v>
      </c>
      <c r="AD638" s="207">
        <v>6169337.7000000002</v>
      </c>
      <c r="AE638" s="207">
        <v>1167305.56</v>
      </c>
      <c r="AF638" s="207">
        <v>7815749.9900000002</v>
      </c>
      <c r="AG638" s="207">
        <v>0</v>
      </c>
      <c r="AH638" s="207">
        <v>1034142.74</v>
      </c>
      <c r="AI638" s="207">
        <v>0</v>
      </c>
      <c r="AJ638" s="207">
        <v>797738</v>
      </c>
      <c r="AK638" s="207">
        <v>651092</v>
      </c>
      <c r="AL638" s="207">
        <v>331777</v>
      </c>
      <c r="AM638" s="207">
        <v>3812749</v>
      </c>
      <c r="AN638" s="207">
        <v>546024</v>
      </c>
      <c r="AO638" s="207">
        <v>1072161</v>
      </c>
      <c r="AP638" s="207">
        <v>386176</v>
      </c>
      <c r="AQ638" s="207">
        <v>970346</v>
      </c>
      <c r="AR638" s="207">
        <v>863988</v>
      </c>
      <c r="AS638" s="207">
        <v>910136</v>
      </c>
      <c r="AT638" s="207">
        <v>336410</v>
      </c>
      <c r="AU638" s="207">
        <v>261854</v>
      </c>
      <c r="AV638" s="207">
        <v>1008065.04</v>
      </c>
      <c r="AW638" s="207">
        <v>1894109.23</v>
      </c>
      <c r="AX638" s="207">
        <v>1196464.49</v>
      </c>
      <c r="AY638" s="207">
        <v>432247.83</v>
      </c>
      <c r="AZ638" s="207">
        <v>65765</v>
      </c>
      <c r="BA638" s="207">
        <v>0</v>
      </c>
      <c r="BB638" s="207">
        <v>983767.25</v>
      </c>
      <c r="BC638" s="207">
        <v>2787670.5</v>
      </c>
      <c r="BD638" s="207">
        <v>7499630.25</v>
      </c>
      <c r="BE638" s="207">
        <v>9807260.5</v>
      </c>
      <c r="BF638" s="207">
        <v>4207401</v>
      </c>
      <c r="BG638" s="207">
        <v>3969655</v>
      </c>
      <c r="BH638" s="207"/>
      <c r="BI638" s="207">
        <v>4466337</v>
      </c>
      <c r="BJ638" s="207"/>
      <c r="BK638" s="207">
        <v>2222504.25</v>
      </c>
      <c r="BL638" s="207">
        <v>1046334.5</v>
      </c>
      <c r="BM638" s="207">
        <v>1548565</v>
      </c>
      <c r="BN638" s="207">
        <v>4261856.68</v>
      </c>
      <c r="BO638" s="207">
        <v>1445490.25</v>
      </c>
      <c r="BP638" s="207"/>
      <c r="BQ638" s="207">
        <v>3179416.25</v>
      </c>
      <c r="BR638" s="207">
        <v>8875672.1400000006</v>
      </c>
      <c r="BS638" s="207">
        <v>4280936.33</v>
      </c>
      <c r="BT638" s="207">
        <v>198393.25</v>
      </c>
      <c r="BU638" s="207">
        <v>1765309</v>
      </c>
      <c r="BV638" s="207">
        <v>1574201.4</v>
      </c>
      <c r="BW638" s="207">
        <v>2037076.5</v>
      </c>
      <c r="BX638" s="207">
        <v>3255835.25</v>
      </c>
      <c r="BY638" s="207">
        <v>1138196</v>
      </c>
      <c r="BZ638" s="207">
        <v>1373029</v>
      </c>
      <c r="CA638" s="207">
        <v>138343</v>
      </c>
      <c r="CB638" s="207">
        <v>2454689.2000000002</v>
      </c>
      <c r="CC638" s="216">
        <f t="shared" ref="CC638:CC696" si="79">SUM(H638:CB638)</f>
        <v>148289067.46000001</v>
      </c>
    </row>
    <row r="639" spans="1:81" s="308" customFormat="1">
      <c r="A639" s="350"/>
      <c r="B639" s="349"/>
      <c r="C639" s="351"/>
      <c r="D639" s="351"/>
      <c r="E639" s="351"/>
      <c r="F639" s="352" t="s">
        <v>1304</v>
      </c>
      <c r="G639" s="353" t="s">
        <v>1791</v>
      </c>
      <c r="H639" s="207">
        <v>1022626</v>
      </c>
      <c r="I639" s="207">
        <v>77097</v>
      </c>
      <c r="J639" s="207">
        <v>662522.5</v>
      </c>
      <c r="K639" s="207">
        <v>0</v>
      </c>
      <c r="L639" s="207">
        <v>0</v>
      </c>
      <c r="M639" s="207">
        <v>0</v>
      </c>
      <c r="N639" s="207">
        <v>0</v>
      </c>
      <c r="O639" s="207">
        <v>1939.5</v>
      </c>
      <c r="P639" s="207">
        <v>0</v>
      </c>
      <c r="Q639" s="207">
        <v>0</v>
      </c>
      <c r="R639" s="207">
        <v>0</v>
      </c>
      <c r="S639" s="207">
        <v>0</v>
      </c>
      <c r="T639" s="207">
        <v>0</v>
      </c>
      <c r="U639" s="207">
        <v>0</v>
      </c>
      <c r="V639" s="207">
        <v>0</v>
      </c>
      <c r="W639" s="207">
        <v>314923.7</v>
      </c>
      <c r="X639" s="207">
        <v>48092.5</v>
      </c>
      <c r="Y639" s="207">
        <v>0</v>
      </c>
      <c r="Z639" s="207">
        <v>0</v>
      </c>
      <c r="AA639" s="207">
        <v>0</v>
      </c>
      <c r="AB639" s="207">
        <v>0</v>
      </c>
      <c r="AC639" s="207">
        <v>2193826.1800000002</v>
      </c>
      <c r="AD639" s="207">
        <v>0</v>
      </c>
      <c r="AE639" s="207">
        <v>247436.85</v>
      </c>
      <c r="AF639" s="207">
        <v>0</v>
      </c>
      <c r="AG639" s="207">
        <v>0</v>
      </c>
      <c r="AH639" s="207">
        <v>0</v>
      </c>
      <c r="AI639" s="207">
        <v>0</v>
      </c>
      <c r="AJ639" s="207">
        <v>0</v>
      </c>
      <c r="AK639" s="207">
        <v>0</v>
      </c>
      <c r="AL639" s="207">
        <v>0</v>
      </c>
      <c r="AM639" s="207">
        <v>0</v>
      </c>
      <c r="AN639" s="207">
        <v>4441</v>
      </c>
      <c r="AO639" s="207">
        <v>0</v>
      </c>
      <c r="AP639" s="207">
        <v>0</v>
      </c>
      <c r="AQ639" s="207">
        <v>0</v>
      </c>
      <c r="AR639" s="207">
        <v>54</v>
      </c>
      <c r="AS639" s="207">
        <v>0</v>
      </c>
      <c r="AT639" s="207">
        <v>0</v>
      </c>
      <c r="AU639" s="207">
        <v>0</v>
      </c>
      <c r="AV639" s="207">
        <v>0</v>
      </c>
      <c r="AW639" s="207">
        <v>3830</v>
      </c>
      <c r="AX639" s="207">
        <v>0</v>
      </c>
      <c r="AY639" s="207">
        <v>0</v>
      </c>
      <c r="AZ639" s="207">
        <v>0</v>
      </c>
      <c r="BA639" s="207">
        <v>0</v>
      </c>
      <c r="BB639" s="207">
        <v>201916</v>
      </c>
      <c r="BC639" s="207">
        <v>0</v>
      </c>
      <c r="BD639" s="207">
        <v>3147317.1</v>
      </c>
      <c r="BE639" s="207">
        <v>0</v>
      </c>
      <c r="BF639" s="207">
        <v>0</v>
      </c>
      <c r="BG639" s="207">
        <v>151504.75</v>
      </c>
      <c r="BH639" s="207"/>
      <c r="BI639" s="207">
        <v>0</v>
      </c>
      <c r="BJ639" s="207"/>
      <c r="BK639" s="207">
        <v>0</v>
      </c>
      <c r="BL639" s="207">
        <v>63541.25</v>
      </c>
      <c r="BM639" s="207">
        <v>804102</v>
      </c>
      <c r="BN639" s="207">
        <v>416351</v>
      </c>
      <c r="BO639" s="207">
        <v>3703</v>
      </c>
      <c r="BP639" s="207"/>
      <c r="BQ639" s="207">
        <v>3218819.75</v>
      </c>
      <c r="BR639" s="207">
        <v>369282.5</v>
      </c>
      <c r="BS639" s="207">
        <v>0</v>
      </c>
      <c r="BT639" s="207">
        <v>0</v>
      </c>
      <c r="BU639" s="207">
        <v>0</v>
      </c>
      <c r="BV639" s="207">
        <v>30717.8</v>
      </c>
      <c r="BW639" s="207">
        <v>0</v>
      </c>
      <c r="BX639" s="207">
        <v>0</v>
      </c>
      <c r="BY639" s="207">
        <v>0</v>
      </c>
      <c r="BZ639" s="207">
        <v>0</v>
      </c>
      <c r="CA639" s="207">
        <v>0</v>
      </c>
      <c r="CB639" s="207">
        <v>12640</v>
      </c>
      <c r="CC639" s="216">
        <f t="shared" si="79"/>
        <v>12996684.380000001</v>
      </c>
    </row>
    <row r="640" spans="1:81" s="308" customFormat="1">
      <c r="A640" s="350"/>
      <c r="B640" s="349"/>
      <c r="C640" s="351"/>
      <c r="D640" s="351"/>
      <c r="E640" s="351"/>
      <c r="F640" s="352" t="s">
        <v>1305</v>
      </c>
      <c r="G640" s="353" t="s">
        <v>1792</v>
      </c>
      <c r="H640" s="207">
        <v>31567509.52</v>
      </c>
      <c r="I640" s="207">
        <v>975304.2</v>
      </c>
      <c r="J640" s="207">
        <v>259654.73</v>
      </c>
      <c r="K640" s="207">
        <v>0</v>
      </c>
      <c r="L640" s="207">
        <v>1706168.75</v>
      </c>
      <c r="M640" s="207">
        <v>1398901.85</v>
      </c>
      <c r="N640" s="207">
        <v>650000</v>
      </c>
      <c r="O640" s="207">
        <v>749344.9</v>
      </c>
      <c r="P640" s="207">
        <v>0</v>
      </c>
      <c r="Q640" s="207">
        <v>413397.25</v>
      </c>
      <c r="R640" s="207">
        <v>294434.55</v>
      </c>
      <c r="S640" s="207">
        <v>102870.25</v>
      </c>
      <c r="T640" s="207">
        <v>266309</v>
      </c>
      <c r="U640" s="207">
        <v>224228.5</v>
      </c>
      <c r="V640" s="207">
        <v>8925.75</v>
      </c>
      <c r="W640" s="207">
        <v>197634.5</v>
      </c>
      <c r="X640" s="207">
        <v>17305</v>
      </c>
      <c r="Y640" s="207">
        <v>53700</v>
      </c>
      <c r="Z640" s="207">
        <v>0</v>
      </c>
      <c r="AA640" s="207">
        <v>0</v>
      </c>
      <c r="AB640" s="207">
        <v>0</v>
      </c>
      <c r="AC640" s="207">
        <v>0</v>
      </c>
      <c r="AD640" s="207">
        <v>0</v>
      </c>
      <c r="AE640" s="207">
        <v>0</v>
      </c>
      <c r="AF640" s="207">
        <v>636871.55000000005</v>
      </c>
      <c r="AG640" s="207">
        <v>0</v>
      </c>
      <c r="AH640" s="207">
        <v>0</v>
      </c>
      <c r="AI640" s="207">
        <v>0</v>
      </c>
      <c r="AJ640" s="207">
        <v>0</v>
      </c>
      <c r="AK640" s="207">
        <v>0</v>
      </c>
      <c r="AL640" s="207">
        <v>0</v>
      </c>
      <c r="AM640" s="207">
        <v>0</v>
      </c>
      <c r="AN640" s="207">
        <v>16584.5</v>
      </c>
      <c r="AO640" s="207">
        <v>0</v>
      </c>
      <c r="AP640" s="207">
        <v>19565</v>
      </c>
      <c r="AQ640" s="207">
        <v>0</v>
      </c>
      <c r="AR640" s="207">
        <v>19015</v>
      </c>
      <c r="AS640" s="207">
        <v>0</v>
      </c>
      <c r="AT640" s="207">
        <v>0</v>
      </c>
      <c r="AU640" s="207">
        <v>0</v>
      </c>
      <c r="AV640" s="207">
        <v>0</v>
      </c>
      <c r="AW640" s="207">
        <v>0</v>
      </c>
      <c r="AX640" s="207">
        <v>0</v>
      </c>
      <c r="AY640" s="207">
        <v>0</v>
      </c>
      <c r="AZ640" s="207">
        <v>0</v>
      </c>
      <c r="BA640" s="207">
        <v>0</v>
      </c>
      <c r="BB640" s="207">
        <v>302917.5</v>
      </c>
      <c r="BC640" s="207">
        <v>18295.63</v>
      </c>
      <c r="BD640" s="207">
        <v>2141655.25</v>
      </c>
      <c r="BE640" s="207">
        <v>0</v>
      </c>
      <c r="BF640" s="207">
        <v>0</v>
      </c>
      <c r="BG640" s="207">
        <v>221656.72</v>
      </c>
      <c r="BH640" s="207"/>
      <c r="BI640" s="207">
        <v>0</v>
      </c>
      <c r="BJ640" s="207"/>
      <c r="BK640" s="207">
        <v>0</v>
      </c>
      <c r="BL640" s="207">
        <v>0</v>
      </c>
      <c r="BM640" s="207">
        <v>238552.25</v>
      </c>
      <c r="BN640" s="207">
        <v>456179.25</v>
      </c>
      <c r="BO640" s="207">
        <v>0</v>
      </c>
      <c r="BP640" s="207"/>
      <c r="BQ640" s="207">
        <v>0</v>
      </c>
      <c r="BR640" s="207">
        <v>71821.25</v>
      </c>
      <c r="BS640" s="207">
        <v>25764</v>
      </c>
      <c r="BT640" s="207">
        <v>173041</v>
      </c>
      <c r="BU640" s="207">
        <v>1568.75</v>
      </c>
      <c r="BV640" s="207">
        <v>54917.75</v>
      </c>
      <c r="BW640" s="207">
        <v>0</v>
      </c>
      <c r="BX640" s="207">
        <v>1539938.75</v>
      </c>
      <c r="BY640" s="207">
        <v>2716.75</v>
      </c>
      <c r="BZ640" s="207">
        <v>181</v>
      </c>
      <c r="CA640" s="207">
        <v>0</v>
      </c>
      <c r="CB640" s="207">
        <v>6708</v>
      </c>
      <c r="CC640" s="216">
        <f t="shared" si="79"/>
        <v>44833638.649999999</v>
      </c>
    </row>
    <row r="641" spans="1:81" s="308" customFormat="1">
      <c r="A641" s="350"/>
      <c r="B641" s="349"/>
      <c r="C641" s="351"/>
      <c r="D641" s="351"/>
      <c r="E641" s="351"/>
      <c r="F641" s="352" t="s">
        <v>1306</v>
      </c>
      <c r="G641" s="353" t="s">
        <v>1307</v>
      </c>
      <c r="H641" s="207">
        <v>6271678.8600000003</v>
      </c>
      <c r="I641" s="207">
        <v>6087233.9900000002</v>
      </c>
      <c r="J641" s="207">
        <v>1263278.5</v>
      </c>
      <c r="K641" s="207">
        <v>0</v>
      </c>
      <c r="L641" s="207">
        <v>0</v>
      </c>
      <c r="M641" s="207">
        <v>0</v>
      </c>
      <c r="N641" s="207">
        <v>180928</v>
      </c>
      <c r="O641" s="207">
        <v>0</v>
      </c>
      <c r="P641" s="207">
        <v>0</v>
      </c>
      <c r="Q641" s="207">
        <v>0</v>
      </c>
      <c r="R641" s="207">
        <v>0</v>
      </c>
      <c r="S641" s="207">
        <v>0</v>
      </c>
      <c r="T641" s="207">
        <v>21286960.32</v>
      </c>
      <c r="U641" s="207">
        <v>943541</v>
      </c>
      <c r="V641" s="207">
        <v>0</v>
      </c>
      <c r="W641" s="207">
        <v>0</v>
      </c>
      <c r="X641" s="207">
        <v>0</v>
      </c>
      <c r="Y641" s="207">
        <v>0</v>
      </c>
      <c r="Z641" s="207">
        <v>4783366.5</v>
      </c>
      <c r="AA641" s="207">
        <v>0</v>
      </c>
      <c r="AB641" s="207">
        <v>0</v>
      </c>
      <c r="AC641" s="207">
        <v>0</v>
      </c>
      <c r="AD641" s="207">
        <v>0</v>
      </c>
      <c r="AE641" s="207">
        <v>0</v>
      </c>
      <c r="AF641" s="207">
        <v>0</v>
      </c>
      <c r="AG641" s="207">
        <v>0</v>
      </c>
      <c r="AH641" s="207">
        <v>0</v>
      </c>
      <c r="AI641" s="207">
        <v>0</v>
      </c>
      <c r="AJ641" s="207">
        <v>0</v>
      </c>
      <c r="AK641" s="207">
        <v>0</v>
      </c>
      <c r="AL641" s="207">
        <v>0</v>
      </c>
      <c r="AM641" s="207">
        <v>0</v>
      </c>
      <c r="AN641" s="207">
        <v>0</v>
      </c>
      <c r="AO641" s="207">
        <v>0</v>
      </c>
      <c r="AP641" s="207">
        <v>0</v>
      </c>
      <c r="AQ641" s="207">
        <v>0</v>
      </c>
      <c r="AR641" s="207">
        <v>0</v>
      </c>
      <c r="AS641" s="207">
        <v>0</v>
      </c>
      <c r="AT641" s="207">
        <v>0</v>
      </c>
      <c r="AU641" s="207">
        <v>162352.75</v>
      </c>
      <c r="AV641" s="207">
        <v>0</v>
      </c>
      <c r="AW641" s="207">
        <v>0</v>
      </c>
      <c r="AX641" s="207">
        <v>0</v>
      </c>
      <c r="AY641" s="207">
        <v>0</v>
      </c>
      <c r="AZ641" s="207">
        <v>0</v>
      </c>
      <c r="BA641" s="207">
        <v>0</v>
      </c>
      <c r="BB641" s="207">
        <v>7594385.3899999997</v>
      </c>
      <c r="BC641" s="207">
        <v>0</v>
      </c>
      <c r="BD641" s="207">
        <v>0</v>
      </c>
      <c r="BE641" s="207">
        <v>0</v>
      </c>
      <c r="BF641" s="207">
        <v>0</v>
      </c>
      <c r="BG641" s="207">
        <v>0</v>
      </c>
      <c r="BH641" s="207"/>
      <c r="BI641" s="207">
        <v>0</v>
      </c>
      <c r="BJ641" s="207"/>
      <c r="BK641" s="207">
        <v>0</v>
      </c>
      <c r="BL641" s="207">
        <v>0</v>
      </c>
      <c r="BM641" s="207">
        <v>11815677.189999999</v>
      </c>
      <c r="BN641" s="207">
        <v>0</v>
      </c>
      <c r="BO641" s="207">
        <v>0</v>
      </c>
      <c r="BP641" s="207"/>
      <c r="BQ641" s="207">
        <v>0</v>
      </c>
      <c r="BR641" s="207">
        <v>0</v>
      </c>
      <c r="BS641" s="207">
        <v>0</v>
      </c>
      <c r="BT641" s="207">
        <v>4721732.4800000004</v>
      </c>
      <c r="BU641" s="207">
        <v>0</v>
      </c>
      <c r="BV641" s="207">
        <v>0</v>
      </c>
      <c r="BW641" s="207">
        <v>0</v>
      </c>
      <c r="BX641" s="207">
        <v>0</v>
      </c>
      <c r="BY641" s="207">
        <v>0</v>
      </c>
      <c r="BZ641" s="207">
        <v>0</v>
      </c>
      <c r="CA641" s="207">
        <v>0</v>
      </c>
      <c r="CB641" s="207">
        <v>0</v>
      </c>
      <c r="CC641" s="216">
        <f t="shared" si="79"/>
        <v>65111134.980000004</v>
      </c>
    </row>
    <row r="642" spans="1:81" s="308" customFormat="1">
      <c r="A642" s="350"/>
      <c r="B642" s="349"/>
      <c r="C642" s="351"/>
      <c r="D642" s="351"/>
      <c r="E642" s="351"/>
      <c r="F642" s="352" t="s">
        <v>1308</v>
      </c>
      <c r="G642" s="353" t="s">
        <v>1793</v>
      </c>
      <c r="H642" s="207">
        <v>9140.31</v>
      </c>
      <c r="I642" s="207">
        <v>31731.040000000001</v>
      </c>
      <c r="J642" s="207">
        <v>450856.32</v>
      </c>
      <c r="K642" s="207">
        <v>0</v>
      </c>
      <c r="L642" s="207">
        <v>73369.5</v>
      </c>
      <c r="M642" s="207">
        <v>0</v>
      </c>
      <c r="N642" s="207">
        <v>0</v>
      </c>
      <c r="O642" s="207">
        <v>38365.300000000003</v>
      </c>
      <c r="P642" s="207">
        <v>130670.48</v>
      </c>
      <c r="Q642" s="207">
        <v>0</v>
      </c>
      <c r="R642" s="207">
        <v>100127.6</v>
      </c>
      <c r="S642" s="207">
        <v>23795.599999999999</v>
      </c>
      <c r="T642" s="207">
        <v>16160.8</v>
      </c>
      <c r="U642" s="207">
        <v>0</v>
      </c>
      <c r="V642" s="207">
        <v>0</v>
      </c>
      <c r="W642" s="207">
        <v>41028.11</v>
      </c>
      <c r="X642" s="207">
        <v>27598</v>
      </c>
      <c r="Y642" s="207">
        <v>1950</v>
      </c>
      <c r="Z642" s="207">
        <v>0</v>
      </c>
      <c r="AA642" s="207">
        <v>0</v>
      </c>
      <c r="AB642" s="207">
        <v>17747.2</v>
      </c>
      <c r="AC642" s="207">
        <v>0</v>
      </c>
      <c r="AD642" s="207">
        <v>1303983.3500000001</v>
      </c>
      <c r="AE642" s="207">
        <v>492167.8</v>
      </c>
      <c r="AF642" s="207">
        <v>135647.6</v>
      </c>
      <c r="AG642" s="207">
        <v>0</v>
      </c>
      <c r="AH642" s="207">
        <v>0</v>
      </c>
      <c r="AI642" s="207">
        <v>0</v>
      </c>
      <c r="AJ642" s="207">
        <v>0</v>
      </c>
      <c r="AK642" s="207">
        <v>0</v>
      </c>
      <c r="AL642" s="207">
        <v>0</v>
      </c>
      <c r="AM642" s="207">
        <v>1400</v>
      </c>
      <c r="AN642" s="207">
        <v>0</v>
      </c>
      <c r="AO642" s="207">
        <v>0</v>
      </c>
      <c r="AP642" s="207">
        <v>0</v>
      </c>
      <c r="AQ642" s="207">
        <v>0</v>
      </c>
      <c r="AR642" s="207">
        <v>0</v>
      </c>
      <c r="AS642" s="207">
        <v>0</v>
      </c>
      <c r="AT642" s="207">
        <v>0</v>
      </c>
      <c r="AU642" s="207">
        <v>12488.39</v>
      </c>
      <c r="AV642" s="207">
        <v>40826.400000000001</v>
      </c>
      <c r="AW642" s="207">
        <v>36080.85</v>
      </c>
      <c r="AX642" s="207">
        <v>30029.95</v>
      </c>
      <c r="AY642" s="207">
        <v>878</v>
      </c>
      <c r="AZ642" s="207">
        <v>845</v>
      </c>
      <c r="BA642" s="207">
        <v>0</v>
      </c>
      <c r="BB642" s="207">
        <v>169658.04</v>
      </c>
      <c r="BC642" s="207">
        <v>762045.07</v>
      </c>
      <c r="BD642" s="207">
        <v>197000</v>
      </c>
      <c r="BE642" s="207">
        <v>0</v>
      </c>
      <c r="BF642" s="207">
        <v>0</v>
      </c>
      <c r="BG642" s="207">
        <v>707587</v>
      </c>
      <c r="BH642" s="207"/>
      <c r="BI642" s="207">
        <v>0</v>
      </c>
      <c r="BJ642" s="207"/>
      <c r="BK642" s="207">
        <v>2110</v>
      </c>
      <c r="BL642" s="207">
        <v>0</v>
      </c>
      <c r="BM642" s="207">
        <v>0</v>
      </c>
      <c r="BN642" s="207">
        <v>0</v>
      </c>
      <c r="BO642" s="207">
        <v>57261.33</v>
      </c>
      <c r="BP642" s="207"/>
      <c r="BQ642" s="207">
        <v>0</v>
      </c>
      <c r="BR642" s="207">
        <v>160574.54</v>
      </c>
      <c r="BS642" s="207">
        <v>125</v>
      </c>
      <c r="BT642" s="207">
        <v>0</v>
      </c>
      <c r="BU642" s="207">
        <v>0</v>
      </c>
      <c r="BV642" s="207">
        <v>6478</v>
      </c>
      <c r="BW642" s="207">
        <v>32777.800000000003</v>
      </c>
      <c r="BX642" s="207">
        <v>155654.79999999999</v>
      </c>
      <c r="BY642" s="207">
        <v>11120</v>
      </c>
      <c r="BZ642" s="207">
        <v>29057</v>
      </c>
      <c r="CA642" s="207">
        <v>59729.79</v>
      </c>
      <c r="CB642" s="207">
        <v>0</v>
      </c>
      <c r="CC642" s="216">
        <f t="shared" si="79"/>
        <v>5368065.97</v>
      </c>
    </row>
    <row r="643" spans="1:81" s="308" customFormat="1">
      <c r="A643" s="350"/>
      <c r="B643" s="349"/>
      <c r="C643" s="351"/>
      <c r="D643" s="351"/>
      <c r="E643" s="351"/>
      <c r="F643" s="352" t="s">
        <v>1309</v>
      </c>
      <c r="G643" s="353" t="s">
        <v>1794</v>
      </c>
      <c r="H643" s="207">
        <v>172871.56</v>
      </c>
      <c r="I643" s="207">
        <v>1460</v>
      </c>
      <c r="J643" s="207">
        <v>27651.040000000001</v>
      </c>
      <c r="K643" s="207">
        <v>0</v>
      </c>
      <c r="L643" s="207">
        <v>125216.3</v>
      </c>
      <c r="M643" s="207">
        <v>0</v>
      </c>
      <c r="N643" s="207">
        <v>0</v>
      </c>
      <c r="O643" s="207">
        <v>9019</v>
      </c>
      <c r="P643" s="207">
        <v>0</v>
      </c>
      <c r="Q643" s="207">
        <v>0</v>
      </c>
      <c r="R643" s="207">
        <v>0</v>
      </c>
      <c r="S643" s="207">
        <v>0</v>
      </c>
      <c r="T643" s="207">
        <v>16715</v>
      </c>
      <c r="U643" s="207">
        <v>0</v>
      </c>
      <c r="V643" s="207">
        <v>0</v>
      </c>
      <c r="W643" s="207">
        <v>0</v>
      </c>
      <c r="X643" s="207">
        <v>1061</v>
      </c>
      <c r="Y643" s="207">
        <v>0</v>
      </c>
      <c r="Z643" s="207">
        <v>0</v>
      </c>
      <c r="AA643" s="207">
        <v>0</v>
      </c>
      <c r="AB643" s="207">
        <v>0</v>
      </c>
      <c r="AC643" s="207">
        <v>329.7</v>
      </c>
      <c r="AD643" s="207">
        <v>0</v>
      </c>
      <c r="AE643" s="207">
        <v>0</v>
      </c>
      <c r="AF643" s="207">
        <v>104272.59</v>
      </c>
      <c r="AG643" s="207">
        <v>0</v>
      </c>
      <c r="AH643" s="207">
        <v>0</v>
      </c>
      <c r="AI643" s="207">
        <v>0</v>
      </c>
      <c r="AJ643" s="207">
        <v>0</v>
      </c>
      <c r="AK643" s="207">
        <v>0</v>
      </c>
      <c r="AL643" s="207">
        <v>0</v>
      </c>
      <c r="AM643" s="207">
        <v>0</v>
      </c>
      <c r="AN643" s="207">
        <v>0</v>
      </c>
      <c r="AO643" s="207">
        <v>0</v>
      </c>
      <c r="AP643" s="207">
        <v>0</v>
      </c>
      <c r="AQ643" s="207">
        <v>0</v>
      </c>
      <c r="AR643" s="207">
        <v>0</v>
      </c>
      <c r="AS643" s="207">
        <v>0</v>
      </c>
      <c r="AT643" s="207">
        <v>0</v>
      </c>
      <c r="AU643" s="207">
        <v>0</v>
      </c>
      <c r="AV643" s="207">
        <v>0</v>
      </c>
      <c r="AW643" s="207">
        <v>200</v>
      </c>
      <c r="AX643" s="207">
        <v>0</v>
      </c>
      <c r="AY643" s="207">
        <v>24667.279999999999</v>
      </c>
      <c r="AZ643" s="207">
        <v>0</v>
      </c>
      <c r="BA643" s="207">
        <v>0</v>
      </c>
      <c r="BB643" s="207">
        <v>186095</v>
      </c>
      <c r="BC643" s="207">
        <v>31477.5</v>
      </c>
      <c r="BD643" s="207">
        <v>0</v>
      </c>
      <c r="BE643" s="207">
        <v>0</v>
      </c>
      <c r="BF643" s="207">
        <v>0</v>
      </c>
      <c r="BG643" s="207">
        <v>0</v>
      </c>
      <c r="BH643" s="207"/>
      <c r="BI643" s="207">
        <v>0</v>
      </c>
      <c r="BJ643" s="207"/>
      <c r="BK643" s="207">
        <v>0</v>
      </c>
      <c r="BL643" s="207">
        <v>0</v>
      </c>
      <c r="BM643" s="207">
        <v>0</v>
      </c>
      <c r="BN643" s="207">
        <v>0</v>
      </c>
      <c r="BO643" s="207">
        <v>0</v>
      </c>
      <c r="BP643" s="207"/>
      <c r="BQ643" s="207">
        <v>0</v>
      </c>
      <c r="BR643" s="207">
        <v>68557.75</v>
      </c>
      <c r="BS643" s="207">
        <v>9465.5</v>
      </c>
      <c r="BT643" s="207">
        <v>0</v>
      </c>
      <c r="BU643" s="207">
        <v>0</v>
      </c>
      <c r="BV643" s="207">
        <v>0</v>
      </c>
      <c r="BW643" s="207">
        <v>0</v>
      </c>
      <c r="BX643" s="207">
        <v>0</v>
      </c>
      <c r="BY643" s="207">
        <v>0</v>
      </c>
      <c r="BZ643" s="207">
        <v>0</v>
      </c>
      <c r="CA643" s="207">
        <v>0</v>
      </c>
      <c r="CB643" s="207">
        <v>0</v>
      </c>
      <c r="CC643" s="216">
        <f t="shared" si="79"/>
        <v>779059.22000000009</v>
      </c>
    </row>
    <row r="644" spans="1:81" s="308" customFormat="1">
      <c r="A644" s="350"/>
      <c r="B644" s="349"/>
      <c r="C644" s="351"/>
      <c r="D644" s="351"/>
      <c r="E644" s="351"/>
      <c r="F644" s="352" t="s">
        <v>1310</v>
      </c>
      <c r="G644" s="353" t="s">
        <v>1795</v>
      </c>
      <c r="H644" s="207">
        <v>0</v>
      </c>
      <c r="I644" s="207">
        <v>0</v>
      </c>
      <c r="J644" s="207">
        <v>12107</v>
      </c>
      <c r="K644" s="207">
        <v>1467</v>
      </c>
      <c r="L644" s="207">
        <v>0</v>
      </c>
      <c r="M644" s="207">
        <v>0</v>
      </c>
      <c r="N644" s="207">
        <v>0</v>
      </c>
      <c r="O644" s="207">
        <v>0</v>
      </c>
      <c r="P644" s="207">
        <v>0</v>
      </c>
      <c r="Q644" s="207">
        <v>1600</v>
      </c>
      <c r="R644" s="207">
        <v>1015</v>
      </c>
      <c r="S644" s="207">
        <v>0</v>
      </c>
      <c r="T644" s="207">
        <v>11350</v>
      </c>
      <c r="U644" s="207">
        <v>0</v>
      </c>
      <c r="V644" s="207">
        <v>0</v>
      </c>
      <c r="W644" s="207">
        <v>0</v>
      </c>
      <c r="X644" s="207">
        <v>0</v>
      </c>
      <c r="Y644" s="207">
        <v>541</v>
      </c>
      <c r="Z644" s="207">
        <v>0</v>
      </c>
      <c r="AA644" s="207">
        <v>0</v>
      </c>
      <c r="AB644" s="207">
        <v>2179.9499999999998</v>
      </c>
      <c r="AC644" s="207">
        <v>0</v>
      </c>
      <c r="AD644" s="207">
        <v>2940</v>
      </c>
      <c r="AE644" s="207">
        <v>2493</v>
      </c>
      <c r="AF644" s="207">
        <v>0</v>
      </c>
      <c r="AG644" s="207">
        <v>0</v>
      </c>
      <c r="AH644" s="207">
        <v>0</v>
      </c>
      <c r="AI644" s="207">
        <v>0</v>
      </c>
      <c r="AJ644" s="207">
        <v>0</v>
      </c>
      <c r="AK644" s="207">
        <v>0</v>
      </c>
      <c r="AL644" s="207">
        <v>0</v>
      </c>
      <c r="AM644" s="207">
        <v>0</v>
      </c>
      <c r="AN644" s="207">
        <v>0</v>
      </c>
      <c r="AO644" s="207">
        <v>400</v>
      </c>
      <c r="AP644" s="207">
        <v>0</v>
      </c>
      <c r="AQ644" s="207">
        <v>0</v>
      </c>
      <c r="AR644" s="207">
        <v>0</v>
      </c>
      <c r="AS644" s="207">
        <v>0</v>
      </c>
      <c r="AT644" s="207">
        <v>0</v>
      </c>
      <c r="AU644" s="207">
        <v>11238</v>
      </c>
      <c r="AV644" s="207">
        <v>85257</v>
      </c>
      <c r="AW644" s="207">
        <v>700</v>
      </c>
      <c r="AX644" s="207">
        <v>11748</v>
      </c>
      <c r="AY644" s="207">
        <v>2700.25</v>
      </c>
      <c r="AZ644" s="207">
        <v>840</v>
      </c>
      <c r="BA644" s="207">
        <v>0</v>
      </c>
      <c r="BB644" s="207">
        <v>8971</v>
      </c>
      <c r="BC644" s="207">
        <v>0</v>
      </c>
      <c r="BD644" s="207">
        <v>5097.5</v>
      </c>
      <c r="BE644" s="207">
        <v>0</v>
      </c>
      <c r="BF644" s="207">
        <v>0</v>
      </c>
      <c r="BG644" s="207">
        <v>0</v>
      </c>
      <c r="BH644" s="207"/>
      <c r="BI644" s="207">
        <v>0</v>
      </c>
      <c r="BJ644" s="207"/>
      <c r="BK644" s="207">
        <v>0</v>
      </c>
      <c r="BL644" s="207">
        <v>0</v>
      </c>
      <c r="BM644" s="207">
        <v>0</v>
      </c>
      <c r="BN644" s="207">
        <v>0</v>
      </c>
      <c r="BO644" s="207">
        <v>138485</v>
      </c>
      <c r="BP644" s="207"/>
      <c r="BQ644" s="207">
        <v>0</v>
      </c>
      <c r="BR644" s="207">
        <v>0</v>
      </c>
      <c r="BS644" s="207">
        <v>0</v>
      </c>
      <c r="BT644" s="207">
        <v>0</v>
      </c>
      <c r="BU644" s="207">
        <v>0</v>
      </c>
      <c r="BV644" s="207">
        <v>150</v>
      </c>
      <c r="BW644" s="207">
        <v>9878.25</v>
      </c>
      <c r="BX644" s="207">
        <v>0</v>
      </c>
      <c r="BY644" s="207">
        <v>610</v>
      </c>
      <c r="BZ644" s="207">
        <v>0</v>
      </c>
      <c r="CA644" s="207">
        <v>0</v>
      </c>
      <c r="CB644" s="207">
        <v>0</v>
      </c>
      <c r="CC644" s="216">
        <f t="shared" si="79"/>
        <v>311767.95</v>
      </c>
    </row>
    <row r="645" spans="1:81" s="308" customFormat="1">
      <c r="A645" s="350"/>
      <c r="B645" s="349"/>
      <c r="C645" s="351"/>
      <c r="D645" s="351"/>
      <c r="E645" s="351"/>
      <c r="F645" s="352" t="s">
        <v>1311</v>
      </c>
      <c r="G645" s="353" t="s">
        <v>1312</v>
      </c>
      <c r="H645" s="207">
        <v>10245729.98</v>
      </c>
      <c r="I645" s="207">
        <v>0</v>
      </c>
      <c r="J645" s="207">
        <v>0</v>
      </c>
      <c r="K645" s="207">
        <v>0</v>
      </c>
      <c r="L645" s="207">
        <v>0</v>
      </c>
      <c r="M645" s="207">
        <v>0</v>
      </c>
      <c r="N645" s="207">
        <v>0</v>
      </c>
      <c r="O645" s="207">
        <v>0</v>
      </c>
      <c r="P645" s="207">
        <v>0</v>
      </c>
      <c r="Q645" s="207">
        <v>0</v>
      </c>
      <c r="R645" s="207">
        <v>0</v>
      </c>
      <c r="S645" s="207">
        <v>0</v>
      </c>
      <c r="T645" s="207">
        <v>0</v>
      </c>
      <c r="U645" s="207">
        <v>0</v>
      </c>
      <c r="V645" s="207">
        <v>0</v>
      </c>
      <c r="W645" s="207">
        <v>0</v>
      </c>
      <c r="X645" s="207">
        <v>0</v>
      </c>
      <c r="Y645" s="207">
        <v>0</v>
      </c>
      <c r="Z645" s="207">
        <v>0</v>
      </c>
      <c r="AA645" s="207">
        <v>0</v>
      </c>
      <c r="AB645" s="207">
        <v>0</v>
      </c>
      <c r="AC645" s="207">
        <v>0</v>
      </c>
      <c r="AD645" s="207">
        <v>0</v>
      </c>
      <c r="AE645" s="207">
        <v>0</v>
      </c>
      <c r="AF645" s="207">
        <v>0</v>
      </c>
      <c r="AG645" s="207">
        <v>-10032.01</v>
      </c>
      <c r="AH645" s="207">
        <v>0</v>
      </c>
      <c r="AI645" s="207">
        <v>0</v>
      </c>
      <c r="AJ645" s="207">
        <v>0</v>
      </c>
      <c r="AK645" s="207">
        <v>0</v>
      </c>
      <c r="AL645" s="207">
        <v>0</v>
      </c>
      <c r="AM645" s="207">
        <v>0</v>
      </c>
      <c r="AN645" s="207">
        <v>0</v>
      </c>
      <c r="AO645" s="207">
        <v>0</v>
      </c>
      <c r="AP645" s="207">
        <v>0</v>
      </c>
      <c r="AQ645" s="207">
        <v>0</v>
      </c>
      <c r="AR645" s="207">
        <v>0</v>
      </c>
      <c r="AS645" s="207">
        <v>0</v>
      </c>
      <c r="AT645" s="207">
        <v>0</v>
      </c>
      <c r="AU645" s="207">
        <v>42362.31</v>
      </c>
      <c r="AV645" s="207">
        <v>0</v>
      </c>
      <c r="AW645" s="207">
        <v>0</v>
      </c>
      <c r="AX645" s="207">
        <v>0</v>
      </c>
      <c r="AY645" s="207">
        <v>0</v>
      </c>
      <c r="AZ645" s="207">
        <v>0</v>
      </c>
      <c r="BA645" s="207">
        <v>0</v>
      </c>
      <c r="BB645" s="207">
        <v>0</v>
      </c>
      <c r="BC645" s="207">
        <v>0</v>
      </c>
      <c r="BD645" s="207">
        <v>0</v>
      </c>
      <c r="BE645" s="207">
        <v>0</v>
      </c>
      <c r="BF645" s="207">
        <v>0</v>
      </c>
      <c r="BG645" s="207">
        <v>446245.99</v>
      </c>
      <c r="BH645" s="207"/>
      <c r="BI645" s="207">
        <v>0</v>
      </c>
      <c r="BJ645" s="207"/>
      <c r="BK645" s="207">
        <v>0</v>
      </c>
      <c r="BL645" s="207">
        <v>0</v>
      </c>
      <c r="BM645" s="207">
        <v>2942651.38</v>
      </c>
      <c r="BN645" s="207">
        <v>0</v>
      </c>
      <c r="BO645" s="207">
        <v>0</v>
      </c>
      <c r="BP645" s="207"/>
      <c r="BQ645" s="207">
        <v>0</v>
      </c>
      <c r="BR645" s="207">
        <v>0</v>
      </c>
      <c r="BS645" s="207">
        <v>0</v>
      </c>
      <c r="BT645" s="207">
        <v>0</v>
      </c>
      <c r="BU645" s="207">
        <v>0</v>
      </c>
      <c r="BV645" s="207">
        <v>0</v>
      </c>
      <c r="BW645" s="207">
        <v>0</v>
      </c>
      <c r="BX645" s="207">
        <v>0</v>
      </c>
      <c r="BY645" s="207">
        <v>0</v>
      </c>
      <c r="BZ645" s="207">
        <v>0</v>
      </c>
      <c r="CA645" s="207">
        <v>0</v>
      </c>
      <c r="CB645" s="207">
        <v>0</v>
      </c>
      <c r="CC645" s="216">
        <f t="shared" si="79"/>
        <v>13666957.650000002</v>
      </c>
    </row>
    <row r="646" spans="1:81" s="308" customFormat="1">
      <c r="A646" s="350"/>
      <c r="B646" s="349"/>
      <c r="C646" s="351"/>
      <c r="D646" s="351"/>
      <c r="E646" s="351"/>
      <c r="F646" s="352" t="s">
        <v>1313</v>
      </c>
      <c r="G646" s="353" t="s">
        <v>1314</v>
      </c>
      <c r="H646" s="207">
        <v>76930</v>
      </c>
      <c r="I646" s="207">
        <v>0</v>
      </c>
      <c r="J646" s="207">
        <v>2228528.5</v>
      </c>
      <c r="K646" s="207">
        <v>0</v>
      </c>
      <c r="L646" s="207">
        <v>0</v>
      </c>
      <c r="M646" s="207">
        <v>0</v>
      </c>
      <c r="N646" s="207">
        <v>0</v>
      </c>
      <c r="O646" s="207">
        <v>0</v>
      </c>
      <c r="P646" s="207">
        <v>0</v>
      </c>
      <c r="Q646" s="207">
        <v>479217.77</v>
      </c>
      <c r="R646" s="207">
        <v>0</v>
      </c>
      <c r="S646" s="207">
        <v>0</v>
      </c>
      <c r="T646" s="207">
        <v>0</v>
      </c>
      <c r="U646" s="207">
        <v>0</v>
      </c>
      <c r="V646" s="207">
        <v>0</v>
      </c>
      <c r="W646" s="207">
        <v>0</v>
      </c>
      <c r="X646" s="207">
        <v>154500</v>
      </c>
      <c r="Y646" s="207">
        <v>0</v>
      </c>
      <c r="Z646" s="207">
        <v>0</v>
      </c>
      <c r="AA646" s="207">
        <v>2966</v>
      </c>
      <c r="AB646" s="207">
        <v>0</v>
      </c>
      <c r="AC646" s="207">
        <v>252050</v>
      </c>
      <c r="AD646" s="207">
        <v>0</v>
      </c>
      <c r="AE646" s="207">
        <v>0</v>
      </c>
      <c r="AF646" s="207">
        <v>0</v>
      </c>
      <c r="AG646" s="207">
        <v>0</v>
      </c>
      <c r="AH646" s="207">
        <v>0</v>
      </c>
      <c r="AI646" s="207">
        <v>0</v>
      </c>
      <c r="AJ646" s="207">
        <v>219076</v>
      </c>
      <c r="AK646" s="207">
        <v>0</v>
      </c>
      <c r="AL646" s="207">
        <v>0</v>
      </c>
      <c r="AM646" s="207">
        <v>3200</v>
      </c>
      <c r="AN646" s="207">
        <v>0</v>
      </c>
      <c r="AO646" s="207">
        <v>0</v>
      </c>
      <c r="AP646" s="207">
        <v>0</v>
      </c>
      <c r="AQ646" s="207">
        <v>0</v>
      </c>
      <c r="AR646" s="207">
        <v>0</v>
      </c>
      <c r="AS646" s="207">
        <v>0</v>
      </c>
      <c r="AT646" s="207">
        <v>80000</v>
      </c>
      <c r="AU646" s="207">
        <v>0</v>
      </c>
      <c r="AV646" s="207">
        <v>0</v>
      </c>
      <c r="AW646" s="207">
        <v>0</v>
      </c>
      <c r="AX646" s="207">
        <v>0</v>
      </c>
      <c r="AY646" s="207">
        <v>0</v>
      </c>
      <c r="AZ646" s="207">
        <v>0</v>
      </c>
      <c r="BA646" s="207">
        <v>0</v>
      </c>
      <c r="BB646" s="207">
        <v>0</v>
      </c>
      <c r="BC646" s="207">
        <v>13200</v>
      </c>
      <c r="BD646" s="207">
        <v>0</v>
      </c>
      <c r="BE646" s="207">
        <v>0</v>
      </c>
      <c r="BF646" s="207">
        <v>0</v>
      </c>
      <c r="BG646" s="207">
        <v>0</v>
      </c>
      <c r="BH646" s="207"/>
      <c r="BI646" s="207">
        <v>0</v>
      </c>
      <c r="BJ646" s="207"/>
      <c r="BK646" s="207">
        <v>0</v>
      </c>
      <c r="BL646" s="207">
        <v>0</v>
      </c>
      <c r="BM646" s="207">
        <v>0</v>
      </c>
      <c r="BN646" s="207">
        <v>0</v>
      </c>
      <c r="BO646" s="207">
        <v>0</v>
      </c>
      <c r="BP646" s="207"/>
      <c r="BQ646" s="207">
        <v>0</v>
      </c>
      <c r="BR646" s="207">
        <v>3500</v>
      </c>
      <c r="BS646" s="207">
        <v>0</v>
      </c>
      <c r="BT646" s="207">
        <v>17020.73</v>
      </c>
      <c r="BU646" s="207">
        <v>0</v>
      </c>
      <c r="BV646" s="207">
        <v>0</v>
      </c>
      <c r="BW646" s="207">
        <v>0</v>
      </c>
      <c r="BX646" s="207">
        <v>0</v>
      </c>
      <c r="BY646" s="207">
        <v>0</v>
      </c>
      <c r="BZ646" s="207">
        <v>0</v>
      </c>
      <c r="CA646" s="207">
        <v>0</v>
      </c>
      <c r="CB646" s="207">
        <v>0</v>
      </c>
      <c r="CC646" s="216">
        <f t="shared" si="79"/>
        <v>3530189</v>
      </c>
    </row>
    <row r="647" spans="1:81" s="308" customFormat="1">
      <c r="A647" s="350"/>
      <c r="B647" s="349"/>
      <c r="C647" s="351"/>
      <c r="D647" s="351"/>
      <c r="E647" s="351"/>
      <c r="F647" s="352" t="s">
        <v>1315</v>
      </c>
      <c r="G647" s="353" t="s">
        <v>1316</v>
      </c>
      <c r="H647" s="207">
        <v>0</v>
      </c>
      <c r="I647" s="207">
        <v>0</v>
      </c>
      <c r="J647" s="207">
        <v>0</v>
      </c>
      <c r="K647" s="207">
        <v>0</v>
      </c>
      <c r="L647" s="207">
        <v>0</v>
      </c>
      <c r="M647" s="207">
        <v>0</v>
      </c>
      <c r="N647" s="207">
        <v>0</v>
      </c>
      <c r="O647" s="207">
        <v>0</v>
      </c>
      <c r="P647" s="207">
        <v>0</v>
      </c>
      <c r="Q647" s="207">
        <v>0</v>
      </c>
      <c r="R647" s="207">
        <v>0</v>
      </c>
      <c r="S647" s="207">
        <v>0</v>
      </c>
      <c r="T647" s="207">
        <v>0</v>
      </c>
      <c r="U647" s="207">
        <v>0</v>
      </c>
      <c r="V647" s="207">
        <v>0</v>
      </c>
      <c r="W647" s="207">
        <v>0</v>
      </c>
      <c r="X647" s="207">
        <v>0</v>
      </c>
      <c r="Y647" s="207">
        <v>0</v>
      </c>
      <c r="Z647" s="207">
        <v>0</v>
      </c>
      <c r="AA647" s="207">
        <v>0</v>
      </c>
      <c r="AB647" s="207">
        <v>0</v>
      </c>
      <c r="AC647" s="207">
        <v>0</v>
      </c>
      <c r="AD647" s="207">
        <v>0</v>
      </c>
      <c r="AE647" s="207">
        <v>0</v>
      </c>
      <c r="AF647" s="207">
        <v>0</v>
      </c>
      <c r="AG647" s="207">
        <v>0</v>
      </c>
      <c r="AH647" s="207">
        <v>0</v>
      </c>
      <c r="AI647" s="207">
        <v>0</v>
      </c>
      <c r="AJ647" s="207">
        <v>0</v>
      </c>
      <c r="AK647" s="207">
        <v>0</v>
      </c>
      <c r="AL647" s="207">
        <v>0</v>
      </c>
      <c r="AM647" s="207">
        <v>0</v>
      </c>
      <c r="AN647" s="207">
        <v>0</v>
      </c>
      <c r="AO647" s="207">
        <v>0</v>
      </c>
      <c r="AP647" s="207">
        <v>0</v>
      </c>
      <c r="AQ647" s="207">
        <v>0</v>
      </c>
      <c r="AR647" s="207">
        <v>0</v>
      </c>
      <c r="AS647" s="207">
        <v>0</v>
      </c>
      <c r="AT647" s="207">
        <v>0</v>
      </c>
      <c r="AU647" s="207">
        <v>1348.24</v>
      </c>
      <c r="AV647" s="207">
        <v>0</v>
      </c>
      <c r="AW647" s="207">
        <v>0</v>
      </c>
      <c r="AX647" s="207">
        <v>0</v>
      </c>
      <c r="AY647" s="207">
        <v>0</v>
      </c>
      <c r="AZ647" s="207">
        <v>0</v>
      </c>
      <c r="BA647" s="207">
        <v>0</v>
      </c>
      <c r="BB647" s="207">
        <v>0</v>
      </c>
      <c r="BC647" s="207">
        <v>0</v>
      </c>
      <c r="BD647" s="207">
        <v>0</v>
      </c>
      <c r="BE647" s="207">
        <v>0</v>
      </c>
      <c r="BF647" s="207">
        <v>0</v>
      </c>
      <c r="BG647" s="207">
        <v>0</v>
      </c>
      <c r="BH647" s="207"/>
      <c r="BI647" s="207">
        <v>0</v>
      </c>
      <c r="BJ647" s="207"/>
      <c r="BK647" s="207">
        <v>0</v>
      </c>
      <c r="BL647" s="207">
        <v>0</v>
      </c>
      <c r="BM647" s="207">
        <v>0</v>
      </c>
      <c r="BN647" s="207">
        <v>0</v>
      </c>
      <c r="BO647" s="207">
        <v>0</v>
      </c>
      <c r="BP647" s="207"/>
      <c r="BQ647" s="207">
        <v>0</v>
      </c>
      <c r="BR647" s="207">
        <v>0</v>
      </c>
      <c r="BS647" s="207">
        <v>0</v>
      </c>
      <c r="BT647" s="207">
        <v>33566.71</v>
      </c>
      <c r="BU647" s="207">
        <v>0</v>
      </c>
      <c r="BV647" s="207">
        <v>0</v>
      </c>
      <c r="BW647" s="207">
        <v>0</v>
      </c>
      <c r="BX647" s="207">
        <v>0</v>
      </c>
      <c r="BY647" s="207">
        <v>0</v>
      </c>
      <c r="BZ647" s="207">
        <v>0</v>
      </c>
      <c r="CA647" s="207">
        <v>0</v>
      </c>
      <c r="CB647" s="207">
        <v>0</v>
      </c>
      <c r="CC647" s="216">
        <f t="shared" si="79"/>
        <v>34914.949999999997</v>
      </c>
    </row>
    <row r="648" spans="1:81" s="308" customFormat="1">
      <c r="A648" s="350"/>
      <c r="B648" s="349"/>
      <c r="C648" s="351"/>
      <c r="D648" s="351"/>
      <c r="E648" s="351"/>
      <c r="F648" s="352" t="s">
        <v>1317</v>
      </c>
      <c r="G648" s="353" t="s">
        <v>1318</v>
      </c>
      <c r="H648" s="207">
        <v>0</v>
      </c>
      <c r="I648" s="207">
        <v>0</v>
      </c>
      <c r="J648" s="207">
        <v>0</v>
      </c>
      <c r="K648" s="207">
        <v>0</v>
      </c>
      <c r="L648" s="207">
        <v>0</v>
      </c>
      <c r="M648" s="207">
        <v>0</v>
      </c>
      <c r="N648" s="207">
        <v>0</v>
      </c>
      <c r="O648" s="207">
        <v>0</v>
      </c>
      <c r="P648" s="207">
        <v>0</v>
      </c>
      <c r="Q648" s="207">
        <v>0</v>
      </c>
      <c r="R648" s="207">
        <v>0</v>
      </c>
      <c r="S648" s="207">
        <v>0</v>
      </c>
      <c r="T648" s="207">
        <v>0</v>
      </c>
      <c r="U648" s="207">
        <v>0</v>
      </c>
      <c r="V648" s="207">
        <v>0</v>
      </c>
      <c r="W648" s="207">
        <v>0</v>
      </c>
      <c r="X648" s="207">
        <v>0</v>
      </c>
      <c r="Y648" s="207">
        <v>0</v>
      </c>
      <c r="Z648" s="207">
        <v>0</v>
      </c>
      <c r="AA648" s="207">
        <v>0</v>
      </c>
      <c r="AB648" s="207">
        <v>0</v>
      </c>
      <c r="AC648" s="207">
        <v>0</v>
      </c>
      <c r="AD648" s="207">
        <v>0</v>
      </c>
      <c r="AE648" s="207">
        <v>0</v>
      </c>
      <c r="AF648" s="207">
        <v>0</v>
      </c>
      <c r="AG648" s="207">
        <v>0</v>
      </c>
      <c r="AH648" s="207">
        <v>0</v>
      </c>
      <c r="AI648" s="207">
        <v>0</v>
      </c>
      <c r="AJ648" s="207">
        <v>0</v>
      </c>
      <c r="AK648" s="207">
        <v>0</v>
      </c>
      <c r="AL648" s="207">
        <v>0</v>
      </c>
      <c r="AM648" s="207">
        <v>0</v>
      </c>
      <c r="AN648" s="207">
        <v>0</v>
      </c>
      <c r="AO648" s="207">
        <v>0</v>
      </c>
      <c r="AP648" s="207">
        <v>0</v>
      </c>
      <c r="AQ648" s="207">
        <v>0</v>
      </c>
      <c r="AR648" s="207">
        <v>0</v>
      </c>
      <c r="AS648" s="207">
        <v>0</v>
      </c>
      <c r="AT648" s="207">
        <v>0</v>
      </c>
      <c r="AU648" s="207">
        <v>0</v>
      </c>
      <c r="AV648" s="207">
        <v>0</v>
      </c>
      <c r="AW648" s="207">
        <v>0</v>
      </c>
      <c r="AX648" s="207">
        <v>0</v>
      </c>
      <c r="AY648" s="207">
        <v>0</v>
      </c>
      <c r="AZ648" s="207">
        <v>0</v>
      </c>
      <c r="BA648" s="207">
        <v>0</v>
      </c>
      <c r="BB648" s="207">
        <v>0</v>
      </c>
      <c r="BC648" s="207">
        <v>0</v>
      </c>
      <c r="BD648" s="207">
        <v>0</v>
      </c>
      <c r="BE648" s="207">
        <v>0</v>
      </c>
      <c r="BF648" s="207">
        <v>0</v>
      </c>
      <c r="BG648" s="207">
        <v>0</v>
      </c>
      <c r="BH648" s="207"/>
      <c r="BI648" s="207">
        <v>0</v>
      </c>
      <c r="BJ648" s="207"/>
      <c r="BK648" s="207">
        <v>0</v>
      </c>
      <c r="BL648" s="207">
        <v>0</v>
      </c>
      <c r="BM648" s="207">
        <v>0</v>
      </c>
      <c r="BN648" s="207">
        <v>0</v>
      </c>
      <c r="BO648" s="207">
        <v>0</v>
      </c>
      <c r="BP648" s="207"/>
      <c r="BQ648" s="207">
        <v>0</v>
      </c>
      <c r="BR648" s="207">
        <v>0</v>
      </c>
      <c r="BS648" s="207">
        <v>0</v>
      </c>
      <c r="BT648" s="207">
        <v>0</v>
      </c>
      <c r="BU648" s="207">
        <v>0</v>
      </c>
      <c r="BV648" s="207">
        <v>0</v>
      </c>
      <c r="BW648" s="207">
        <v>0</v>
      </c>
      <c r="BX648" s="207">
        <v>0</v>
      </c>
      <c r="BY648" s="207">
        <v>0</v>
      </c>
      <c r="BZ648" s="207">
        <v>0</v>
      </c>
      <c r="CA648" s="207">
        <v>0</v>
      </c>
      <c r="CB648" s="207">
        <v>0</v>
      </c>
      <c r="CC648" s="216">
        <f t="shared" si="79"/>
        <v>0</v>
      </c>
    </row>
    <row r="649" spans="1:81" s="308" customFormat="1">
      <c r="A649" s="350"/>
      <c r="B649" s="349"/>
      <c r="C649" s="351"/>
      <c r="D649" s="351"/>
      <c r="E649" s="351"/>
      <c r="F649" s="352" t="s">
        <v>1319</v>
      </c>
      <c r="G649" s="353" t="s">
        <v>1320</v>
      </c>
      <c r="H649" s="207">
        <v>0</v>
      </c>
      <c r="I649" s="207">
        <v>0</v>
      </c>
      <c r="J649" s="207">
        <v>0</v>
      </c>
      <c r="K649" s="207">
        <v>0</v>
      </c>
      <c r="L649" s="207">
        <v>0</v>
      </c>
      <c r="M649" s="207">
        <v>0</v>
      </c>
      <c r="N649" s="207">
        <v>0</v>
      </c>
      <c r="O649" s="207">
        <v>0</v>
      </c>
      <c r="P649" s="207">
        <v>0</v>
      </c>
      <c r="Q649" s="207">
        <v>0</v>
      </c>
      <c r="R649" s="207">
        <v>0</v>
      </c>
      <c r="S649" s="207">
        <v>0</v>
      </c>
      <c r="T649" s="207">
        <v>0</v>
      </c>
      <c r="U649" s="207">
        <v>0</v>
      </c>
      <c r="V649" s="207">
        <v>0</v>
      </c>
      <c r="W649" s="207">
        <v>0</v>
      </c>
      <c r="X649" s="207">
        <v>0</v>
      </c>
      <c r="Y649" s="207">
        <v>0</v>
      </c>
      <c r="Z649" s="207">
        <v>0</v>
      </c>
      <c r="AA649" s="207">
        <v>0</v>
      </c>
      <c r="AB649" s="207">
        <v>0</v>
      </c>
      <c r="AC649" s="207">
        <v>0</v>
      </c>
      <c r="AD649" s="207">
        <v>0</v>
      </c>
      <c r="AE649" s="207">
        <v>0</v>
      </c>
      <c r="AF649" s="207">
        <v>0</v>
      </c>
      <c r="AG649" s="207">
        <v>0</v>
      </c>
      <c r="AH649" s="207">
        <v>0</v>
      </c>
      <c r="AI649" s="207">
        <v>0</v>
      </c>
      <c r="AJ649" s="207">
        <v>0</v>
      </c>
      <c r="AK649" s="207">
        <v>0</v>
      </c>
      <c r="AL649" s="207">
        <v>0</v>
      </c>
      <c r="AM649" s="207">
        <v>0</v>
      </c>
      <c r="AN649" s="207">
        <v>0</v>
      </c>
      <c r="AO649" s="207">
        <v>0</v>
      </c>
      <c r="AP649" s="207">
        <v>0</v>
      </c>
      <c r="AQ649" s="207">
        <v>0</v>
      </c>
      <c r="AR649" s="207">
        <v>0</v>
      </c>
      <c r="AS649" s="207">
        <v>0</v>
      </c>
      <c r="AT649" s="207">
        <v>0</v>
      </c>
      <c r="AU649" s="207">
        <v>83103.31</v>
      </c>
      <c r="AV649" s="207">
        <v>0</v>
      </c>
      <c r="AW649" s="207">
        <v>0</v>
      </c>
      <c r="AX649" s="207">
        <v>0</v>
      </c>
      <c r="AY649" s="207">
        <v>0</v>
      </c>
      <c r="AZ649" s="207">
        <v>0</v>
      </c>
      <c r="BA649" s="207">
        <v>0</v>
      </c>
      <c r="BB649" s="207">
        <v>0</v>
      </c>
      <c r="BC649" s="207">
        <v>0</v>
      </c>
      <c r="BD649" s="207">
        <v>0</v>
      </c>
      <c r="BE649" s="207">
        <v>0</v>
      </c>
      <c r="BF649" s="207">
        <v>0</v>
      </c>
      <c r="BG649" s="207">
        <v>0</v>
      </c>
      <c r="BH649" s="207"/>
      <c r="BI649" s="207">
        <v>0</v>
      </c>
      <c r="BJ649" s="207"/>
      <c r="BK649" s="207">
        <v>0</v>
      </c>
      <c r="BL649" s="207">
        <v>0</v>
      </c>
      <c r="BM649" s="207">
        <v>0</v>
      </c>
      <c r="BN649" s="207">
        <v>0</v>
      </c>
      <c r="BO649" s="207">
        <v>0</v>
      </c>
      <c r="BP649" s="207"/>
      <c r="BQ649" s="207">
        <v>0</v>
      </c>
      <c r="BR649" s="207">
        <v>0</v>
      </c>
      <c r="BS649" s="207">
        <v>0</v>
      </c>
      <c r="BT649" s="207">
        <v>0</v>
      </c>
      <c r="BU649" s="207">
        <v>0</v>
      </c>
      <c r="BV649" s="207">
        <v>0</v>
      </c>
      <c r="BW649" s="207">
        <v>0</v>
      </c>
      <c r="BX649" s="207">
        <v>0</v>
      </c>
      <c r="BY649" s="207">
        <v>0</v>
      </c>
      <c r="BZ649" s="207">
        <v>0</v>
      </c>
      <c r="CA649" s="207">
        <v>0</v>
      </c>
      <c r="CB649" s="207">
        <v>0</v>
      </c>
      <c r="CC649" s="216">
        <f t="shared" si="79"/>
        <v>83103.31</v>
      </c>
    </row>
    <row r="650" spans="1:81" s="308" customFormat="1">
      <c r="A650" s="350"/>
      <c r="B650" s="349"/>
      <c r="C650" s="351"/>
      <c r="D650" s="351"/>
      <c r="E650" s="351"/>
      <c r="F650" s="352" t="s">
        <v>1321</v>
      </c>
      <c r="G650" s="353" t="s">
        <v>1796</v>
      </c>
      <c r="H650" s="207">
        <v>0</v>
      </c>
      <c r="I650" s="207">
        <v>0</v>
      </c>
      <c r="J650" s="207">
        <v>0</v>
      </c>
      <c r="K650" s="207">
        <v>0</v>
      </c>
      <c r="L650" s="207">
        <v>0</v>
      </c>
      <c r="M650" s="207">
        <v>0</v>
      </c>
      <c r="N650" s="207">
        <v>0</v>
      </c>
      <c r="O650" s="207">
        <v>0</v>
      </c>
      <c r="P650" s="207">
        <v>0</v>
      </c>
      <c r="Q650" s="207">
        <v>0</v>
      </c>
      <c r="R650" s="207">
        <v>0</v>
      </c>
      <c r="S650" s="207">
        <v>0</v>
      </c>
      <c r="T650" s="207">
        <v>0</v>
      </c>
      <c r="U650" s="207">
        <v>0</v>
      </c>
      <c r="V650" s="207">
        <v>0</v>
      </c>
      <c r="W650" s="207">
        <v>0</v>
      </c>
      <c r="X650" s="207">
        <v>0</v>
      </c>
      <c r="Y650" s="207">
        <v>0</v>
      </c>
      <c r="Z650" s="207">
        <v>0</v>
      </c>
      <c r="AA650" s="207">
        <v>0</v>
      </c>
      <c r="AB650" s="207">
        <v>0</v>
      </c>
      <c r="AC650" s="207">
        <v>0</v>
      </c>
      <c r="AD650" s="207">
        <v>0</v>
      </c>
      <c r="AE650" s="207">
        <v>0</v>
      </c>
      <c r="AF650" s="207">
        <v>0</v>
      </c>
      <c r="AG650" s="207">
        <v>0</v>
      </c>
      <c r="AH650" s="207">
        <v>0</v>
      </c>
      <c r="AI650" s="207">
        <v>0</v>
      </c>
      <c r="AJ650" s="207">
        <v>0</v>
      </c>
      <c r="AK650" s="207">
        <v>0</v>
      </c>
      <c r="AL650" s="207">
        <v>0</v>
      </c>
      <c r="AM650" s="207">
        <v>0</v>
      </c>
      <c r="AN650" s="207">
        <v>0</v>
      </c>
      <c r="AO650" s="207">
        <v>0</v>
      </c>
      <c r="AP650" s="207">
        <v>0</v>
      </c>
      <c r="AQ650" s="207">
        <v>0</v>
      </c>
      <c r="AR650" s="207">
        <v>0</v>
      </c>
      <c r="AS650" s="207">
        <v>0</v>
      </c>
      <c r="AT650" s="207">
        <v>0</v>
      </c>
      <c r="AU650" s="207">
        <v>0</v>
      </c>
      <c r="AV650" s="207">
        <v>0</v>
      </c>
      <c r="AW650" s="207">
        <v>0</v>
      </c>
      <c r="AX650" s="207">
        <v>0</v>
      </c>
      <c r="AY650" s="207">
        <v>0</v>
      </c>
      <c r="AZ650" s="207">
        <v>0</v>
      </c>
      <c r="BA650" s="207">
        <v>0</v>
      </c>
      <c r="BB650" s="207">
        <v>10267</v>
      </c>
      <c r="BC650" s="207">
        <v>0</v>
      </c>
      <c r="BD650" s="207">
        <v>0</v>
      </c>
      <c r="BE650" s="207">
        <v>0</v>
      </c>
      <c r="BF650" s="207">
        <v>0</v>
      </c>
      <c r="BG650" s="207">
        <v>0</v>
      </c>
      <c r="BH650" s="207"/>
      <c r="BI650" s="207">
        <v>0</v>
      </c>
      <c r="BJ650" s="207"/>
      <c r="BK650" s="207">
        <v>0</v>
      </c>
      <c r="BL650" s="207">
        <v>0</v>
      </c>
      <c r="BM650" s="207">
        <v>0</v>
      </c>
      <c r="BN650" s="207">
        <v>766991.01</v>
      </c>
      <c r="BO650" s="207">
        <v>519552.61</v>
      </c>
      <c r="BP650" s="207"/>
      <c r="BQ650" s="207">
        <v>0</v>
      </c>
      <c r="BR650" s="207">
        <v>624358.76</v>
      </c>
      <c r="BS650" s="207">
        <v>0</v>
      </c>
      <c r="BT650" s="207">
        <v>0</v>
      </c>
      <c r="BU650" s="207">
        <v>0</v>
      </c>
      <c r="BV650" s="207">
        <v>0</v>
      </c>
      <c r="BW650" s="207">
        <v>0</v>
      </c>
      <c r="BX650" s="207">
        <v>0</v>
      </c>
      <c r="BY650" s="207">
        <v>0</v>
      </c>
      <c r="BZ650" s="207">
        <v>0</v>
      </c>
      <c r="CA650" s="207">
        <v>0</v>
      </c>
      <c r="CB650" s="207">
        <v>0</v>
      </c>
      <c r="CC650" s="216">
        <f t="shared" si="79"/>
        <v>1921169.3800000001</v>
      </c>
    </row>
    <row r="651" spans="1:81" s="308" customFormat="1">
      <c r="A651" s="350"/>
      <c r="B651" s="349"/>
      <c r="C651" s="351"/>
      <c r="D651" s="351"/>
      <c r="E651" s="351"/>
      <c r="F651" s="352" t="s">
        <v>1322</v>
      </c>
      <c r="G651" s="353" t="s">
        <v>1323</v>
      </c>
      <c r="H651" s="207">
        <v>0</v>
      </c>
      <c r="I651" s="207">
        <v>0</v>
      </c>
      <c r="J651" s="207">
        <v>0</v>
      </c>
      <c r="K651" s="207">
        <v>0</v>
      </c>
      <c r="L651" s="207">
        <v>0</v>
      </c>
      <c r="M651" s="207">
        <v>82202</v>
      </c>
      <c r="N651" s="207">
        <v>0</v>
      </c>
      <c r="O651" s="207">
        <v>0</v>
      </c>
      <c r="P651" s="207">
        <v>0</v>
      </c>
      <c r="Q651" s="207">
        <v>630</v>
      </c>
      <c r="R651" s="207">
        <v>670338.49</v>
      </c>
      <c r="S651" s="207">
        <v>43900</v>
      </c>
      <c r="T651" s="207">
        <v>0</v>
      </c>
      <c r="U651" s="207">
        <v>62493</v>
      </c>
      <c r="V651" s="207">
        <v>0</v>
      </c>
      <c r="W651" s="207">
        <v>10998</v>
      </c>
      <c r="X651" s="207">
        <v>0</v>
      </c>
      <c r="Y651" s="207">
        <v>12500</v>
      </c>
      <c r="Z651" s="207">
        <v>0</v>
      </c>
      <c r="AA651" s="207">
        <v>463</v>
      </c>
      <c r="AB651" s="207">
        <v>663499.73</v>
      </c>
      <c r="AC651" s="207">
        <v>0</v>
      </c>
      <c r="AD651" s="207">
        <v>0</v>
      </c>
      <c r="AE651" s="207">
        <v>3981.85</v>
      </c>
      <c r="AF651" s="207">
        <v>0</v>
      </c>
      <c r="AG651" s="207">
        <v>0</v>
      </c>
      <c r="AH651" s="207">
        <v>0</v>
      </c>
      <c r="AI651" s="207">
        <v>0</v>
      </c>
      <c r="AJ651" s="207">
        <v>0</v>
      </c>
      <c r="AK651" s="207">
        <v>0</v>
      </c>
      <c r="AL651" s="207">
        <v>0</v>
      </c>
      <c r="AM651" s="207">
        <v>0</v>
      </c>
      <c r="AN651" s="207">
        <v>0</v>
      </c>
      <c r="AO651" s="207">
        <v>0</v>
      </c>
      <c r="AP651" s="207">
        <v>0</v>
      </c>
      <c r="AQ651" s="207">
        <v>0</v>
      </c>
      <c r="AR651" s="207">
        <v>0</v>
      </c>
      <c r="AS651" s="207">
        <v>0</v>
      </c>
      <c r="AT651" s="207">
        <v>271959.55</v>
      </c>
      <c r="AU651" s="207">
        <v>0</v>
      </c>
      <c r="AV651" s="207">
        <v>0</v>
      </c>
      <c r="AW651" s="207">
        <v>0</v>
      </c>
      <c r="AX651" s="207">
        <v>0</v>
      </c>
      <c r="AY651" s="207">
        <v>0</v>
      </c>
      <c r="AZ651" s="207">
        <v>24810</v>
      </c>
      <c r="BA651" s="207">
        <v>5080</v>
      </c>
      <c r="BB651" s="207">
        <v>0</v>
      </c>
      <c r="BC651" s="207">
        <v>0</v>
      </c>
      <c r="BD651" s="207">
        <v>900530</v>
      </c>
      <c r="BE651" s="207">
        <v>0</v>
      </c>
      <c r="BF651" s="207">
        <v>0</v>
      </c>
      <c r="BG651" s="207">
        <v>0</v>
      </c>
      <c r="BH651" s="207"/>
      <c r="BI651" s="207">
        <v>0</v>
      </c>
      <c r="BJ651" s="207"/>
      <c r="BK651" s="207">
        <v>0</v>
      </c>
      <c r="BL651" s="207">
        <v>0</v>
      </c>
      <c r="BM651" s="207">
        <v>5800</v>
      </c>
      <c r="BN651" s="207">
        <v>0</v>
      </c>
      <c r="BO651" s="207">
        <v>0</v>
      </c>
      <c r="BP651" s="207"/>
      <c r="BQ651" s="207">
        <v>0</v>
      </c>
      <c r="BR651" s="207">
        <v>49735</v>
      </c>
      <c r="BS651" s="207">
        <v>0</v>
      </c>
      <c r="BT651" s="207">
        <v>0</v>
      </c>
      <c r="BU651" s="207">
        <v>0</v>
      </c>
      <c r="BV651" s="207">
        <v>0</v>
      </c>
      <c r="BW651" s="207">
        <v>0</v>
      </c>
      <c r="BX651" s="207">
        <v>0</v>
      </c>
      <c r="BY651" s="207">
        <v>0</v>
      </c>
      <c r="BZ651" s="207">
        <v>0</v>
      </c>
      <c r="CA651" s="207">
        <v>0</v>
      </c>
      <c r="CB651" s="207">
        <v>0</v>
      </c>
      <c r="CC651" s="216">
        <f t="shared" si="79"/>
        <v>2808920.62</v>
      </c>
    </row>
    <row r="652" spans="1:81" s="308" customFormat="1">
      <c r="A652" s="350"/>
      <c r="B652" s="349"/>
      <c r="C652" s="351"/>
      <c r="D652" s="351"/>
      <c r="E652" s="351"/>
      <c r="F652" s="352" t="s">
        <v>1324</v>
      </c>
      <c r="G652" s="353" t="s">
        <v>1325</v>
      </c>
      <c r="H652" s="207">
        <v>0</v>
      </c>
      <c r="I652" s="207">
        <v>0</v>
      </c>
      <c r="J652" s="207">
        <v>0</v>
      </c>
      <c r="K652" s="207">
        <v>0</v>
      </c>
      <c r="L652" s="207">
        <v>0</v>
      </c>
      <c r="M652" s="207">
        <v>0</v>
      </c>
      <c r="N652" s="207">
        <v>5383841</v>
      </c>
      <c r="O652" s="207">
        <v>0</v>
      </c>
      <c r="P652" s="207">
        <v>0</v>
      </c>
      <c r="Q652" s="207">
        <v>0</v>
      </c>
      <c r="R652" s="207">
        <v>110500</v>
      </c>
      <c r="S652" s="207">
        <v>0</v>
      </c>
      <c r="T652" s="207">
        <v>795562.5</v>
      </c>
      <c r="U652" s="207">
        <v>305106</v>
      </c>
      <c r="V652" s="207">
        <v>0</v>
      </c>
      <c r="W652" s="207">
        <v>426126</v>
      </c>
      <c r="X652" s="207">
        <v>169294.83</v>
      </c>
      <c r="Y652" s="207">
        <v>0</v>
      </c>
      <c r="Z652" s="207">
        <v>0</v>
      </c>
      <c r="AA652" s="207">
        <v>0</v>
      </c>
      <c r="AB652" s="207">
        <v>504730</v>
      </c>
      <c r="AC652" s="207">
        <v>122900</v>
      </c>
      <c r="AD652" s="207">
        <v>228978.02</v>
      </c>
      <c r="AE652" s="207">
        <v>0</v>
      </c>
      <c r="AF652" s="207">
        <v>0</v>
      </c>
      <c r="AG652" s="207">
        <v>1755297.94</v>
      </c>
      <c r="AH652" s="207">
        <v>0</v>
      </c>
      <c r="AI652" s="207">
        <v>12125</v>
      </c>
      <c r="AJ652" s="207">
        <v>0</v>
      </c>
      <c r="AK652" s="207">
        <v>0</v>
      </c>
      <c r="AL652" s="207">
        <v>0</v>
      </c>
      <c r="AM652" s="207">
        <v>0</v>
      </c>
      <c r="AN652" s="207">
        <v>0</v>
      </c>
      <c r="AO652" s="207">
        <v>0</v>
      </c>
      <c r="AP652" s="207">
        <v>0</v>
      </c>
      <c r="AQ652" s="207">
        <v>713031.64</v>
      </c>
      <c r="AR652" s="207">
        <v>0</v>
      </c>
      <c r="AS652" s="207">
        <v>48264</v>
      </c>
      <c r="AT652" s="207">
        <v>0</v>
      </c>
      <c r="AU652" s="207">
        <v>2152</v>
      </c>
      <c r="AV652" s="207">
        <v>0</v>
      </c>
      <c r="AW652" s="207">
        <v>202068</v>
      </c>
      <c r="AX652" s="207">
        <v>0</v>
      </c>
      <c r="AY652" s="207">
        <v>0</v>
      </c>
      <c r="AZ652" s="207">
        <v>0</v>
      </c>
      <c r="BA652" s="207">
        <v>2810</v>
      </c>
      <c r="BB652" s="207">
        <v>0</v>
      </c>
      <c r="BC652" s="207">
        <v>0</v>
      </c>
      <c r="BD652" s="207">
        <v>229500</v>
      </c>
      <c r="BE652" s="207">
        <v>0</v>
      </c>
      <c r="BF652" s="207">
        <v>4359.93</v>
      </c>
      <c r="BG652" s="207">
        <v>0</v>
      </c>
      <c r="BH652" s="207"/>
      <c r="BI652" s="207">
        <v>0</v>
      </c>
      <c r="BJ652" s="207"/>
      <c r="BK652" s="207">
        <v>0</v>
      </c>
      <c r="BL652" s="207">
        <v>0</v>
      </c>
      <c r="BM652" s="207">
        <v>0</v>
      </c>
      <c r="BN652" s="207">
        <v>0</v>
      </c>
      <c r="BO652" s="207">
        <v>0</v>
      </c>
      <c r="BP652" s="207"/>
      <c r="BQ652" s="207">
        <v>75247</v>
      </c>
      <c r="BR652" s="207">
        <v>0</v>
      </c>
      <c r="BS652" s="207">
        <v>210</v>
      </c>
      <c r="BT652" s="207">
        <v>183273</v>
      </c>
      <c r="BU652" s="207">
        <v>167878.31</v>
      </c>
      <c r="BV652" s="207">
        <v>131000</v>
      </c>
      <c r="BW652" s="207">
        <v>187500</v>
      </c>
      <c r="BX652" s="207">
        <v>268230</v>
      </c>
      <c r="BY652" s="207">
        <v>0</v>
      </c>
      <c r="BZ652" s="207">
        <v>166841</v>
      </c>
      <c r="CA652" s="207">
        <v>0</v>
      </c>
      <c r="CB652" s="207">
        <v>189400</v>
      </c>
      <c r="CC652" s="216">
        <f t="shared" si="79"/>
        <v>12386226.17</v>
      </c>
    </row>
    <row r="653" spans="1:81" s="308" customFormat="1">
      <c r="A653" s="350"/>
      <c r="B653" s="349"/>
      <c r="C653" s="351"/>
      <c r="D653" s="351"/>
      <c r="E653" s="351"/>
      <c r="F653" s="352" t="s">
        <v>1326</v>
      </c>
      <c r="G653" s="353" t="s">
        <v>1327</v>
      </c>
      <c r="H653" s="207">
        <v>0</v>
      </c>
      <c r="I653" s="207">
        <v>0</v>
      </c>
      <c r="J653" s="207">
        <v>547401</v>
      </c>
      <c r="K653" s="207">
        <v>0</v>
      </c>
      <c r="L653" s="207">
        <v>49575</v>
      </c>
      <c r="M653" s="207">
        <v>61000</v>
      </c>
      <c r="N653" s="207">
        <v>0</v>
      </c>
      <c r="O653" s="207">
        <v>0</v>
      </c>
      <c r="P653" s="207">
        <v>0</v>
      </c>
      <c r="Q653" s="207">
        <v>0</v>
      </c>
      <c r="R653" s="207">
        <v>0</v>
      </c>
      <c r="S653" s="207">
        <v>0</v>
      </c>
      <c r="T653" s="207">
        <v>0</v>
      </c>
      <c r="U653" s="207">
        <v>0</v>
      </c>
      <c r="V653" s="207">
        <v>0</v>
      </c>
      <c r="W653" s="207">
        <v>0</v>
      </c>
      <c r="X653" s="207">
        <v>0</v>
      </c>
      <c r="Y653" s="207">
        <v>0</v>
      </c>
      <c r="Z653" s="207">
        <v>0</v>
      </c>
      <c r="AA653" s="207">
        <v>0</v>
      </c>
      <c r="AB653" s="207">
        <v>0</v>
      </c>
      <c r="AC653" s="207">
        <v>0</v>
      </c>
      <c r="AD653" s="207">
        <v>0</v>
      </c>
      <c r="AE653" s="207">
        <v>0</v>
      </c>
      <c r="AF653" s="207">
        <v>0</v>
      </c>
      <c r="AG653" s="207">
        <v>0</v>
      </c>
      <c r="AH653" s="207">
        <v>0</v>
      </c>
      <c r="AI653" s="207">
        <v>0</v>
      </c>
      <c r="AJ653" s="207">
        <v>0</v>
      </c>
      <c r="AK653" s="207">
        <v>0</v>
      </c>
      <c r="AL653" s="207">
        <v>0</v>
      </c>
      <c r="AM653" s="207">
        <v>0</v>
      </c>
      <c r="AN653" s="207">
        <v>0</v>
      </c>
      <c r="AO653" s="207">
        <v>0</v>
      </c>
      <c r="AP653" s="207">
        <v>0</v>
      </c>
      <c r="AQ653" s="207">
        <v>47511</v>
      </c>
      <c r="AR653" s="207">
        <v>0</v>
      </c>
      <c r="AS653" s="207">
        <v>5940</v>
      </c>
      <c r="AT653" s="207">
        <v>0</v>
      </c>
      <c r="AU653" s="207">
        <v>450000</v>
      </c>
      <c r="AV653" s="207">
        <v>0</v>
      </c>
      <c r="AW653" s="207">
        <v>0</v>
      </c>
      <c r="AX653" s="207">
        <v>0</v>
      </c>
      <c r="AY653" s="207">
        <v>205335.9</v>
      </c>
      <c r="AZ653" s="207">
        <v>0</v>
      </c>
      <c r="BA653" s="207">
        <v>0</v>
      </c>
      <c r="BB653" s="207">
        <v>0</v>
      </c>
      <c r="BC653" s="207">
        <v>0</v>
      </c>
      <c r="BD653" s="207">
        <v>0</v>
      </c>
      <c r="BE653" s="207">
        <v>391750</v>
      </c>
      <c r="BF653" s="207">
        <v>318213</v>
      </c>
      <c r="BG653" s="207">
        <v>181020</v>
      </c>
      <c r="BH653" s="207"/>
      <c r="BI653" s="207">
        <v>0</v>
      </c>
      <c r="BJ653" s="207"/>
      <c r="BK653" s="207">
        <v>0</v>
      </c>
      <c r="BL653" s="207">
        <v>0</v>
      </c>
      <c r="BM653" s="207">
        <v>0</v>
      </c>
      <c r="BN653" s="207">
        <v>0</v>
      </c>
      <c r="BO653" s="207">
        <v>0</v>
      </c>
      <c r="BP653" s="207"/>
      <c r="BQ653" s="207">
        <v>0</v>
      </c>
      <c r="BR653" s="207">
        <v>0</v>
      </c>
      <c r="BS653" s="207">
        <v>0</v>
      </c>
      <c r="BT653" s="207">
        <v>0</v>
      </c>
      <c r="BU653" s="207">
        <v>0</v>
      </c>
      <c r="BV653" s="207">
        <v>0</v>
      </c>
      <c r="BW653" s="207">
        <v>0</v>
      </c>
      <c r="BX653" s="207">
        <v>0</v>
      </c>
      <c r="BY653" s="207">
        <v>0</v>
      </c>
      <c r="BZ653" s="207">
        <v>0</v>
      </c>
      <c r="CA653" s="207">
        <v>0</v>
      </c>
      <c r="CB653" s="207">
        <v>0</v>
      </c>
      <c r="CC653" s="216">
        <f t="shared" si="79"/>
        <v>2257745.9</v>
      </c>
    </row>
    <row r="654" spans="1:81" s="308" customFormat="1">
      <c r="A654" s="350"/>
      <c r="B654" s="349"/>
      <c r="C654" s="351"/>
      <c r="D654" s="351"/>
      <c r="E654" s="351"/>
      <c r="F654" s="352" t="s">
        <v>1328</v>
      </c>
      <c r="G654" s="353" t="s">
        <v>1329</v>
      </c>
      <c r="H654" s="207">
        <v>0</v>
      </c>
      <c r="I654" s="207">
        <v>0</v>
      </c>
      <c r="J654" s="207">
        <v>29815</v>
      </c>
      <c r="K654" s="207">
        <v>0</v>
      </c>
      <c r="L654" s="207">
        <v>20800</v>
      </c>
      <c r="M654" s="207">
        <v>80000</v>
      </c>
      <c r="N654" s="207">
        <v>0</v>
      </c>
      <c r="O654" s="207">
        <v>0</v>
      </c>
      <c r="P654" s="207">
        <v>0</v>
      </c>
      <c r="Q654" s="207">
        <v>0</v>
      </c>
      <c r="R654" s="207">
        <v>0</v>
      </c>
      <c r="S654" s="207">
        <v>0</v>
      </c>
      <c r="T654" s="207">
        <v>0</v>
      </c>
      <c r="U654" s="207">
        <v>0</v>
      </c>
      <c r="V654" s="207">
        <v>0</v>
      </c>
      <c r="W654" s="207">
        <v>0</v>
      </c>
      <c r="X654" s="207">
        <v>0</v>
      </c>
      <c r="Y654" s="207">
        <v>0</v>
      </c>
      <c r="Z654" s="207">
        <v>0</v>
      </c>
      <c r="AA654" s="207">
        <v>0</v>
      </c>
      <c r="AB654" s="207">
        <v>0</v>
      </c>
      <c r="AC654" s="207">
        <v>0</v>
      </c>
      <c r="AD654" s="207">
        <v>0</v>
      </c>
      <c r="AE654" s="207">
        <v>0</v>
      </c>
      <c r="AF654" s="207">
        <v>0</v>
      </c>
      <c r="AG654" s="207">
        <v>0</v>
      </c>
      <c r="AH654" s="207">
        <v>0</v>
      </c>
      <c r="AI654" s="207">
        <v>0</v>
      </c>
      <c r="AJ654" s="207">
        <v>170460</v>
      </c>
      <c r="AK654" s="207">
        <v>0</v>
      </c>
      <c r="AL654" s="207">
        <v>0</v>
      </c>
      <c r="AM654" s="207">
        <v>0</v>
      </c>
      <c r="AN654" s="207">
        <v>0</v>
      </c>
      <c r="AO654" s="207">
        <v>0</v>
      </c>
      <c r="AP654" s="207">
        <v>0</v>
      </c>
      <c r="AQ654" s="207">
        <v>0</v>
      </c>
      <c r="AR654" s="207">
        <v>0</v>
      </c>
      <c r="AS654" s="207">
        <v>13230</v>
      </c>
      <c r="AT654" s="207">
        <v>0</v>
      </c>
      <c r="AU654" s="207">
        <v>210000</v>
      </c>
      <c r="AV654" s="207">
        <v>0</v>
      </c>
      <c r="AW654" s="207">
        <v>0</v>
      </c>
      <c r="AX654" s="207">
        <v>0</v>
      </c>
      <c r="AY654" s="207">
        <v>21310.48</v>
      </c>
      <c r="AZ654" s="207">
        <v>0</v>
      </c>
      <c r="BA654" s="207">
        <v>0</v>
      </c>
      <c r="BB654" s="207">
        <v>0</v>
      </c>
      <c r="BC654" s="207">
        <v>0</v>
      </c>
      <c r="BD654" s="207">
        <v>0</v>
      </c>
      <c r="BE654" s="207">
        <v>0</v>
      </c>
      <c r="BF654" s="207">
        <v>0</v>
      </c>
      <c r="BG654" s="207">
        <v>0</v>
      </c>
      <c r="BH654" s="207"/>
      <c r="BI654" s="207">
        <v>0</v>
      </c>
      <c r="BJ654" s="207"/>
      <c r="BK654" s="207">
        <v>0</v>
      </c>
      <c r="BL654" s="207">
        <v>0</v>
      </c>
      <c r="BM654" s="207">
        <v>0</v>
      </c>
      <c r="BN654" s="207">
        <v>0</v>
      </c>
      <c r="BO654" s="207">
        <v>0</v>
      </c>
      <c r="BP654" s="207"/>
      <c r="BQ654" s="207">
        <v>22919</v>
      </c>
      <c r="BR654" s="207">
        <v>0</v>
      </c>
      <c r="BS654" s="207">
        <v>0</v>
      </c>
      <c r="BT654" s="207">
        <v>0</v>
      </c>
      <c r="BU654" s="207">
        <v>0</v>
      </c>
      <c r="BV654" s="207">
        <v>0</v>
      </c>
      <c r="BW654" s="207">
        <v>0</v>
      </c>
      <c r="BX654" s="207">
        <v>0</v>
      </c>
      <c r="BY654" s="207">
        <v>0</v>
      </c>
      <c r="BZ654" s="207">
        <v>0</v>
      </c>
      <c r="CA654" s="207">
        <v>0</v>
      </c>
      <c r="CB654" s="207">
        <v>0</v>
      </c>
      <c r="CC654" s="216">
        <f t="shared" si="79"/>
        <v>568534.48</v>
      </c>
    </row>
    <row r="655" spans="1:81" s="308" customFormat="1">
      <c r="A655" s="350"/>
      <c r="B655" s="349"/>
      <c r="C655" s="351"/>
      <c r="D655" s="351"/>
      <c r="E655" s="351"/>
      <c r="F655" s="352" t="s">
        <v>1330</v>
      </c>
      <c r="G655" s="353" t="s">
        <v>1331</v>
      </c>
      <c r="H655" s="207">
        <v>0</v>
      </c>
      <c r="I655" s="207">
        <v>0</v>
      </c>
      <c r="J655" s="207">
        <v>0</v>
      </c>
      <c r="K655" s="207">
        <v>0</v>
      </c>
      <c r="L655" s="207">
        <v>0</v>
      </c>
      <c r="M655" s="207">
        <v>0</v>
      </c>
      <c r="N655" s="207">
        <v>0</v>
      </c>
      <c r="O655" s="207">
        <v>0</v>
      </c>
      <c r="P655" s="207">
        <v>0</v>
      </c>
      <c r="Q655" s="207">
        <v>0</v>
      </c>
      <c r="R655" s="207">
        <v>0</v>
      </c>
      <c r="S655" s="207">
        <v>0</v>
      </c>
      <c r="T655" s="207">
        <v>0</v>
      </c>
      <c r="U655" s="207">
        <v>0</v>
      </c>
      <c r="V655" s="207">
        <v>0</v>
      </c>
      <c r="W655" s="207">
        <v>0</v>
      </c>
      <c r="X655" s="207">
        <v>0</v>
      </c>
      <c r="Y655" s="207">
        <v>0</v>
      </c>
      <c r="Z655" s="207">
        <v>0</v>
      </c>
      <c r="AA655" s="207">
        <v>0</v>
      </c>
      <c r="AB655" s="207">
        <v>0</v>
      </c>
      <c r="AC655" s="207">
        <v>0</v>
      </c>
      <c r="AD655" s="207">
        <v>0</v>
      </c>
      <c r="AE655" s="207">
        <v>0</v>
      </c>
      <c r="AF655" s="207">
        <v>0</v>
      </c>
      <c r="AG655" s="207">
        <v>0</v>
      </c>
      <c r="AH655" s="207">
        <v>0</v>
      </c>
      <c r="AI655" s="207">
        <v>0</v>
      </c>
      <c r="AJ655" s="207">
        <v>0</v>
      </c>
      <c r="AK655" s="207">
        <v>0</v>
      </c>
      <c r="AL655" s="207">
        <v>0</v>
      </c>
      <c r="AM655" s="207">
        <v>0</v>
      </c>
      <c r="AN655" s="207">
        <v>0</v>
      </c>
      <c r="AO655" s="207">
        <v>0</v>
      </c>
      <c r="AP655" s="207">
        <v>0</v>
      </c>
      <c r="AQ655" s="207">
        <v>0</v>
      </c>
      <c r="AR655" s="207">
        <v>0</v>
      </c>
      <c r="AS655" s="207">
        <v>0</v>
      </c>
      <c r="AT655" s="207">
        <v>0</v>
      </c>
      <c r="AU655" s="207">
        <v>0</v>
      </c>
      <c r="AV655" s="207">
        <v>0</v>
      </c>
      <c r="AW655" s="207">
        <v>0</v>
      </c>
      <c r="AX655" s="207">
        <v>0</v>
      </c>
      <c r="AY655" s="207">
        <v>0</v>
      </c>
      <c r="AZ655" s="207">
        <v>0</v>
      </c>
      <c r="BA655" s="207">
        <v>0</v>
      </c>
      <c r="BB655" s="207">
        <v>0</v>
      </c>
      <c r="BC655" s="207">
        <v>0</v>
      </c>
      <c r="BD655" s="207">
        <v>0</v>
      </c>
      <c r="BE655" s="207">
        <v>0</v>
      </c>
      <c r="BF655" s="207">
        <v>0</v>
      </c>
      <c r="BG655" s="207">
        <v>0</v>
      </c>
      <c r="BH655" s="207">
        <v>0</v>
      </c>
      <c r="BI655" s="207">
        <v>0</v>
      </c>
      <c r="BJ655" s="207">
        <v>0</v>
      </c>
      <c r="BK655" s="207">
        <v>0</v>
      </c>
      <c r="BL655" s="207">
        <v>0</v>
      </c>
      <c r="BM655" s="207">
        <v>0</v>
      </c>
      <c r="BN655" s="207">
        <v>0</v>
      </c>
      <c r="BO655" s="207">
        <v>0</v>
      </c>
      <c r="BP655" s="207">
        <v>0</v>
      </c>
      <c r="BQ655" s="207">
        <v>0</v>
      </c>
      <c r="BR655" s="207">
        <v>0</v>
      </c>
      <c r="BS655" s="207">
        <v>0</v>
      </c>
      <c r="BT655" s="207">
        <v>0</v>
      </c>
      <c r="BU655" s="207">
        <v>0</v>
      </c>
      <c r="BV655" s="207">
        <v>0</v>
      </c>
      <c r="BW655" s="207">
        <v>0</v>
      </c>
      <c r="BX655" s="207">
        <v>0</v>
      </c>
      <c r="BY655" s="207">
        <v>0</v>
      </c>
      <c r="BZ655" s="207">
        <v>0</v>
      </c>
      <c r="CA655" s="207">
        <v>0</v>
      </c>
      <c r="CB655" s="207">
        <v>0</v>
      </c>
      <c r="CC655" s="216">
        <f t="shared" si="79"/>
        <v>0</v>
      </c>
    </row>
    <row r="656" spans="1:81" s="308" customFormat="1">
      <c r="A656" s="350"/>
      <c r="B656" s="349"/>
      <c r="C656" s="351"/>
      <c r="D656" s="351"/>
      <c r="E656" s="351"/>
      <c r="F656" s="352" t="s">
        <v>1332</v>
      </c>
      <c r="G656" s="353" t="s">
        <v>1333</v>
      </c>
      <c r="H656" s="207">
        <v>0</v>
      </c>
      <c r="I656" s="207">
        <v>0</v>
      </c>
      <c r="J656" s="207">
        <v>0</v>
      </c>
      <c r="K656" s="207">
        <v>0</v>
      </c>
      <c r="L656" s="207">
        <v>0</v>
      </c>
      <c r="M656" s="207">
        <v>0</v>
      </c>
      <c r="N656" s="207">
        <v>0</v>
      </c>
      <c r="O656" s="207">
        <v>0</v>
      </c>
      <c r="P656" s="207">
        <v>10378.700000000001</v>
      </c>
      <c r="Q656" s="207">
        <v>0</v>
      </c>
      <c r="R656" s="207">
        <v>0</v>
      </c>
      <c r="S656" s="207">
        <v>0</v>
      </c>
      <c r="T656" s="207">
        <v>0</v>
      </c>
      <c r="U656" s="207">
        <v>0</v>
      </c>
      <c r="V656" s="207">
        <v>0</v>
      </c>
      <c r="W656" s="207">
        <v>0</v>
      </c>
      <c r="X656" s="207">
        <v>0</v>
      </c>
      <c r="Y656" s="207">
        <v>0</v>
      </c>
      <c r="Z656" s="207">
        <v>0</v>
      </c>
      <c r="AA656" s="207">
        <v>0</v>
      </c>
      <c r="AB656" s="207">
        <v>0</v>
      </c>
      <c r="AC656" s="207">
        <v>0</v>
      </c>
      <c r="AD656" s="207">
        <v>0</v>
      </c>
      <c r="AE656" s="207">
        <v>0</v>
      </c>
      <c r="AF656" s="207">
        <v>0</v>
      </c>
      <c r="AG656" s="207">
        <v>0</v>
      </c>
      <c r="AH656" s="207">
        <v>0</v>
      </c>
      <c r="AI656" s="207">
        <v>0</v>
      </c>
      <c r="AJ656" s="207">
        <v>0</v>
      </c>
      <c r="AK656" s="207">
        <v>0</v>
      </c>
      <c r="AL656" s="207">
        <v>0</v>
      </c>
      <c r="AM656" s="207">
        <v>0</v>
      </c>
      <c r="AN656" s="207">
        <v>0</v>
      </c>
      <c r="AO656" s="207">
        <v>0</v>
      </c>
      <c r="AP656" s="207">
        <v>0</v>
      </c>
      <c r="AQ656" s="207">
        <v>0</v>
      </c>
      <c r="AR656" s="207">
        <v>0</v>
      </c>
      <c r="AS656" s="207">
        <v>0</v>
      </c>
      <c r="AT656" s="207">
        <v>0</v>
      </c>
      <c r="AU656" s="207">
        <v>0</v>
      </c>
      <c r="AV656" s="207">
        <v>0</v>
      </c>
      <c r="AW656" s="207">
        <v>0</v>
      </c>
      <c r="AX656" s="207">
        <v>0</v>
      </c>
      <c r="AY656" s="207">
        <v>0</v>
      </c>
      <c r="AZ656" s="207">
        <v>0</v>
      </c>
      <c r="BA656" s="207">
        <v>0</v>
      </c>
      <c r="BB656" s="207">
        <v>0</v>
      </c>
      <c r="BC656" s="207">
        <v>0</v>
      </c>
      <c r="BD656" s="207">
        <v>0</v>
      </c>
      <c r="BE656" s="207">
        <v>0</v>
      </c>
      <c r="BF656" s="207">
        <v>0</v>
      </c>
      <c r="BG656" s="207">
        <v>0</v>
      </c>
      <c r="BH656" s="207"/>
      <c r="BI656" s="207">
        <v>0</v>
      </c>
      <c r="BJ656" s="207"/>
      <c r="BK656" s="207">
        <v>0</v>
      </c>
      <c r="BL656" s="207">
        <v>0</v>
      </c>
      <c r="BM656" s="207">
        <v>0</v>
      </c>
      <c r="BN656" s="207">
        <v>0</v>
      </c>
      <c r="BO656" s="207">
        <v>0</v>
      </c>
      <c r="BP656" s="207"/>
      <c r="BQ656" s="207">
        <v>0</v>
      </c>
      <c r="BR656" s="207">
        <v>0</v>
      </c>
      <c r="BS656" s="207">
        <v>0</v>
      </c>
      <c r="BT656" s="207">
        <v>0</v>
      </c>
      <c r="BU656" s="207">
        <v>0</v>
      </c>
      <c r="BV656" s="207">
        <v>0</v>
      </c>
      <c r="BW656" s="207">
        <v>0</v>
      </c>
      <c r="BX656" s="207">
        <v>0</v>
      </c>
      <c r="BY656" s="207">
        <v>0</v>
      </c>
      <c r="BZ656" s="207">
        <v>0</v>
      </c>
      <c r="CA656" s="207">
        <v>0</v>
      </c>
      <c r="CB656" s="207">
        <v>0</v>
      </c>
      <c r="CC656" s="216">
        <f t="shared" si="79"/>
        <v>10378.700000000001</v>
      </c>
    </row>
    <row r="657" spans="1:81" s="308" customFormat="1">
      <c r="A657" s="350"/>
      <c r="B657" s="349"/>
      <c r="C657" s="351"/>
      <c r="D657" s="351"/>
      <c r="E657" s="351"/>
      <c r="F657" s="352" t="s">
        <v>1334</v>
      </c>
      <c r="G657" s="353" t="s">
        <v>1335</v>
      </c>
      <c r="H657" s="207">
        <v>0</v>
      </c>
      <c r="I657" s="207">
        <v>90000</v>
      </c>
      <c r="J657" s="207">
        <v>360000</v>
      </c>
      <c r="K657" s="207">
        <v>115000</v>
      </c>
      <c r="L657" s="207">
        <v>140000</v>
      </c>
      <c r="M657" s="207">
        <v>50000</v>
      </c>
      <c r="N657" s="207">
        <v>1220000</v>
      </c>
      <c r="O657" s="207">
        <v>0</v>
      </c>
      <c r="P657" s="207">
        <v>20000</v>
      </c>
      <c r="Q657" s="207">
        <v>0</v>
      </c>
      <c r="R657" s="207">
        <v>0</v>
      </c>
      <c r="S657" s="207">
        <v>125000</v>
      </c>
      <c r="T657" s="207">
        <v>160000</v>
      </c>
      <c r="U657" s="207">
        <v>185000</v>
      </c>
      <c r="V657" s="207">
        <v>0</v>
      </c>
      <c r="W657" s="207">
        <v>85000</v>
      </c>
      <c r="X657" s="207">
        <v>0</v>
      </c>
      <c r="Y657" s="207">
        <v>35000</v>
      </c>
      <c r="Z657" s="207">
        <v>0</v>
      </c>
      <c r="AA657" s="207">
        <v>0</v>
      </c>
      <c r="AB657" s="207">
        <v>65000</v>
      </c>
      <c r="AC657" s="207">
        <v>0</v>
      </c>
      <c r="AD657" s="207">
        <v>0</v>
      </c>
      <c r="AE657" s="207">
        <v>80000</v>
      </c>
      <c r="AF657" s="207">
        <v>0</v>
      </c>
      <c r="AG657" s="207">
        <v>0</v>
      </c>
      <c r="AH657" s="207">
        <v>0</v>
      </c>
      <c r="AI657" s="207">
        <v>0</v>
      </c>
      <c r="AJ657" s="207">
        <v>65000</v>
      </c>
      <c r="AK657" s="207">
        <v>0</v>
      </c>
      <c r="AL657" s="207">
        <v>60000</v>
      </c>
      <c r="AM657" s="207">
        <v>0</v>
      </c>
      <c r="AN657" s="207">
        <v>85000</v>
      </c>
      <c r="AO657" s="207">
        <v>0</v>
      </c>
      <c r="AP657" s="207">
        <v>65000</v>
      </c>
      <c r="AQ657" s="207">
        <v>35000</v>
      </c>
      <c r="AR657" s="207">
        <v>90000</v>
      </c>
      <c r="AS657" s="207">
        <v>95000</v>
      </c>
      <c r="AT657" s="207">
        <v>75000</v>
      </c>
      <c r="AU657" s="207">
        <v>330000</v>
      </c>
      <c r="AV657" s="207">
        <v>0</v>
      </c>
      <c r="AW657" s="207">
        <v>0</v>
      </c>
      <c r="AX657" s="207">
        <v>60000</v>
      </c>
      <c r="AY657" s="207">
        <v>50000</v>
      </c>
      <c r="AZ657" s="207">
        <v>0</v>
      </c>
      <c r="BA657" s="207">
        <v>0</v>
      </c>
      <c r="BB657" s="207">
        <v>0</v>
      </c>
      <c r="BC657" s="207">
        <v>95000</v>
      </c>
      <c r="BD657" s="207">
        <v>90000</v>
      </c>
      <c r="BE657" s="207">
        <v>210000</v>
      </c>
      <c r="BF657" s="207">
        <v>80000</v>
      </c>
      <c r="BG657" s="207">
        <v>60000</v>
      </c>
      <c r="BH657" s="207"/>
      <c r="BI657" s="207">
        <v>80000</v>
      </c>
      <c r="BJ657" s="207"/>
      <c r="BK657" s="207">
        <v>35000</v>
      </c>
      <c r="BL657" s="207">
        <v>45000</v>
      </c>
      <c r="BM657" s="207">
        <v>744000</v>
      </c>
      <c r="BN657" s="207">
        <v>0</v>
      </c>
      <c r="BO657" s="207">
        <v>95000</v>
      </c>
      <c r="BP657" s="207"/>
      <c r="BQ657" s="207">
        <v>0</v>
      </c>
      <c r="BR657" s="207">
        <v>80000</v>
      </c>
      <c r="BS657" s="207">
        <v>30000</v>
      </c>
      <c r="BT657" s="207">
        <v>416666.67</v>
      </c>
      <c r="BU657" s="207">
        <v>75000</v>
      </c>
      <c r="BV657" s="207">
        <v>100000</v>
      </c>
      <c r="BW657" s="207">
        <v>95000</v>
      </c>
      <c r="BX657" s="207">
        <v>95000</v>
      </c>
      <c r="BY657" s="207">
        <v>265000</v>
      </c>
      <c r="BZ657" s="207">
        <v>65000</v>
      </c>
      <c r="CA657" s="207">
        <v>70000</v>
      </c>
      <c r="CB657" s="207">
        <v>0</v>
      </c>
      <c r="CC657" s="216">
        <f t="shared" si="79"/>
        <v>6565666.6699999999</v>
      </c>
    </row>
    <row r="658" spans="1:81" s="308" customFormat="1">
      <c r="A658" s="350"/>
      <c r="B658" s="349"/>
      <c r="C658" s="351"/>
      <c r="D658" s="351"/>
      <c r="E658" s="351"/>
      <c r="F658" s="352" t="s">
        <v>1336</v>
      </c>
      <c r="G658" s="353" t="s">
        <v>1797</v>
      </c>
      <c r="H658" s="207">
        <v>9485197.3000000007</v>
      </c>
      <c r="I658" s="207">
        <v>2971935.5</v>
      </c>
      <c r="J658" s="207">
        <v>2600000</v>
      </c>
      <c r="K658" s="207">
        <v>1640200</v>
      </c>
      <c r="L658" s="207">
        <v>1350600</v>
      </c>
      <c r="M658" s="207">
        <v>600000</v>
      </c>
      <c r="N658" s="207">
        <v>14000000</v>
      </c>
      <c r="O658" s="207">
        <v>2553481</v>
      </c>
      <c r="P658" s="207">
        <v>728043.75</v>
      </c>
      <c r="Q658" s="207">
        <v>9200000</v>
      </c>
      <c r="R658" s="207">
        <v>648000</v>
      </c>
      <c r="S658" s="207">
        <v>1828947</v>
      </c>
      <c r="T658" s="207">
        <v>3090000</v>
      </c>
      <c r="U658" s="207">
        <v>3421697.49</v>
      </c>
      <c r="V658" s="207">
        <v>593210</v>
      </c>
      <c r="W658" s="207">
        <v>1084120.26</v>
      </c>
      <c r="X658" s="207">
        <v>1081847.58</v>
      </c>
      <c r="Y658" s="207">
        <v>858784.33</v>
      </c>
      <c r="Z658" s="207">
        <v>0</v>
      </c>
      <c r="AA658" s="207">
        <v>0</v>
      </c>
      <c r="AB658" s="207">
        <v>697427.5</v>
      </c>
      <c r="AC658" s="207">
        <v>0</v>
      </c>
      <c r="AD658" s="207">
        <v>0</v>
      </c>
      <c r="AE658" s="207">
        <v>855271</v>
      </c>
      <c r="AF658" s="207">
        <v>1499955</v>
      </c>
      <c r="AG658" s="207">
        <v>487400</v>
      </c>
      <c r="AH658" s="207">
        <v>394322</v>
      </c>
      <c r="AI658" s="207">
        <v>0</v>
      </c>
      <c r="AJ658" s="207">
        <v>700000</v>
      </c>
      <c r="AK658" s="207">
        <v>375114</v>
      </c>
      <c r="AL658" s="207">
        <v>635093</v>
      </c>
      <c r="AM658" s="207">
        <v>378938</v>
      </c>
      <c r="AN658" s="207">
        <v>905494</v>
      </c>
      <c r="AO658" s="207">
        <v>517900</v>
      </c>
      <c r="AP658" s="207">
        <v>521516.75</v>
      </c>
      <c r="AQ658" s="207">
        <v>462667.75</v>
      </c>
      <c r="AR658" s="207">
        <v>755000</v>
      </c>
      <c r="AS658" s="207">
        <v>724372</v>
      </c>
      <c r="AT658" s="207">
        <v>500149</v>
      </c>
      <c r="AU658" s="207">
        <v>3950000</v>
      </c>
      <c r="AV658" s="207">
        <v>130000</v>
      </c>
      <c r="AW658" s="207">
        <v>0</v>
      </c>
      <c r="AX658" s="207">
        <v>620813</v>
      </c>
      <c r="AY658" s="207">
        <v>303161</v>
      </c>
      <c r="AZ658" s="207">
        <v>0</v>
      </c>
      <c r="BA658" s="207">
        <v>400000</v>
      </c>
      <c r="BB658" s="207">
        <v>10980000</v>
      </c>
      <c r="BC658" s="207">
        <v>0</v>
      </c>
      <c r="BD658" s="207">
        <v>901077.5</v>
      </c>
      <c r="BE658" s="207">
        <v>1400000</v>
      </c>
      <c r="BF658" s="207">
        <v>0</v>
      </c>
      <c r="BG658" s="207">
        <v>796492</v>
      </c>
      <c r="BH658" s="207"/>
      <c r="BI658" s="207">
        <v>1633466</v>
      </c>
      <c r="BJ658" s="207"/>
      <c r="BK658" s="207">
        <v>472389</v>
      </c>
      <c r="BL658" s="207">
        <v>265830</v>
      </c>
      <c r="BM658" s="207">
        <v>7464000</v>
      </c>
      <c r="BN658" s="207">
        <v>0</v>
      </c>
      <c r="BO658" s="207">
        <v>792687.5</v>
      </c>
      <c r="BP658" s="207"/>
      <c r="BQ658" s="207">
        <v>103032.5</v>
      </c>
      <c r="BR658" s="207">
        <v>896710</v>
      </c>
      <c r="BS658" s="207">
        <v>503646.5</v>
      </c>
      <c r="BT658" s="207">
        <v>7896785.7800000003</v>
      </c>
      <c r="BU658" s="207">
        <v>460355</v>
      </c>
      <c r="BV658" s="207">
        <v>568120</v>
      </c>
      <c r="BW658" s="207">
        <v>993160</v>
      </c>
      <c r="BX658" s="207">
        <v>845340</v>
      </c>
      <c r="BY658" s="207">
        <v>2712600</v>
      </c>
      <c r="BZ658" s="207">
        <v>587110</v>
      </c>
      <c r="CA658" s="207">
        <v>468140</v>
      </c>
      <c r="CB658" s="207">
        <v>0</v>
      </c>
      <c r="CC658" s="216">
        <f t="shared" si="79"/>
        <v>114291599.98999999</v>
      </c>
    </row>
    <row r="659" spans="1:81" s="308" customFormat="1">
      <c r="A659" s="350"/>
      <c r="B659" s="349"/>
      <c r="C659" s="351"/>
      <c r="D659" s="351"/>
      <c r="E659" s="351"/>
      <c r="F659" s="352" t="s">
        <v>1337</v>
      </c>
      <c r="G659" s="353" t="s">
        <v>1338</v>
      </c>
      <c r="H659" s="207">
        <v>730999.17</v>
      </c>
      <c r="I659" s="207">
        <v>252720.89</v>
      </c>
      <c r="J659" s="207">
        <v>254000</v>
      </c>
      <c r="K659" s="207">
        <v>104100</v>
      </c>
      <c r="L659" s="207">
        <v>65963.600000000006</v>
      </c>
      <c r="M659" s="207">
        <v>0</v>
      </c>
      <c r="N659" s="207">
        <v>3700000</v>
      </c>
      <c r="O659" s="207">
        <v>0</v>
      </c>
      <c r="P659" s="207">
        <v>38730</v>
      </c>
      <c r="Q659" s="207">
        <v>0</v>
      </c>
      <c r="R659" s="207">
        <v>50000</v>
      </c>
      <c r="S659" s="207">
        <v>528897.5</v>
      </c>
      <c r="T659" s="207">
        <v>405000</v>
      </c>
      <c r="U659" s="207">
        <v>269074</v>
      </c>
      <c r="V659" s="207">
        <v>4420</v>
      </c>
      <c r="W659" s="207">
        <v>0</v>
      </c>
      <c r="X659" s="207">
        <v>2730</v>
      </c>
      <c r="Y659" s="207">
        <v>133659.34</v>
      </c>
      <c r="Z659" s="207">
        <v>0</v>
      </c>
      <c r="AA659" s="207">
        <v>0</v>
      </c>
      <c r="AB659" s="207">
        <v>26620</v>
      </c>
      <c r="AC659" s="207">
        <v>0</v>
      </c>
      <c r="AD659" s="207">
        <v>0</v>
      </c>
      <c r="AE659" s="207">
        <v>0</v>
      </c>
      <c r="AF659" s="207">
        <v>200000</v>
      </c>
      <c r="AG659" s="207">
        <v>15000</v>
      </c>
      <c r="AH659" s="207">
        <v>41400</v>
      </c>
      <c r="AI659" s="207">
        <v>0</v>
      </c>
      <c r="AJ659" s="207">
        <v>110000</v>
      </c>
      <c r="AK659" s="207">
        <v>0</v>
      </c>
      <c r="AL659" s="207">
        <v>16286.25</v>
      </c>
      <c r="AM659" s="207">
        <v>0</v>
      </c>
      <c r="AN659" s="207">
        <v>40000</v>
      </c>
      <c r="AO659" s="207">
        <v>90000</v>
      </c>
      <c r="AP659" s="207">
        <v>12090</v>
      </c>
      <c r="AQ659" s="207">
        <v>143926.25</v>
      </c>
      <c r="AR659" s="207">
        <v>40000</v>
      </c>
      <c r="AS659" s="207">
        <v>32916</v>
      </c>
      <c r="AT659" s="207">
        <v>6732</v>
      </c>
      <c r="AU659" s="207">
        <v>450000</v>
      </c>
      <c r="AV659" s="207">
        <v>160000</v>
      </c>
      <c r="AW659" s="207">
        <v>0</v>
      </c>
      <c r="AX659" s="207">
        <v>15372</v>
      </c>
      <c r="AY659" s="207">
        <v>20000</v>
      </c>
      <c r="AZ659" s="207">
        <v>0</v>
      </c>
      <c r="BA659" s="207">
        <v>8000</v>
      </c>
      <c r="BB659" s="207">
        <v>0</v>
      </c>
      <c r="BC659" s="207">
        <v>0</v>
      </c>
      <c r="BD659" s="207">
        <v>0</v>
      </c>
      <c r="BE659" s="207">
        <v>0</v>
      </c>
      <c r="BF659" s="207">
        <v>0</v>
      </c>
      <c r="BG659" s="207">
        <v>0</v>
      </c>
      <c r="BH659" s="207"/>
      <c r="BI659" s="207">
        <v>0</v>
      </c>
      <c r="BJ659" s="207"/>
      <c r="BK659" s="207">
        <v>0</v>
      </c>
      <c r="BL659" s="207">
        <v>0</v>
      </c>
      <c r="BM659" s="207">
        <v>1169000</v>
      </c>
      <c r="BN659" s="207">
        <v>0</v>
      </c>
      <c r="BO659" s="207">
        <v>0</v>
      </c>
      <c r="BP659" s="207"/>
      <c r="BQ659" s="207">
        <v>8160</v>
      </c>
      <c r="BR659" s="207">
        <v>142610</v>
      </c>
      <c r="BS659" s="207">
        <v>0</v>
      </c>
      <c r="BT659" s="207">
        <v>440219.91</v>
      </c>
      <c r="BU659" s="207">
        <v>99000</v>
      </c>
      <c r="BV659" s="207">
        <v>115925</v>
      </c>
      <c r="BW659" s="207">
        <v>152510</v>
      </c>
      <c r="BX659" s="207">
        <v>83205</v>
      </c>
      <c r="BY659" s="207">
        <v>122950</v>
      </c>
      <c r="BZ659" s="207">
        <v>123965</v>
      </c>
      <c r="CA659" s="207">
        <v>153500</v>
      </c>
      <c r="CB659" s="207">
        <v>0</v>
      </c>
      <c r="CC659" s="216">
        <f t="shared" si="79"/>
        <v>10579681.91</v>
      </c>
    </row>
    <row r="660" spans="1:81" s="308" customFormat="1">
      <c r="A660" s="350"/>
      <c r="B660" s="349"/>
      <c r="C660" s="351"/>
      <c r="D660" s="351"/>
      <c r="E660" s="351"/>
      <c r="F660" s="352" t="s">
        <v>1339</v>
      </c>
      <c r="G660" s="353" t="s">
        <v>1798</v>
      </c>
      <c r="H660" s="207">
        <v>0</v>
      </c>
      <c r="I660" s="207">
        <v>70000</v>
      </c>
      <c r="J660" s="207">
        <v>0</v>
      </c>
      <c r="K660" s="207">
        <v>10000</v>
      </c>
      <c r="L660" s="207">
        <v>0</v>
      </c>
      <c r="M660" s="207">
        <v>0</v>
      </c>
      <c r="N660" s="207">
        <v>0</v>
      </c>
      <c r="O660" s="207">
        <v>0</v>
      </c>
      <c r="P660" s="207">
        <v>6000</v>
      </c>
      <c r="Q660" s="207">
        <v>0</v>
      </c>
      <c r="R660" s="207">
        <v>0</v>
      </c>
      <c r="S660" s="207">
        <v>0</v>
      </c>
      <c r="T660" s="207">
        <v>40000</v>
      </c>
      <c r="U660" s="207">
        <v>17000</v>
      </c>
      <c r="V660" s="207">
        <v>0</v>
      </c>
      <c r="W660" s="207">
        <v>0</v>
      </c>
      <c r="X660" s="207">
        <v>0</v>
      </c>
      <c r="Y660" s="207">
        <v>0</v>
      </c>
      <c r="Z660" s="207">
        <v>0</v>
      </c>
      <c r="AA660" s="207">
        <v>0</v>
      </c>
      <c r="AB660" s="207">
        <v>15500</v>
      </c>
      <c r="AC660" s="207">
        <v>0</v>
      </c>
      <c r="AD660" s="207">
        <v>0</v>
      </c>
      <c r="AE660" s="207">
        <v>5000</v>
      </c>
      <c r="AF660" s="207">
        <v>0</v>
      </c>
      <c r="AG660" s="207">
        <v>0</v>
      </c>
      <c r="AH660" s="207">
        <v>62500</v>
      </c>
      <c r="AI660" s="207">
        <v>0</v>
      </c>
      <c r="AJ660" s="207">
        <v>1000</v>
      </c>
      <c r="AK660" s="207">
        <v>0</v>
      </c>
      <c r="AL660" s="207">
        <v>0</v>
      </c>
      <c r="AM660" s="207">
        <v>0</v>
      </c>
      <c r="AN660" s="207">
        <v>0</v>
      </c>
      <c r="AO660" s="207">
        <v>0</v>
      </c>
      <c r="AP660" s="207">
        <v>0</v>
      </c>
      <c r="AQ660" s="207">
        <v>0</v>
      </c>
      <c r="AR660" s="207">
        <v>0</v>
      </c>
      <c r="AS660" s="207">
        <v>0</v>
      </c>
      <c r="AT660" s="207">
        <v>0</v>
      </c>
      <c r="AU660" s="207">
        <v>0</v>
      </c>
      <c r="AV660" s="207">
        <v>0</v>
      </c>
      <c r="AW660" s="207">
        <v>0</v>
      </c>
      <c r="AX660" s="207">
        <v>0</v>
      </c>
      <c r="AY660" s="207">
        <v>7500</v>
      </c>
      <c r="AZ660" s="207">
        <v>0</v>
      </c>
      <c r="BA660" s="207">
        <v>0</v>
      </c>
      <c r="BB660" s="207">
        <v>0</v>
      </c>
      <c r="BC660" s="207">
        <v>0</v>
      </c>
      <c r="BD660" s="207">
        <v>0</v>
      </c>
      <c r="BE660" s="207">
        <v>8274</v>
      </c>
      <c r="BF660" s="207">
        <v>32788</v>
      </c>
      <c r="BG660" s="207">
        <v>7000</v>
      </c>
      <c r="BH660" s="207"/>
      <c r="BI660" s="207">
        <v>0</v>
      </c>
      <c r="BJ660" s="207"/>
      <c r="BK660" s="207">
        <v>0</v>
      </c>
      <c r="BL660" s="207">
        <v>20741</v>
      </c>
      <c r="BM660" s="207">
        <v>400000</v>
      </c>
      <c r="BN660" s="207">
        <v>8385060</v>
      </c>
      <c r="BO660" s="207">
        <v>0</v>
      </c>
      <c r="BP660" s="207"/>
      <c r="BQ660" s="207">
        <v>285258</v>
      </c>
      <c r="BR660" s="207">
        <v>3000</v>
      </c>
      <c r="BS660" s="207">
        <v>1500</v>
      </c>
      <c r="BT660" s="207">
        <v>24975.02</v>
      </c>
      <c r="BU660" s="207">
        <v>0</v>
      </c>
      <c r="BV660" s="207">
        <v>14650</v>
      </c>
      <c r="BW660" s="207">
        <v>0</v>
      </c>
      <c r="BX660" s="207">
        <v>0</v>
      </c>
      <c r="BY660" s="207">
        <v>0</v>
      </c>
      <c r="BZ660" s="207">
        <v>0</v>
      </c>
      <c r="CA660" s="207">
        <v>35500</v>
      </c>
      <c r="CB660" s="207">
        <v>40500</v>
      </c>
      <c r="CC660" s="216">
        <f t="shared" si="79"/>
        <v>9493746.0199999996</v>
      </c>
    </row>
    <row r="661" spans="1:81" s="308" customFormat="1">
      <c r="A661" s="350"/>
      <c r="B661" s="349"/>
      <c r="C661" s="351"/>
      <c r="D661" s="351"/>
      <c r="E661" s="351"/>
      <c r="F661" s="352" t="s">
        <v>1340</v>
      </c>
      <c r="G661" s="353" t="s">
        <v>1341</v>
      </c>
      <c r="H661" s="207">
        <v>4480061.97</v>
      </c>
      <c r="I661" s="207">
        <v>0</v>
      </c>
      <c r="J661" s="207">
        <v>1702824.69</v>
      </c>
      <c r="K661" s="207">
        <v>0</v>
      </c>
      <c r="L661" s="207">
        <v>0</v>
      </c>
      <c r="M661" s="207">
        <v>0</v>
      </c>
      <c r="N661" s="207">
        <v>49449387</v>
      </c>
      <c r="O661" s="207">
        <v>5579813.8499999996</v>
      </c>
      <c r="P661" s="207">
        <v>0</v>
      </c>
      <c r="Q661" s="207">
        <v>2600000</v>
      </c>
      <c r="R661" s="207">
        <v>0</v>
      </c>
      <c r="S661" s="207">
        <v>4311352.95</v>
      </c>
      <c r="T661" s="207">
        <v>2291947</v>
      </c>
      <c r="U661" s="207">
        <v>4331910</v>
      </c>
      <c r="V661" s="207">
        <v>0</v>
      </c>
      <c r="W661" s="207">
        <v>1500000</v>
      </c>
      <c r="X661" s="207">
        <v>0</v>
      </c>
      <c r="Y661" s="207">
        <v>0</v>
      </c>
      <c r="Z661" s="207">
        <v>0</v>
      </c>
      <c r="AA661" s="207">
        <v>0</v>
      </c>
      <c r="AB661" s="207">
        <v>720000</v>
      </c>
      <c r="AC661" s="207">
        <v>5467185.3099999996</v>
      </c>
      <c r="AD661" s="207">
        <v>0</v>
      </c>
      <c r="AE661" s="207">
        <v>1105000</v>
      </c>
      <c r="AF661" s="207">
        <v>2927000</v>
      </c>
      <c r="AG661" s="207">
        <v>1273455.2</v>
      </c>
      <c r="AH661" s="207">
        <v>0</v>
      </c>
      <c r="AI661" s="207">
        <v>0</v>
      </c>
      <c r="AJ661" s="207">
        <v>0</v>
      </c>
      <c r="AK661" s="207">
        <v>0</v>
      </c>
      <c r="AL661" s="207">
        <v>0</v>
      </c>
      <c r="AM661" s="207">
        <v>0</v>
      </c>
      <c r="AN661" s="207">
        <v>0</v>
      </c>
      <c r="AO661" s="207">
        <v>0</v>
      </c>
      <c r="AP661" s="207">
        <v>0</v>
      </c>
      <c r="AQ661" s="207">
        <v>0</v>
      </c>
      <c r="AR661" s="207">
        <v>0</v>
      </c>
      <c r="AS661" s="207">
        <v>0</v>
      </c>
      <c r="AT661" s="207">
        <v>0</v>
      </c>
      <c r="AU661" s="207">
        <v>1376672</v>
      </c>
      <c r="AV661" s="207">
        <v>0</v>
      </c>
      <c r="AW661" s="207">
        <v>0</v>
      </c>
      <c r="AX661" s="207">
        <v>0</v>
      </c>
      <c r="AY661" s="207">
        <v>0</v>
      </c>
      <c r="AZ661" s="207">
        <v>0</v>
      </c>
      <c r="BA661" s="207">
        <v>0</v>
      </c>
      <c r="BB661" s="207">
        <v>33561168.130000003</v>
      </c>
      <c r="BC661" s="207">
        <v>351580</v>
      </c>
      <c r="BD661" s="207">
        <v>280700</v>
      </c>
      <c r="BE661" s="207">
        <v>0</v>
      </c>
      <c r="BF661" s="207">
        <v>0</v>
      </c>
      <c r="BG661" s="207">
        <v>0</v>
      </c>
      <c r="BH661" s="207"/>
      <c r="BI661" s="207">
        <v>0</v>
      </c>
      <c r="BJ661" s="207"/>
      <c r="BK661" s="207">
        <v>0</v>
      </c>
      <c r="BL661" s="207">
        <v>0</v>
      </c>
      <c r="BM661" s="207">
        <v>39503091.75</v>
      </c>
      <c r="BN661" s="207">
        <v>0</v>
      </c>
      <c r="BO661" s="207">
        <v>0</v>
      </c>
      <c r="BP661" s="207"/>
      <c r="BQ661" s="207">
        <v>0</v>
      </c>
      <c r="BR661" s="207">
        <v>0</v>
      </c>
      <c r="BS661" s="207">
        <v>0</v>
      </c>
      <c r="BT661" s="207">
        <v>2291666.67</v>
      </c>
      <c r="BU661" s="207">
        <v>0</v>
      </c>
      <c r="BV661" s="207">
        <v>0</v>
      </c>
      <c r="BW661" s="207">
        <v>0</v>
      </c>
      <c r="BX661" s="207">
        <v>0</v>
      </c>
      <c r="BY661" s="207">
        <v>0</v>
      </c>
      <c r="BZ661" s="207">
        <v>0</v>
      </c>
      <c r="CA661" s="207">
        <v>0</v>
      </c>
      <c r="CB661" s="207">
        <v>0</v>
      </c>
      <c r="CC661" s="216">
        <f t="shared" si="79"/>
        <v>165104816.51999998</v>
      </c>
    </row>
    <row r="662" spans="1:81" s="308" customFormat="1">
      <c r="A662" s="350"/>
      <c r="B662" s="349"/>
      <c r="C662" s="351"/>
      <c r="D662" s="351"/>
      <c r="E662" s="351"/>
      <c r="F662" s="352" t="s">
        <v>1342</v>
      </c>
      <c r="G662" s="353" t="s">
        <v>1343</v>
      </c>
      <c r="H662" s="207">
        <v>0</v>
      </c>
      <c r="I662" s="207">
        <v>341200</v>
      </c>
      <c r="J662" s="207">
        <v>10038400</v>
      </c>
      <c r="K662" s="207">
        <v>4294000</v>
      </c>
      <c r="L662" s="207">
        <v>3900000</v>
      </c>
      <c r="M662" s="207">
        <v>1487100</v>
      </c>
      <c r="N662" s="207">
        <v>0</v>
      </c>
      <c r="O662" s="207">
        <v>1163400</v>
      </c>
      <c r="P662" s="207">
        <v>427400</v>
      </c>
      <c r="Q662" s="207">
        <v>0</v>
      </c>
      <c r="R662" s="207">
        <v>4177400</v>
      </c>
      <c r="S662" s="207">
        <v>3310000</v>
      </c>
      <c r="T662" s="207">
        <v>4798200</v>
      </c>
      <c r="U662" s="207">
        <v>1346600</v>
      </c>
      <c r="V662" s="207">
        <v>210000</v>
      </c>
      <c r="W662" s="207">
        <v>725000</v>
      </c>
      <c r="X662" s="207">
        <v>579400</v>
      </c>
      <c r="Y662" s="207">
        <v>427359.33</v>
      </c>
      <c r="Z662" s="207">
        <v>0</v>
      </c>
      <c r="AA662" s="207">
        <v>14063208</v>
      </c>
      <c r="AB662" s="207">
        <v>962400</v>
      </c>
      <c r="AC662" s="207">
        <v>0</v>
      </c>
      <c r="AD662" s="207">
        <v>5651200</v>
      </c>
      <c r="AE662" s="207">
        <v>2671600</v>
      </c>
      <c r="AF662" s="207">
        <v>5578481</v>
      </c>
      <c r="AG662" s="207">
        <v>2294200</v>
      </c>
      <c r="AH662" s="207">
        <v>0</v>
      </c>
      <c r="AI662" s="207">
        <v>0</v>
      </c>
      <c r="AJ662" s="207">
        <v>181600</v>
      </c>
      <c r="AK662" s="207">
        <v>613276</v>
      </c>
      <c r="AL662" s="207">
        <v>369200</v>
      </c>
      <c r="AM662" s="207">
        <v>338600</v>
      </c>
      <c r="AN662" s="207">
        <v>617600</v>
      </c>
      <c r="AO662" s="207">
        <v>1765900</v>
      </c>
      <c r="AP662" s="207">
        <v>455500</v>
      </c>
      <c r="AQ662" s="207">
        <v>4010400</v>
      </c>
      <c r="AR662" s="207">
        <v>381800</v>
      </c>
      <c r="AS662" s="207">
        <v>446900</v>
      </c>
      <c r="AT662" s="207">
        <v>335000</v>
      </c>
      <c r="AU662" s="207">
        <v>0</v>
      </c>
      <c r="AV662" s="207">
        <v>324700</v>
      </c>
      <c r="AW662" s="207">
        <v>356900</v>
      </c>
      <c r="AX662" s="207">
        <v>399500</v>
      </c>
      <c r="AY662" s="207">
        <v>318300</v>
      </c>
      <c r="AZ662" s="207">
        <v>312700</v>
      </c>
      <c r="BA662" s="207">
        <v>415800</v>
      </c>
      <c r="BB662" s="207">
        <v>0</v>
      </c>
      <c r="BC662" s="207">
        <v>2012400</v>
      </c>
      <c r="BD662" s="207">
        <v>536700</v>
      </c>
      <c r="BE662" s="207">
        <v>698900</v>
      </c>
      <c r="BF662" s="207">
        <v>2032900</v>
      </c>
      <c r="BG662" s="207">
        <v>132665</v>
      </c>
      <c r="BH662" s="207"/>
      <c r="BI662" s="207">
        <v>7225700</v>
      </c>
      <c r="BJ662" s="207"/>
      <c r="BK662" s="207">
        <v>1492500</v>
      </c>
      <c r="BL662" s="207">
        <v>692400</v>
      </c>
      <c r="BM662" s="207">
        <v>0</v>
      </c>
      <c r="BN662" s="207">
        <v>-1518424.92</v>
      </c>
      <c r="BO662" s="207">
        <v>851326.57</v>
      </c>
      <c r="BP662" s="207"/>
      <c r="BQ662" s="207">
        <v>418300</v>
      </c>
      <c r="BR662" s="207">
        <v>2613400</v>
      </c>
      <c r="BS662" s="207">
        <v>365600</v>
      </c>
      <c r="BT662" s="207">
        <v>0</v>
      </c>
      <c r="BU662" s="207">
        <v>1450700</v>
      </c>
      <c r="BV662" s="207">
        <v>474200</v>
      </c>
      <c r="BW662" s="207">
        <v>5302700</v>
      </c>
      <c r="BX662" s="207">
        <v>5016900</v>
      </c>
      <c r="BY662" s="207">
        <v>5285200</v>
      </c>
      <c r="BZ662" s="207">
        <v>480800</v>
      </c>
      <c r="CA662" s="207">
        <v>973700</v>
      </c>
      <c r="CB662" s="207">
        <v>1101900</v>
      </c>
      <c r="CC662" s="216">
        <f t="shared" si="79"/>
        <v>117730690.97999999</v>
      </c>
    </row>
    <row r="663" spans="1:81" s="308" customFormat="1">
      <c r="A663" s="350"/>
      <c r="B663" s="349"/>
      <c r="C663" s="351"/>
      <c r="D663" s="351"/>
      <c r="E663" s="351"/>
      <c r="F663" s="352" t="s">
        <v>1344</v>
      </c>
      <c r="G663" s="353" t="s">
        <v>1345</v>
      </c>
      <c r="H663" s="207">
        <v>1126860</v>
      </c>
      <c r="I663" s="207">
        <v>9600</v>
      </c>
      <c r="J663" s="207">
        <v>470000</v>
      </c>
      <c r="K663" s="207">
        <v>0</v>
      </c>
      <c r="L663" s="207">
        <v>0</v>
      </c>
      <c r="M663" s="207">
        <v>0</v>
      </c>
      <c r="N663" s="207">
        <v>0</v>
      </c>
      <c r="O663" s="207">
        <v>0</v>
      </c>
      <c r="P663" s="207">
        <v>0</v>
      </c>
      <c r="Q663" s="207">
        <v>0</v>
      </c>
      <c r="R663" s="207">
        <v>10000</v>
      </c>
      <c r="S663" s="207">
        <v>250000</v>
      </c>
      <c r="T663" s="207">
        <v>0</v>
      </c>
      <c r="U663" s="207">
        <v>44820</v>
      </c>
      <c r="V663" s="207">
        <v>0</v>
      </c>
      <c r="W663" s="207">
        <v>0</v>
      </c>
      <c r="X663" s="207">
        <v>0</v>
      </c>
      <c r="Y663" s="207">
        <v>0</v>
      </c>
      <c r="Z663" s="207">
        <v>0</v>
      </c>
      <c r="AA663" s="207">
        <v>0</v>
      </c>
      <c r="AB663" s="207">
        <v>0</v>
      </c>
      <c r="AC663" s="207">
        <v>0</v>
      </c>
      <c r="AD663" s="207">
        <v>0</v>
      </c>
      <c r="AE663" s="207">
        <v>0</v>
      </c>
      <c r="AF663" s="207">
        <v>0</v>
      </c>
      <c r="AG663" s="207">
        <v>0</v>
      </c>
      <c r="AH663" s="207">
        <v>154000</v>
      </c>
      <c r="AI663" s="207">
        <v>26700</v>
      </c>
      <c r="AJ663" s="207">
        <v>80200</v>
      </c>
      <c r="AK663" s="207">
        <v>0</v>
      </c>
      <c r="AL663" s="207">
        <v>0</v>
      </c>
      <c r="AM663" s="207">
        <v>0</v>
      </c>
      <c r="AN663" s="207">
        <v>0</v>
      </c>
      <c r="AO663" s="207">
        <v>0</v>
      </c>
      <c r="AP663" s="207">
        <v>0</v>
      </c>
      <c r="AQ663" s="207">
        <v>57800</v>
      </c>
      <c r="AR663" s="207">
        <v>38000</v>
      </c>
      <c r="AS663" s="207">
        <v>0</v>
      </c>
      <c r="AT663" s="207">
        <v>0</v>
      </c>
      <c r="AU663" s="207">
        <v>269036.25</v>
      </c>
      <c r="AV663" s="207">
        <v>0</v>
      </c>
      <c r="AW663" s="207">
        <v>0</v>
      </c>
      <c r="AX663" s="207">
        <v>0</v>
      </c>
      <c r="AY663" s="207">
        <v>0</v>
      </c>
      <c r="AZ663" s="207">
        <v>50350.06</v>
      </c>
      <c r="BA663" s="207">
        <v>97050</v>
      </c>
      <c r="BB663" s="207">
        <v>0</v>
      </c>
      <c r="BC663" s="207">
        <v>0</v>
      </c>
      <c r="BD663" s="207">
        <v>0</v>
      </c>
      <c r="BE663" s="207">
        <v>0</v>
      </c>
      <c r="BF663" s="207">
        <v>1230427.5</v>
      </c>
      <c r="BG663" s="207">
        <v>0</v>
      </c>
      <c r="BH663" s="207"/>
      <c r="BI663" s="207">
        <v>0</v>
      </c>
      <c r="BJ663" s="207"/>
      <c r="BK663" s="207">
        <v>0</v>
      </c>
      <c r="BL663" s="207">
        <v>28760</v>
      </c>
      <c r="BM663" s="207">
        <v>0</v>
      </c>
      <c r="BN663" s="207">
        <v>0</v>
      </c>
      <c r="BO663" s="207">
        <v>95220</v>
      </c>
      <c r="BP663" s="207"/>
      <c r="BQ663" s="207">
        <v>0</v>
      </c>
      <c r="BR663" s="207">
        <v>0</v>
      </c>
      <c r="BS663" s="207">
        <v>0</v>
      </c>
      <c r="BT663" s="207">
        <v>96352.62</v>
      </c>
      <c r="BU663" s="207">
        <v>0</v>
      </c>
      <c r="BV663" s="207">
        <v>0</v>
      </c>
      <c r="BW663" s="207">
        <v>0</v>
      </c>
      <c r="BX663" s="207">
        <v>34940</v>
      </c>
      <c r="BY663" s="207">
        <v>0</v>
      </c>
      <c r="BZ663" s="207">
        <v>0</v>
      </c>
      <c r="CA663" s="207">
        <v>0</v>
      </c>
      <c r="CB663" s="207">
        <v>0</v>
      </c>
      <c r="CC663" s="216">
        <f t="shared" si="79"/>
        <v>4170116.43</v>
      </c>
    </row>
    <row r="664" spans="1:81" s="308" customFormat="1">
      <c r="A664" s="350"/>
      <c r="B664" s="349"/>
      <c r="C664" s="351"/>
      <c r="D664" s="351"/>
      <c r="E664" s="351"/>
      <c r="F664" s="352" t="s">
        <v>1346</v>
      </c>
      <c r="G664" s="353" t="s">
        <v>1312</v>
      </c>
      <c r="H664" s="207">
        <v>0</v>
      </c>
      <c r="I664" s="207">
        <v>895118.85</v>
      </c>
      <c r="J664" s="207">
        <v>1221627.8400000001</v>
      </c>
      <c r="K664" s="207">
        <v>348294.7</v>
      </c>
      <c r="L664" s="207">
        <v>382352.16</v>
      </c>
      <c r="M664" s="207">
        <v>148665.12</v>
      </c>
      <c r="N664" s="207">
        <v>4137391.4</v>
      </c>
      <c r="O664" s="207">
        <v>70000</v>
      </c>
      <c r="P664" s="207">
        <v>213926.61</v>
      </c>
      <c r="Q664" s="207">
        <v>1814319.25</v>
      </c>
      <c r="R664" s="207">
        <v>176891.6</v>
      </c>
      <c r="S664" s="207">
        <v>536434.30000000005</v>
      </c>
      <c r="T664" s="207">
        <v>1554523.7</v>
      </c>
      <c r="U664" s="207">
        <v>968982.29</v>
      </c>
      <c r="V664" s="207">
        <v>97167.24</v>
      </c>
      <c r="W664" s="207">
        <v>415331.15</v>
      </c>
      <c r="X664" s="207">
        <v>290164.8</v>
      </c>
      <c r="Y664" s="207">
        <v>186790.39999999999</v>
      </c>
      <c r="Z664" s="207">
        <v>0</v>
      </c>
      <c r="AA664" s="207">
        <v>4911418.4400000004</v>
      </c>
      <c r="AB664" s="207">
        <v>323042.3</v>
      </c>
      <c r="AC664" s="207">
        <v>850683.98</v>
      </c>
      <c r="AD664" s="207">
        <v>259727.64</v>
      </c>
      <c r="AE664" s="207">
        <v>475770.91</v>
      </c>
      <c r="AF664" s="207">
        <v>1023504.87</v>
      </c>
      <c r="AG664" s="207">
        <v>768554.36</v>
      </c>
      <c r="AH664" s="207">
        <v>0</v>
      </c>
      <c r="AI664" s="207">
        <v>9700.35</v>
      </c>
      <c r="AJ664" s="207">
        <v>220272.66</v>
      </c>
      <c r="AK664" s="207">
        <v>262353.90000000002</v>
      </c>
      <c r="AL664" s="207">
        <v>5519.75</v>
      </c>
      <c r="AM664" s="207">
        <v>14198.9</v>
      </c>
      <c r="AN664" s="207">
        <v>205876.36</v>
      </c>
      <c r="AO664" s="207">
        <v>160472.15</v>
      </c>
      <c r="AP664" s="207">
        <v>197799.18</v>
      </c>
      <c r="AQ664" s="207">
        <v>30091.72</v>
      </c>
      <c r="AR664" s="207">
        <v>195012.58</v>
      </c>
      <c r="AS664" s="207">
        <v>385541.84</v>
      </c>
      <c r="AT664" s="207">
        <v>252916.95</v>
      </c>
      <c r="AU664" s="207">
        <v>1663200</v>
      </c>
      <c r="AV664" s="207">
        <v>55500</v>
      </c>
      <c r="AW664" s="207">
        <v>143183.18</v>
      </c>
      <c r="AX664" s="207">
        <v>549703.98</v>
      </c>
      <c r="AY664" s="207">
        <v>304161.09000000003</v>
      </c>
      <c r="AZ664" s="207">
        <v>107735.36</v>
      </c>
      <c r="BA664" s="207">
        <v>198905.43</v>
      </c>
      <c r="BB664" s="207">
        <v>3191557.65</v>
      </c>
      <c r="BC664" s="207">
        <v>388241.61</v>
      </c>
      <c r="BD664" s="207">
        <v>290601.39</v>
      </c>
      <c r="BE664" s="207">
        <v>266918.65999999997</v>
      </c>
      <c r="BF664" s="207">
        <v>0</v>
      </c>
      <c r="BG664" s="207">
        <v>0</v>
      </c>
      <c r="BH664" s="207"/>
      <c r="BI664" s="207">
        <v>1077754.05</v>
      </c>
      <c r="BJ664" s="207"/>
      <c r="BK664" s="207">
        <v>153625.06</v>
      </c>
      <c r="BL664" s="207">
        <v>68462.53</v>
      </c>
      <c r="BM664" s="207">
        <v>0</v>
      </c>
      <c r="BN664" s="207">
        <v>1435893.34</v>
      </c>
      <c r="BO664" s="207">
        <v>189811.58</v>
      </c>
      <c r="BP664" s="207"/>
      <c r="BQ664" s="207">
        <v>590701.85</v>
      </c>
      <c r="BR664" s="207">
        <v>307092.43</v>
      </c>
      <c r="BS664" s="207">
        <v>183642.71</v>
      </c>
      <c r="BT664" s="207">
        <v>1955397.37</v>
      </c>
      <c r="BU664" s="207">
        <v>9408.69</v>
      </c>
      <c r="BV664" s="207">
        <v>167445.39000000001</v>
      </c>
      <c r="BW664" s="207">
        <v>330079.11</v>
      </c>
      <c r="BX664" s="207">
        <v>355859.04</v>
      </c>
      <c r="BY664" s="207">
        <v>1497638.57</v>
      </c>
      <c r="BZ664" s="207">
        <v>275724.88</v>
      </c>
      <c r="CA664" s="207">
        <v>104686.21</v>
      </c>
      <c r="CB664" s="207">
        <v>105726.83</v>
      </c>
      <c r="CC664" s="216">
        <f t="shared" si="79"/>
        <v>39979098.239999995</v>
      </c>
    </row>
    <row r="665" spans="1:81" s="308" customFormat="1">
      <c r="A665" s="350"/>
      <c r="B665" s="349"/>
      <c r="C665" s="351"/>
      <c r="D665" s="351"/>
      <c r="E665" s="351"/>
      <c r="F665" s="352" t="s">
        <v>1347</v>
      </c>
      <c r="G665" s="358" t="s">
        <v>1348</v>
      </c>
      <c r="H665" s="207">
        <v>0</v>
      </c>
      <c r="I665" s="207">
        <v>0</v>
      </c>
      <c r="J665" s="207">
        <v>0</v>
      </c>
      <c r="K665" s="207">
        <v>0</v>
      </c>
      <c r="L665" s="207">
        <v>3500</v>
      </c>
      <c r="M665" s="207">
        <v>0</v>
      </c>
      <c r="N665" s="207">
        <v>0</v>
      </c>
      <c r="O665" s="207">
        <v>0</v>
      </c>
      <c r="P665" s="207">
        <v>0</v>
      </c>
      <c r="Q665" s="207">
        <v>7100</v>
      </c>
      <c r="R665" s="207">
        <v>0</v>
      </c>
      <c r="S665" s="207">
        <v>0</v>
      </c>
      <c r="T665" s="207">
        <v>0</v>
      </c>
      <c r="U665" s="207">
        <v>4200</v>
      </c>
      <c r="V665" s="207">
        <v>0</v>
      </c>
      <c r="W665" s="207">
        <v>0</v>
      </c>
      <c r="X665" s="207">
        <v>0</v>
      </c>
      <c r="Y665" s="207">
        <v>0</v>
      </c>
      <c r="Z665" s="207">
        <v>0</v>
      </c>
      <c r="AA665" s="207">
        <v>30745.9</v>
      </c>
      <c r="AB665" s="207">
        <v>0</v>
      </c>
      <c r="AC665" s="207">
        <v>0</v>
      </c>
      <c r="AD665" s="207">
        <v>121613</v>
      </c>
      <c r="AE665" s="207">
        <v>0</v>
      </c>
      <c r="AF665" s="207">
        <v>0</v>
      </c>
      <c r="AG665" s="207">
        <v>4200</v>
      </c>
      <c r="AH665" s="207">
        <v>0</v>
      </c>
      <c r="AI665" s="207">
        <v>3240</v>
      </c>
      <c r="AJ665" s="207">
        <v>0</v>
      </c>
      <c r="AK665" s="207">
        <v>0</v>
      </c>
      <c r="AL665" s="207">
        <v>0</v>
      </c>
      <c r="AM665" s="207">
        <v>0</v>
      </c>
      <c r="AN665" s="207">
        <v>0</v>
      </c>
      <c r="AO665" s="207">
        <v>0</v>
      </c>
      <c r="AP665" s="207">
        <v>0</v>
      </c>
      <c r="AQ665" s="207">
        <v>376740</v>
      </c>
      <c r="AR665" s="207">
        <v>0</v>
      </c>
      <c r="AS665" s="207">
        <v>310782.59999999998</v>
      </c>
      <c r="AT665" s="207">
        <v>0</v>
      </c>
      <c r="AU665" s="207">
        <v>0</v>
      </c>
      <c r="AV665" s="207">
        <v>0</v>
      </c>
      <c r="AW665" s="207">
        <v>43500</v>
      </c>
      <c r="AX665" s="207">
        <v>0</v>
      </c>
      <c r="AY665" s="207">
        <v>0</v>
      </c>
      <c r="AZ665" s="207">
        <v>0</v>
      </c>
      <c r="BA665" s="207">
        <v>66480</v>
      </c>
      <c r="BB665" s="207">
        <v>0</v>
      </c>
      <c r="BC665" s="207">
        <v>0</v>
      </c>
      <c r="BD665" s="207">
        <v>0</v>
      </c>
      <c r="BE665" s="207">
        <v>0</v>
      </c>
      <c r="BF665" s="207">
        <v>0</v>
      </c>
      <c r="BG665" s="207">
        <v>0</v>
      </c>
      <c r="BH665" s="207"/>
      <c r="BI665" s="207">
        <v>0</v>
      </c>
      <c r="BJ665" s="207"/>
      <c r="BK665" s="207">
        <v>7000</v>
      </c>
      <c r="BL665" s="207">
        <v>0</v>
      </c>
      <c r="BM665" s="207">
        <v>0</v>
      </c>
      <c r="BN665" s="207">
        <v>67620.100000000006</v>
      </c>
      <c r="BO665" s="207">
        <v>0</v>
      </c>
      <c r="BP665" s="207"/>
      <c r="BQ665" s="207">
        <v>32866.5</v>
      </c>
      <c r="BR665" s="207">
        <v>0</v>
      </c>
      <c r="BS665" s="207">
        <v>172779</v>
      </c>
      <c r="BT665" s="207">
        <v>0</v>
      </c>
      <c r="BU665" s="207">
        <v>15522.48</v>
      </c>
      <c r="BV665" s="207">
        <v>38337.599999999999</v>
      </c>
      <c r="BW665" s="207">
        <v>0</v>
      </c>
      <c r="BX665" s="207">
        <v>0</v>
      </c>
      <c r="BY665" s="207">
        <v>28408.5</v>
      </c>
      <c r="BZ665" s="207">
        <v>0</v>
      </c>
      <c r="CA665" s="207">
        <v>0</v>
      </c>
      <c r="CB665" s="207">
        <v>36134</v>
      </c>
      <c r="CC665" s="216">
        <f t="shared" si="79"/>
        <v>1370769.6800000002</v>
      </c>
    </row>
    <row r="666" spans="1:81" s="308" customFormat="1">
      <c r="A666" s="350"/>
      <c r="B666" s="349"/>
      <c r="C666" s="351"/>
      <c r="D666" s="351"/>
      <c r="E666" s="351"/>
      <c r="F666" s="352" t="s">
        <v>1349</v>
      </c>
      <c r="G666" s="358" t="s">
        <v>1350</v>
      </c>
      <c r="H666" s="207">
        <v>0</v>
      </c>
      <c r="I666" s="207">
        <v>0</v>
      </c>
      <c r="J666" s="207">
        <v>1030000</v>
      </c>
      <c r="K666" s="207">
        <v>0</v>
      </c>
      <c r="L666" s="207">
        <v>0</v>
      </c>
      <c r="M666" s="207">
        <v>0</v>
      </c>
      <c r="N666" s="207">
        <v>0</v>
      </c>
      <c r="O666" s="207">
        <v>0</v>
      </c>
      <c r="P666" s="207">
        <v>0</v>
      </c>
      <c r="Q666" s="207">
        <v>2922500</v>
      </c>
      <c r="R666" s="207">
        <v>0</v>
      </c>
      <c r="S666" s="207">
        <v>0</v>
      </c>
      <c r="T666" s="207">
        <v>0</v>
      </c>
      <c r="U666" s="207">
        <v>0</v>
      </c>
      <c r="V666" s="207">
        <v>0</v>
      </c>
      <c r="W666" s="207">
        <v>0</v>
      </c>
      <c r="X666" s="207">
        <v>0</v>
      </c>
      <c r="Y666" s="207">
        <v>0</v>
      </c>
      <c r="Z666" s="207">
        <v>0</v>
      </c>
      <c r="AA666" s="207">
        <v>0</v>
      </c>
      <c r="AB666" s="207">
        <v>0</v>
      </c>
      <c r="AC666" s="207">
        <v>0</v>
      </c>
      <c r="AD666" s="207">
        <v>0</v>
      </c>
      <c r="AE666" s="207">
        <v>0</v>
      </c>
      <c r="AF666" s="207">
        <v>0</v>
      </c>
      <c r="AG666" s="207">
        <v>0</v>
      </c>
      <c r="AH666" s="207">
        <v>13082</v>
      </c>
      <c r="AI666" s="207">
        <v>175500</v>
      </c>
      <c r="AJ666" s="207">
        <v>0</v>
      </c>
      <c r="AK666" s="207">
        <v>58000</v>
      </c>
      <c r="AL666" s="207">
        <v>91500</v>
      </c>
      <c r="AM666" s="207">
        <v>40500</v>
      </c>
      <c r="AN666" s="207">
        <v>132500</v>
      </c>
      <c r="AO666" s="207">
        <v>215500</v>
      </c>
      <c r="AP666" s="207">
        <v>0</v>
      </c>
      <c r="AQ666" s="207">
        <v>36000</v>
      </c>
      <c r="AR666" s="207">
        <v>0</v>
      </c>
      <c r="AS666" s="207">
        <v>93000</v>
      </c>
      <c r="AT666" s="207">
        <v>0</v>
      </c>
      <c r="AU666" s="207">
        <v>0</v>
      </c>
      <c r="AV666" s="207">
        <v>0</v>
      </c>
      <c r="AW666" s="207">
        <v>0</v>
      </c>
      <c r="AX666" s="207">
        <v>0</v>
      </c>
      <c r="AY666" s="207">
        <v>0</v>
      </c>
      <c r="AZ666" s="207">
        <v>0</v>
      </c>
      <c r="BA666" s="207">
        <v>0</v>
      </c>
      <c r="BB666" s="207">
        <v>0</v>
      </c>
      <c r="BC666" s="207">
        <v>0</v>
      </c>
      <c r="BD666" s="207">
        <v>0</v>
      </c>
      <c r="BE666" s="207">
        <v>0</v>
      </c>
      <c r="BF666" s="207">
        <v>335882</v>
      </c>
      <c r="BG666" s="207">
        <v>0</v>
      </c>
      <c r="BH666" s="207"/>
      <c r="BI666" s="207">
        <v>0</v>
      </c>
      <c r="BJ666" s="207"/>
      <c r="BK666" s="207">
        <v>0</v>
      </c>
      <c r="BL666" s="207">
        <v>0</v>
      </c>
      <c r="BM666" s="207">
        <v>0</v>
      </c>
      <c r="BN666" s="207">
        <v>0</v>
      </c>
      <c r="BO666" s="207">
        <v>0</v>
      </c>
      <c r="BP666" s="207"/>
      <c r="BQ666" s="207">
        <v>0</v>
      </c>
      <c r="BR666" s="207">
        <v>0</v>
      </c>
      <c r="BS666" s="207">
        <v>0</v>
      </c>
      <c r="BT666" s="207">
        <v>0</v>
      </c>
      <c r="BU666" s="207">
        <v>0</v>
      </c>
      <c r="BV666" s="207">
        <v>0</v>
      </c>
      <c r="BW666" s="207">
        <v>0</v>
      </c>
      <c r="BX666" s="207">
        <v>0</v>
      </c>
      <c r="BY666" s="207">
        <v>0</v>
      </c>
      <c r="BZ666" s="207">
        <v>0</v>
      </c>
      <c r="CA666" s="207">
        <v>0</v>
      </c>
      <c r="CB666" s="207">
        <v>0</v>
      </c>
      <c r="CC666" s="216">
        <f t="shared" si="79"/>
        <v>5143964</v>
      </c>
    </row>
    <row r="667" spans="1:81" s="308" customFormat="1">
      <c r="A667" s="350"/>
      <c r="B667" s="349"/>
      <c r="C667" s="351"/>
      <c r="D667" s="351"/>
      <c r="E667" s="351"/>
      <c r="F667" s="359" t="s">
        <v>1351</v>
      </c>
      <c r="G667" s="360" t="s">
        <v>1352</v>
      </c>
      <c r="H667" s="207">
        <v>3795553.94</v>
      </c>
      <c r="I667" s="207">
        <v>830427.79</v>
      </c>
      <c r="J667" s="207">
        <v>11083763.65</v>
      </c>
      <c r="K667" s="207">
        <v>698164.34</v>
      </c>
      <c r="L667" s="207">
        <v>1036366.9</v>
      </c>
      <c r="M667" s="207">
        <v>0</v>
      </c>
      <c r="N667" s="207">
        <v>30141937.57</v>
      </c>
      <c r="O667" s="207">
        <v>5189551.75</v>
      </c>
      <c r="P667" s="207">
        <v>3711447.67</v>
      </c>
      <c r="Q667" s="207">
        <v>29599114.260000002</v>
      </c>
      <c r="R667" s="207">
        <v>2997290.6</v>
      </c>
      <c r="S667" s="207">
        <v>479650.18</v>
      </c>
      <c r="T667" s="207">
        <v>2815804.45</v>
      </c>
      <c r="U667" s="207">
        <v>23455859</v>
      </c>
      <c r="V667" s="207">
        <v>538499</v>
      </c>
      <c r="W667" s="207">
        <v>14688591.460000001</v>
      </c>
      <c r="X667" s="207">
        <v>4220082.13</v>
      </c>
      <c r="Y667" s="207">
        <v>48206.95</v>
      </c>
      <c r="Z667" s="207">
        <v>15742985.76</v>
      </c>
      <c r="AA667" s="207">
        <v>2380687.83</v>
      </c>
      <c r="AB667" s="207">
        <v>672198.77</v>
      </c>
      <c r="AC667" s="207">
        <v>3185571.08</v>
      </c>
      <c r="AD667" s="207">
        <v>1432722.93</v>
      </c>
      <c r="AE667" s="207">
        <v>1182094.8799999999</v>
      </c>
      <c r="AF667" s="207">
        <v>3403790.85</v>
      </c>
      <c r="AG667" s="207">
        <v>906952.15</v>
      </c>
      <c r="AH667" s="207">
        <v>1264848</v>
      </c>
      <c r="AI667" s="207">
        <v>0</v>
      </c>
      <c r="AJ667" s="207">
        <v>102500</v>
      </c>
      <c r="AK667" s="207">
        <v>0</v>
      </c>
      <c r="AL667" s="207">
        <v>0</v>
      </c>
      <c r="AM667" s="207">
        <v>0</v>
      </c>
      <c r="AN667" s="207">
        <v>0</v>
      </c>
      <c r="AO667" s="207">
        <v>0</v>
      </c>
      <c r="AP667" s="207">
        <v>119000</v>
      </c>
      <c r="AQ667" s="207">
        <v>58000</v>
      </c>
      <c r="AR667" s="207">
        <v>344000</v>
      </c>
      <c r="AS667" s="207">
        <v>0</v>
      </c>
      <c r="AT667" s="207">
        <v>109000</v>
      </c>
      <c r="AU667" s="207">
        <v>7062163.6900000004</v>
      </c>
      <c r="AV667" s="207">
        <v>636418.71</v>
      </c>
      <c r="AW667" s="207">
        <v>3787894.75</v>
      </c>
      <c r="AX667" s="207">
        <v>2144972.5</v>
      </c>
      <c r="AY667" s="207">
        <v>1303178</v>
      </c>
      <c r="AZ667" s="207">
        <v>198462.02</v>
      </c>
      <c r="BA667" s="207">
        <v>591582.05000000005</v>
      </c>
      <c r="BB667" s="207">
        <v>792067.38</v>
      </c>
      <c r="BC667" s="207">
        <v>60838</v>
      </c>
      <c r="BD667" s="207">
        <v>819245.42</v>
      </c>
      <c r="BE667" s="207">
        <v>190726</v>
      </c>
      <c r="BF667" s="207">
        <v>6796281.4699999997</v>
      </c>
      <c r="BG667" s="207">
        <v>433215</v>
      </c>
      <c r="BH667" s="207"/>
      <c r="BI667" s="207">
        <v>2016347.5</v>
      </c>
      <c r="BJ667" s="207"/>
      <c r="BK667" s="207">
        <v>131222.60999999999</v>
      </c>
      <c r="BL667" s="207">
        <v>89724</v>
      </c>
      <c r="BM667" s="207">
        <v>532604</v>
      </c>
      <c r="BN667" s="207">
        <v>1869462.5</v>
      </c>
      <c r="BO667" s="207">
        <v>215559</v>
      </c>
      <c r="BP667" s="207"/>
      <c r="BQ667" s="207">
        <v>232039.5</v>
      </c>
      <c r="BR667" s="207">
        <v>30565.42</v>
      </c>
      <c r="BS667" s="207">
        <v>523573</v>
      </c>
      <c r="BT667" s="207">
        <v>0</v>
      </c>
      <c r="BU667" s="207">
        <v>3143958.19</v>
      </c>
      <c r="BV667" s="207">
        <v>2061198.94</v>
      </c>
      <c r="BW667" s="207">
        <v>194991.98</v>
      </c>
      <c r="BX667" s="207">
        <v>1148081.01</v>
      </c>
      <c r="BY667" s="207">
        <v>5911515.9800000004</v>
      </c>
      <c r="BZ667" s="207">
        <v>416323.02</v>
      </c>
      <c r="CA667" s="207">
        <v>150948</v>
      </c>
      <c r="CB667" s="207">
        <v>0</v>
      </c>
      <c r="CC667" s="216">
        <f t="shared" si="79"/>
        <v>209719823.53</v>
      </c>
    </row>
    <row r="668" spans="1:81" s="308" customFormat="1">
      <c r="A668" s="350"/>
      <c r="B668" s="349"/>
      <c r="C668" s="351"/>
      <c r="D668" s="351"/>
      <c r="E668" s="351"/>
      <c r="F668" s="359" t="s">
        <v>1353</v>
      </c>
      <c r="G668" s="360" t="s">
        <v>1354</v>
      </c>
      <c r="H668" s="207">
        <v>0</v>
      </c>
      <c r="I668" s="207">
        <v>0</v>
      </c>
      <c r="J668" s="207">
        <v>0</v>
      </c>
      <c r="K668" s="207">
        <v>0</v>
      </c>
      <c r="L668" s="207">
        <v>0</v>
      </c>
      <c r="M668" s="207">
        <v>0</v>
      </c>
      <c r="N668" s="207">
        <v>0</v>
      </c>
      <c r="O668" s="207">
        <v>0</v>
      </c>
      <c r="P668" s="207">
        <v>0</v>
      </c>
      <c r="Q668" s="207">
        <v>0</v>
      </c>
      <c r="R668" s="207">
        <v>0</v>
      </c>
      <c r="S668" s="207">
        <v>0</v>
      </c>
      <c r="T668" s="207">
        <v>0</v>
      </c>
      <c r="U668" s="207">
        <v>0</v>
      </c>
      <c r="V668" s="207">
        <v>0</v>
      </c>
      <c r="W668" s="207">
        <v>0</v>
      </c>
      <c r="X668" s="207">
        <v>0</v>
      </c>
      <c r="Y668" s="207">
        <v>0</v>
      </c>
      <c r="Z668" s="207">
        <v>0</v>
      </c>
      <c r="AA668" s="207">
        <v>0</v>
      </c>
      <c r="AB668" s="207">
        <v>0</v>
      </c>
      <c r="AC668" s="207">
        <v>0</v>
      </c>
      <c r="AD668" s="207">
        <v>0</v>
      </c>
      <c r="AE668" s="207">
        <v>0</v>
      </c>
      <c r="AF668" s="207">
        <v>0</v>
      </c>
      <c r="AG668" s="207">
        <v>0</v>
      </c>
      <c r="AH668" s="207">
        <v>0</v>
      </c>
      <c r="AI668" s="207">
        <v>0</v>
      </c>
      <c r="AJ668" s="207">
        <v>0</v>
      </c>
      <c r="AK668" s="207">
        <v>0</v>
      </c>
      <c r="AL668" s="207">
        <v>0</v>
      </c>
      <c r="AM668" s="207">
        <v>0</v>
      </c>
      <c r="AN668" s="207">
        <v>0</v>
      </c>
      <c r="AO668" s="207">
        <v>0</v>
      </c>
      <c r="AP668" s="207">
        <v>0</v>
      </c>
      <c r="AQ668" s="207">
        <v>0</v>
      </c>
      <c r="AR668" s="207">
        <v>0</v>
      </c>
      <c r="AS668" s="207">
        <v>0</v>
      </c>
      <c r="AT668" s="207">
        <v>0</v>
      </c>
      <c r="AU668" s="207">
        <v>0</v>
      </c>
      <c r="AV668" s="207">
        <v>0</v>
      </c>
      <c r="AW668" s="207">
        <v>0</v>
      </c>
      <c r="AX668" s="207">
        <v>0</v>
      </c>
      <c r="AY668" s="207">
        <v>0</v>
      </c>
      <c r="AZ668" s="207">
        <v>0</v>
      </c>
      <c r="BA668" s="207">
        <v>0</v>
      </c>
      <c r="BB668" s="207">
        <v>0</v>
      </c>
      <c r="BC668" s="207">
        <v>0</v>
      </c>
      <c r="BD668" s="207">
        <v>0</v>
      </c>
      <c r="BE668" s="207">
        <v>0</v>
      </c>
      <c r="BF668" s="207">
        <v>0</v>
      </c>
      <c r="BG668" s="207">
        <v>0</v>
      </c>
      <c r="BH668" s="207"/>
      <c r="BI668" s="207">
        <v>0</v>
      </c>
      <c r="BJ668" s="207"/>
      <c r="BK668" s="207">
        <v>0</v>
      </c>
      <c r="BL668" s="207">
        <v>0</v>
      </c>
      <c r="BM668" s="207">
        <v>0</v>
      </c>
      <c r="BN668" s="207">
        <v>-27.05</v>
      </c>
      <c r="BO668" s="207">
        <v>0</v>
      </c>
      <c r="BP668" s="207"/>
      <c r="BQ668" s="207">
        <v>0</v>
      </c>
      <c r="BR668" s="207">
        <v>0</v>
      </c>
      <c r="BS668" s="207">
        <v>0</v>
      </c>
      <c r="BT668" s="207">
        <v>0</v>
      </c>
      <c r="BU668" s="207">
        <v>0</v>
      </c>
      <c r="BV668" s="207">
        <v>0</v>
      </c>
      <c r="BW668" s="207">
        <v>0</v>
      </c>
      <c r="BX668" s="207">
        <v>0</v>
      </c>
      <c r="BY668" s="207">
        <v>0</v>
      </c>
      <c r="BZ668" s="207">
        <v>0</v>
      </c>
      <c r="CA668" s="207">
        <v>0</v>
      </c>
      <c r="CB668" s="207">
        <v>0</v>
      </c>
      <c r="CC668" s="216">
        <f t="shared" si="79"/>
        <v>-27.05</v>
      </c>
    </row>
    <row r="669" spans="1:81" s="308" customFormat="1">
      <c r="A669" s="350"/>
      <c r="B669" s="349"/>
      <c r="C669" s="351"/>
      <c r="D669" s="351"/>
      <c r="E669" s="351"/>
      <c r="F669" s="359" t="s">
        <v>1355</v>
      </c>
      <c r="G669" s="360" t="s">
        <v>1356</v>
      </c>
      <c r="H669" s="207">
        <v>0</v>
      </c>
      <c r="I669" s="207">
        <v>0</v>
      </c>
      <c r="J669" s="207">
        <v>1161754</v>
      </c>
      <c r="K669" s="207">
        <v>714332.72</v>
      </c>
      <c r="L669" s="207">
        <v>872572.89</v>
      </c>
      <c r="M669" s="207">
        <v>0</v>
      </c>
      <c r="N669" s="207">
        <v>12954920</v>
      </c>
      <c r="O669" s="207">
        <v>676500</v>
      </c>
      <c r="P669" s="207">
        <v>0</v>
      </c>
      <c r="Q669" s="207">
        <v>0</v>
      </c>
      <c r="R669" s="207">
        <v>0</v>
      </c>
      <c r="S669" s="207">
        <v>1757900</v>
      </c>
      <c r="T669" s="207">
        <v>212300.2</v>
      </c>
      <c r="U669" s="207">
        <v>0</v>
      </c>
      <c r="V669" s="207">
        <v>0</v>
      </c>
      <c r="W669" s="207">
        <v>523301.75</v>
      </c>
      <c r="X669" s="207">
        <v>0</v>
      </c>
      <c r="Y669" s="207">
        <v>0</v>
      </c>
      <c r="Z669" s="207">
        <v>0</v>
      </c>
      <c r="AA669" s="207">
        <v>0</v>
      </c>
      <c r="AB669" s="207">
        <v>167654.85</v>
      </c>
      <c r="AC669" s="207">
        <v>0</v>
      </c>
      <c r="AD669" s="207">
        <v>0</v>
      </c>
      <c r="AE669" s="207">
        <v>0</v>
      </c>
      <c r="AF669" s="207">
        <v>32200</v>
      </c>
      <c r="AG669" s="207">
        <v>0</v>
      </c>
      <c r="AH669" s="207">
        <v>0</v>
      </c>
      <c r="AI669" s="207">
        <v>6627601.5</v>
      </c>
      <c r="AJ669" s="207">
        <v>0</v>
      </c>
      <c r="AK669" s="207">
        <v>128000</v>
      </c>
      <c r="AL669" s="207">
        <v>0</v>
      </c>
      <c r="AM669" s="207">
        <v>35530</v>
      </c>
      <c r="AN669" s="207">
        <v>0</v>
      </c>
      <c r="AO669" s="207">
        <v>0</v>
      </c>
      <c r="AP669" s="207">
        <v>68470</v>
      </c>
      <c r="AQ669" s="207">
        <v>3192000</v>
      </c>
      <c r="AR669" s="207">
        <v>30329.5</v>
      </c>
      <c r="AS669" s="207">
        <v>0</v>
      </c>
      <c r="AT669" s="207">
        <v>0</v>
      </c>
      <c r="AU669" s="207">
        <v>49200</v>
      </c>
      <c r="AV669" s="207">
        <v>0</v>
      </c>
      <c r="AW669" s="207">
        <v>0</v>
      </c>
      <c r="AX669" s="207">
        <v>0</v>
      </c>
      <c r="AY669" s="207">
        <v>0</v>
      </c>
      <c r="AZ669" s="207">
        <v>12021.7</v>
      </c>
      <c r="BA669" s="207">
        <v>0</v>
      </c>
      <c r="BB669" s="207">
        <v>0</v>
      </c>
      <c r="BC669" s="207">
        <v>0</v>
      </c>
      <c r="BD669" s="207">
        <v>0</v>
      </c>
      <c r="BE669" s="207">
        <v>0</v>
      </c>
      <c r="BF669" s="207">
        <v>0</v>
      </c>
      <c r="BG669" s="207">
        <v>0</v>
      </c>
      <c r="BH669" s="207"/>
      <c r="BI669" s="207">
        <v>160690</v>
      </c>
      <c r="BJ669" s="207"/>
      <c r="BK669" s="207">
        <v>43627.85</v>
      </c>
      <c r="BL669" s="207">
        <v>33422</v>
      </c>
      <c r="BM669" s="207">
        <v>18363339.890000001</v>
      </c>
      <c r="BN669" s="207">
        <v>0</v>
      </c>
      <c r="BO669" s="207">
        <v>0</v>
      </c>
      <c r="BP669" s="207"/>
      <c r="BQ669" s="207">
        <v>0</v>
      </c>
      <c r="BR669" s="207">
        <v>0</v>
      </c>
      <c r="BS669" s="207">
        <v>0</v>
      </c>
      <c r="BT669" s="207">
        <v>6577080.2999999998</v>
      </c>
      <c r="BU669" s="207">
        <v>0</v>
      </c>
      <c r="BV669" s="207">
        <v>0</v>
      </c>
      <c r="BW669" s="207">
        <v>45080</v>
      </c>
      <c r="BX669" s="207">
        <v>0</v>
      </c>
      <c r="BY669" s="207">
        <v>1380069.69</v>
      </c>
      <c r="BZ669" s="207">
        <v>80640</v>
      </c>
      <c r="CA669" s="207">
        <v>0</v>
      </c>
      <c r="CB669" s="207">
        <v>491532</v>
      </c>
      <c r="CC669" s="216">
        <f t="shared" si="79"/>
        <v>56392070.839999996</v>
      </c>
    </row>
    <row r="670" spans="1:81" s="308" customFormat="1">
      <c r="A670" s="350"/>
      <c r="B670" s="349"/>
      <c r="C670" s="351"/>
      <c r="D670" s="351"/>
      <c r="E670" s="351"/>
      <c r="F670" s="352" t="s">
        <v>1357</v>
      </c>
      <c r="G670" s="353" t="s">
        <v>1523</v>
      </c>
      <c r="H670" s="207">
        <v>0</v>
      </c>
      <c r="I670" s="207">
        <v>0</v>
      </c>
      <c r="J670" s="207">
        <v>0</v>
      </c>
      <c r="K670" s="207">
        <v>1195561</v>
      </c>
      <c r="L670" s="207">
        <v>0</v>
      </c>
      <c r="M670" s="207">
        <v>23088197.859999999</v>
      </c>
      <c r="N670" s="207">
        <v>1588760</v>
      </c>
      <c r="O670" s="207">
        <v>0</v>
      </c>
      <c r="P670" s="207">
        <v>0</v>
      </c>
      <c r="Q670" s="207">
        <v>0</v>
      </c>
      <c r="R670" s="207">
        <v>0</v>
      </c>
      <c r="S670" s="207">
        <v>0</v>
      </c>
      <c r="T670" s="207">
        <v>0</v>
      </c>
      <c r="U670" s="207">
        <v>59100</v>
      </c>
      <c r="V670" s="207">
        <v>0</v>
      </c>
      <c r="W670" s="207">
        <v>425529.05</v>
      </c>
      <c r="X670" s="207">
        <v>0</v>
      </c>
      <c r="Y670" s="207">
        <v>0</v>
      </c>
      <c r="Z670" s="207">
        <v>20900</v>
      </c>
      <c r="AA670" s="207">
        <v>100000</v>
      </c>
      <c r="AB670" s="207">
        <v>472300</v>
      </c>
      <c r="AC670" s="207">
        <v>0</v>
      </c>
      <c r="AD670" s="207">
        <v>0</v>
      </c>
      <c r="AE670" s="207">
        <v>0</v>
      </c>
      <c r="AF670" s="207">
        <v>0</v>
      </c>
      <c r="AG670" s="207">
        <v>100000</v>
      </c>
      <c r="AH670" s="207">
        <v>0</v>
      </c>
      <c r="AI670" s="207">
        <v>0</v>
      </c>
      <c r="AJ670" s="207">
        <v>0</v>
      </c>
      <c r="AK670" s="207">
        <v>165000</v>
      </c>
      <c r="AL670" s="207">
        <v>0</v>
      </c>
      <c r="AM670" s="207">
        <v>0</v>
      </c>
      <c r="AN670" s="207">
        <v>0</v>
      </c>
      <c r="AO670" s="207">
        <v>265000</v>
      </c>
      <c r="AP670" s="207">
        <v>0</v>
      </c>
      <c r="AQ670" s="207">
        <v>6600</v>
      </c>
      <c r="AR670" s="207">
        <v>0</v>
      </c>
      <c r="AS670" s="207">
        <v>15767</v>
      </c>
      <c r="AT670" s="207">
        <v>0</v>
      </c>
      <c r="AU670" s="207">
        <v>0</v>
      </c>
      <c r="AV670" s="207">
        <v>0</v>
      </c>
      <c r="AW670" s="207">
        <v>0</v>
      </c>
      <c r="AX670" s="207">
        <v>0</v>
      </c>
      <c r="AY670" s="207">
        <v>0</v>
      </c>
      <c r="AZ670" s="207">
        <v>0</v>
      </c>
      <c r="BA670" s="207">
        <v>76570</v>
      </c>
      <c r="BB670" s="207">
        <v>0</v>
      </c>
      <c r="BC670" s="207">
        <v>0</v>
      </c>
      <c r="BD670" s="207">
        <v>0</v>
      </c>
      <c r="BE670" s="207">
        <v>0</v>
      </c>
      <c r="BF670" s="207">
        <v>0</v>
      </c>
      <c r="BG670" s="207">
        <v>0</v>
      </c>
      <c r="BH670" s="207"/>
      <c r="BI670" s="207">
        <v>0</v>
      </c>
      <c r="BJ670" s="207"/>
      <c r="BK670" s="207">
        <v>0</v>
      </c>
      <c r="BL670" s="207">
        <v>247950.02</v>
      </c>
      <c r="BM670" s="207">
        <v>100116.39</v>
      </c>
      <c r="BN670" s="207">
        <v>381718</v>
      </c>
      <c r="BO670" s="207">
        <v>262396.59999999998</v>
      </c>
      <c r="BP670" s="207"/>
      <c r="BQ670" s="207">
        <v>165000</v>
      </c>
      <c r="BR670" s="207">
        <v>2568160.21</v>
      </c>
      <c r="BS670" s="207">
        <v>0</v>
      </c>
      <c r="BT670" s="207">
        <v>1520141.02</v>
      </c>
      <c r="BU670" s="207">
        <v>0</v>
      </c>
      <c r="BV670" s="207">
        <v>524700</v>
      </c>
      <c r="BW670" s="207">
        <v>0</v>
      </c>
      <c r="BX670" s="207">
        <v>0</v>
      </c>
      <c r="BY670" s="207">
        <v>0</v>
      </c>
      <c r="BZ670" s="207">
        <v>169825</v>
      </c>
      <c r="CA670" s="207">
        <v>316235</v>
      </c>
      <c r="CB670" s="207">
        <v>0</v>
      </c>
      <c r="CC670" s="216">
        <f t="shared" si="79"/>
        <v>33835527.150000006</v>
      </c>
    </row>
    <row r="671" spans="1:81" s="308" customFormat="1">
      <c r="A671" s="350"/>
      <c r="B671" s="349"/>
      <c r="C671" s="351"/>
      <c r="D671" s="351"/>
      <c r="E671" s="351"/>
      <c r="F671" s="352" t="s">
        <v>1358</v>
      </c>
      <c r="G671" s="353" t="s">
        <v>1359</v>
      </c>
      <c r="H671" s="207">
        <v>0</v>
      </c>
      <c r="I671" s="207">
        <v>1087249.5900000001</v>
      </c>
      <c r="J671" s="207">
        <v>310251.11</v>
      </c>
      <c r="K671" s="207">
        <v>794199.31</v>
      </c>
      <c r="L671" s="207">
        <v>0</v>
      </c>
      <c r="M671" s="207">
        <v>0</v>
      </c>
      <c r="N671" s="207">
        <v>0</v>
      </c>
      <c r="O671" s="207">
        <v>82744.44</v>
      </c>
      <c r="P671" s="207">
        <v>0</v>
      </c>
      <c r="Q671" s="207">
        <v>606067.1</v>
      </c>
      <c r="R671" s="207">
        <v>67760.84</v>
      </c>
      <c r="S671" s="207">
        <v>22812.66</v>
      </c>
      <c r="T671" s="207">
        <v>149015.44</v>
      </c>
      <c r="U671" s="207">
        <v>322201.34999999998</v>
      </c>
      <c r="V671" s="207">
        <v>0</v>
      </c>
      <c r="W671" s="207">
        <v>45506.49</v>
      </c>
      <c r="X671" s="207">
        <v>162937.4</v>
      </c>
      <c r="Y671" s="207">
        <v>0</v>
      </c>
      <c r="Z671" s="207">
        <v>0</v>
      </c>
      <c r="AA671" s="207">
        <v>131542.39000000001</v>
      </c>
      <c r="AB671" s="207">
        <v>456225.73</v>
      </c>
      <c r="AC671" s="207">
        <v>319774.89</v>
      </c>
      <c r="AD671" s="207">
        <v>77919.88</v>
      </c>
      <c r="AE671" s="207">
        <v>47818</v>
      </c>
      <c r="AF671" s="207">
        <v>0</v>
      </c>
      <c r="AG671" s="207">
        <v>18188.64</v>
      </c>
      <c r="AH671" s="207">
        <v>0</v>
      </c>
      <c r="AI671" s="207">
        <v>0</v>
      </c>
      <c r="AJ671" s="207">
        <v>152987.98000000001</v>
      </c>
      <c r="AK671" s="207">
        <v>10538.34</v>
      </c>
      <c r="AL671" s="207">
        <v>0</v>
      </c>
      <c r="AM671" s="207">
        <v>23994.46</v>
      </c>
      <c r="AN671" s="207">
        <v>99993.29</v>
      </c>
      <c r="AO671" s="207">
        <v>0</v>
      </c>
      <c r="AP671" s="207">
        <v>20597.669999999998</v>
      </c>
      <c r="AQ671" s="207">
        <v>168104.31</v>
      </c>
      <c r="AR671" s="207">
        <v>61006.879999999997</v>
      </c>
      <c r="AS671" s="207">
        <v>74953.66</v>
      </c>
      <c r="AT671" s="207">
        <v>18318.900000000001</v>
      </c>
      <c r="AU671" s="207">
        <v>21648.63</v>
      </c>
      <c r="AV671" s="207">
        <v>0</v>
      </c>
      <c r="AW671" s="207">
        <v>0</v>
      </c>
      <c r="AX671" s="207">
        <v>468330.6</v>
      </c>
      <c r="AY671" s="207">
        <v>0</v>
      </c>
      <c r="AZ671" s="207">
        <v>48699.91</v>
      </c>
      <c r="BA671" s="207">
        <v>0</v>
      </c>
      <c r="BB671" s="207">
        <v>759643.37</v>
      </c>
      <c r="BC671" s="207">
        <v>52248.63</v>
      </c>
      <c r="BD671" s="207">
        <v>0</v>
      </c>
      <c r="BE671" s="207">
        <v>0</v>
      </c>
      <c r="BF671" s="207">
        <v>0</v>
      </c>
      <c r="BG671" s="207">
        <v>0</v>
      </c>
      <c r="BH671" s="207"/>
      <c r="BI671" s="207">
        <v>0</v>
      </c>
      <c r="BJ671" s="207"/>
      <c r="BK671" s="207">
        <v>60900.63</v>
      </c>
      <c r="BL671" s="207">
        <v>0</v>
      </c>
      <c r="BM671" s="207">
        <v>13145.57</v>
      </c>
      <c r="BN671" s="207">
        <v>0</v>
      </c>
      <c r="BO671" s="207">
        <v>0</v>
      </c>
      <c r="BP671" s="207"/>
      <c r="BQ671" s="207">
        <v>0</v>
      </c>
      <c r="BR671" s="207">
        <v>0</v>
      </c>
      <c r="BS671" s="207">
        <v>0</v>
      </c>
      <c r="BT671" s="207">
        <v>0</v>
      </c>
      <c r="BU671" s="207">
        <v>0</v>
      </c>
      <c r="BV671" s="207">
        <v>0</v>
      </c>
      <c r="BW671" s="207">
        <v>0</v>
      </c>
      <c r="BX671" s="207">
        <v>0</v>
      </c>
      <c r="BY671" s="207">
        <v>3809805.47</v>
      </c>
      <c r="BZ671" s="207">
        <v>0</v>
      </c>
      <c r="CA671" s="207">
        <v>0</v>
      </c>
      <c r="CB671" s="207">
        <v>0</v>
      </c>
      <c r="CC671" s="216">
        <f t="shared" si="79"/>
        <v>10567133.560000001</v>
      </c>
    </row>
    <row r="672" spans="1:81" s="308" customFormat="1">
      <c r="A672" s="350"/>
      <c r="B672" s="349"/>
      <c r="C672" s="351"/>
      <c r="D672" s="351"/>
      <c r="E672" s="351"/>
      <c r="F672" s="352" t="s">
        <v>1360</v>
      </c>
      <c r="G672" s="353" t="s">
        <v>1361</v>
      </c>
      <c r="H672" s="207">
        <v>0</v>
      </c>
      <c r="I672" s="207">
        <v>0</v>
      </c>
      <c r="J672" s="207">
        <v>0</v>
      </c>
      <c r="K672" s="207">
        <v>0</v>
      </c>
      <c r="L672" s="207">
        <v>0</v>
      </c>
      <c r="M672" s="207">
        <v>0</v>
      </c>
      <c r="N672" s="207">
        <v>0</v>
      </c>
      <c r="O672" s="207">
        <v>0</v>
      </c>
      <c r="P672" s="207">
        <v>88908</v>
      </c>
      <c r="Q672" s="207">
        <v>0</v>
      </c>
      <c r="R672" s="207">
        <v>0</v>
      </c>
      <c r="S672" s="207">
        <v>0</v>
      </c>
      <c r="T672" s="207">
        <v>0</v>
      </c>
      <c r="U672" s="207">
        <v>0</v>
      </c>
      <c r="V672" s="207">
        <v>0</v>
      </c>
      <c r="W672" s="207">
        <v>0</v>
      </c>
      <c r="X672" s="207">
        <v>0</v>
      </c>
      <c r="Y672" s="207">
        <v>0</v>
      </c>
      <c r="Z672" s="207">
        <v>0</v>
      </c>
      <c r="AA672" s="207">
        <v>2909.8</v>
      </c>
      <c r="AB672" s="207">
        <v>286.39999999999998</v>
      </c>
      <c r="AC672" s="207">
        <v>33914.15</v>
      </c>
      <c r="AD672" s="207">
        <v>0</v>
      </c>
      <c r="AE672" s="207">
        <v>0</v>
      </c>
      <c r="AF672" s="207">
        <v>0</v>
      </c>
      <c r="AG672" s="207">
        <v>0</v>
      </c>
      <c r="AH672" s="207">
        <v>0</v>
      </c>
      <c r="AI672" s="207">
        <v>0</v>
      </c>
      <c r="AJ672" s="207">
        <v>0</v>
      </c>
      <c r="AK672" s="207">
        <v>0</v>
      </c>
      <c r="AL672" s="207">
        <v>0</v>
      </c>
      <c r="AM672" s="207">
        <v>0</v>
      </c>
      <c r="AN672" s="207">
        <v>0</v>
      </c>
      <c r="AO672" s="207">
        <v>0</v>
      </c>
      <c r="AP672" s="207">
        <v>0</v>
      </c>
      <c r="AQ672" s="207">
        <v>0</v>
      </c>
      <c r="AR672" s="207">
        <v>2400.58</v>
      </c>
      <c r="AS672" s="207">
        <v>178.42</v>
      </c>
      <c r="AT672" s="207">
        <v>0</v>
      </c>
      <c r="AU672" s="207">
        <v>0</v>
      </c>
      <c r="AV672" s="207">
        <v>0</v>
      </c>
      <c r="AW672" s="207">
        <v>0</v>
      </c>
      <c r="AX672" s="207">
        <v>0</v>
      </c>
      <c r="AY672" s="207">
        <v>0</v>
      </c>
      <c r="AZ672" s="207">
        <v>0</v>
      </c>
      <c r="BA672" s="207">
        <v>4972.3100000000004</v>
      </c>
      <c r="BB672" s="207">
        <v>0</v>
      </c>
      <c r="BC672" s="207">
        <v>0</v>
      </c>
      <c r="BD672" s="207">
        <v>114.9</v>
      </c>
      <c r="BE672" s="207">
        <v>0</v>
      </c>
      <c r="BF672" s="207">
        <v>0</v>
      </c>
      <c r="BG672" s="207">
        <v>0</v>
      </c>
      <c r="BH672" s="207"/>
      <c r="BI672" s="207">
        <v>0</v>
      </c>
      <c r="BJ672" s="207"/>
      <c r="BK672" s="207">
        <v>0</v>
      </c>
      <c r="BL672" s="207">
        <v>0</v>
      </c>
      <c r="BM672" s="207">
        <v>0</v>
      </c>
      <c r="BN672" s="207">
        <v>9127.0499999999993</v>
      </c>
      <c r="BO672" s="207">
        <v>0</v>
      </c>
      <c r="BP672" s="207"/>
      <c r="BQ672" s="207">
        <v>0</v>
      </c>
      <c r="BR672" s="207">
        <v>0</v>
      </c>
      <c r="BS672" s="207">
        <v>0</v>
      </c>
      <c r="BT672" s="207">
        <v>0</v>
      </c>
      <c r="BU672" s="207">
        <v>0</v>
      </c>
      <c r="BV672" s="207">
        <v>0</v>
      </c>
      <c r="BW672" s="207">
        <v>0</v>
      </c>
      <c r="BX672" s="207">
        <v>0</v>
      </c>
      <c r="BY672" s="207">
        <v>0</v>
      </c>
      <c r="BZ672" s="207">
        <v>0</v>
      </c>
      <c r="CA672" s="207">
        <v>0</v>
      </c>
      <c r="CB672" s="207">
        <v>0</v>
      </c>
      <c r="CC672" s="216">
        <f t="shared" si="79"/>
        <v>142811.60999999999</v>
      </c>
    </row>
    <row r="673" spans="1:81" s="308" customFormat="1">
      <c r="A673" s="350"/>
      <c r="B673" s="349"/>
      <c r="C673" s="351"/>
      <c r="D673" s="351"/>
      <c r="E673" s="351"/>
      <c r="F673" s="352" t="s">
        <v>1362</v>
      </c>
      <c r="G673" s="353" t="s">
        <v>1363</v>
      </c>
      <c r="H673" s="207">
        <v>127059</v>
      </c>
      <c r="I673" s="207">
        <v>0</v>
      </c>
      <c r="J673" s="207">
        <v>0</v>
      </c>
      <c r="K673" s="207">
        <v>0</v>
      </c>
      <c r="L673" s="207">
        <v>20000</v>
      </c>
      <c r="M673" s="207">
        <v>0</v>
      </c>
      <c r="N673" s="207">
        <v>19923198.359999999</v>
      </c>
      <c r="O673" s="207">
        <v>0</v>
      </c>
      <c r="P673" s="207">
        <v>0</v>
      </c>
      <c r="Q673" s="207">
        <v>0</v>
      </c>
      <c r="R673" s="207">
        <v>0</v>
      </c>
      <c r="S673" s="207">
        <v>0</v>
      </c>
      <c r="T673" s="207">
        <v>16906.39</v>
      </c>
      <c r="U673" s="207">
        <v>0</v>
      </c>
      <c r="V673" s="207">
        <v>2250000</v>
      </c>
      <c r="W673" s="207">
        <v>12312.66</v>
      </c>
      <c r="X673" s="207">
        <v>0</v>
      </c>
      <c r="Y673" s="207">
        <v>0</v>
      </c>
      <c r="Z673" s="207">
        <v>3370687.87</v>
      </c>
      <c r="AA673" s="207">
        <v>1628891.75</v>
      </c>
      <c r="AB673" s="207">
        <v>110659.83</v>
      </c>
      <c r="AC673" s="207">
        <v>398548.5</v>
      </c>
      <c r="AD673" s="207">
        <v>0</v>
      </c>
      <c r="AE673" s="207">
        <v>226780.13</v>
      </c>
      <c r="AF673" s="207">
        <v>772515.5</v>
      </c>
      <c r="AG673" s="207">
        <v>0</v>
      </c>
      <c r="AH673" s="207">
        <v>0</v>
      </c>
      <c r="AI673" s="207">
        <v>50922417.439999998</v>
      </c>
      <c r="AJ673" s="207">
        <v>0</v>
      </c>
      <c r="AK673" s="207">
        <v>93630</v>
      </c>
      <c r="AL673" s="207">
        <v>0</v>
      </c>
      <c r="AM673" s="207">
        <v>717999</v>
      </c>
      <c r="AN673" s="207">
        <v>0</v>
      </c>
      <c r="AO673" s="207">
        <v>0</v>
      </c>
      <c r="AP673" s="207">
        <v>10044.39</v>
      </c>
      <c r="AQ673" s="207">
        <v>229777</v>
      </c>
      <c r="AR673" s="207">
        <v>6614.15</v>
      </c>
      <c r="AS673" s="207">
        <v>63650</v>
      </c>
      <c r="AT673" s="207">
        <v>2236</v>
      </c>
      <c r="AU673" s="207">
        <v>623593.53</v>
      </c>
      <c r="AV673" s="207">
        <v>0</v>
      </c>
      <c r="AW673" s="207">
        <v>0</v>
      </c>
      <c r="AX673" s="207">
        <v>34055.279999999999</v>
      </c>
      <c r="AY673" s="207">
        <v>79436.78</v>
      </c>
      <c r="AZ673" s="207">
        <v>0</v>
      </c>
      <c r="BA673" s="207">
        <v>0</v>
      </c>
      <c r="BB673" s="207">
        <v>68894940.239999995</v>
      </c>
      <c r="BC673" s="207">
        <v>0</v>
      </c>
      <c r="BD673" s="207">
        <v>0</v>
      </c>
      <c r="BE673" s="207">
        <v>0</v>
      </c>
      <c r="BF673" s="207">
        <v>372447</v>
      </c>
      <c r="BG673" s="207">
        <v>48560</v>
      </c>
      <c r="BH673" s="207"/>
      <c r="BI673" s="207">
        <v>3919.99</v>
      </c>
      <c r="BJ673" s="207"/>
      <c r="BK673" s="207">
        <v>0</v>
      </c>
      <c r="BL673" s="207">
        <v>250972</v>
      </c>
      <c r="BM673" s="207">
        <v>0</v>
      </c>
      <c r="BN673" s="207">
        <v>4381434.68</v>
      </c>
      <c r="BO673" s="207">
        <v>0</v>
      </c>
      <c r="BP673" s="207"/>
      <c r="BQ673" s="207">
        <v>0</v>
      </c>
      <c r="BR673" s="207">
        <v>294608</v>
      </c>
      <c r="BS673" s="207">
        <v>0</v>
      </c>
      <c r="BT673" s="207">
        <v>378929</v>
      </c>
      <c r="BU673" s="207">
        <v>133400</v>
      </c>
      <c r="BV673" s="207">
        <v>473256.18</v>
      </c>
      <c r="BW673" s="207">
        <v>489557.1</v>
      </c>
      <c r="BX673" s="207">
        <v>129120</v>
      </c>
      <c r="BY673" s="207">
        <v>880469.22</v>
      </c>
      <c r="BZ673" s="207">
        <v>2246665.39</v>
      </c>
      <c r="CA673" s="207">
        <v>7488</v>
      </c>
      <c r="CB673" s="207">
        <v>322118</v>
      </c>
      <c r="CC673" s="216">
        <f t="shared" si="79"/>
        <v>160948898.36000001</v>
      </c>
    </row>
    <row r="674" spans="1:81" s="308" customFormat="1">
      <c r="A674" s="350"/>
      <c r="B674" s="349"/>
      <c r="C674" s="351"/>
      <c r="D674" s="351"/>
      <c r="E674" s="351"/>
      <c r="F674" s="352" t="s">
        <v>1364</v>
      </c>
      <c r="G674" s="353" t="s">
        <v>1365</v>
      </c>
      <c r="H674" s="207">
        <v>0</v>
      </c>
      <c r="I674" s="207">
        <v>7921</v>
      </c>
      <c r="J674" s="207">
        <v>103900</v>
      </c>
      <c r="K674" s="207">
        <v>0</v>
      </c>
      <c r="L674" s="207">
        <v>0</v>
      </c>
      <c r="M674" s="207">
        <v>0</v>
      </c>
      <c r="N674" s="207">
        <v>37500</v>
      </c>
      <c r="O674" s="207">
        <v>0</v>
      </c>
      <c r="P674" s="207">
        <v>0</v>
      </c>
      <c r="Q674" s="207">
        <v>0</v>
      </c>
      <c r="R674" s="207">
        <v>2455</v>
      </c>
      <c r="S674" s="207">
        <v>0</v>
      </c>
      <c r="T674" s="207">
        <v>100804</v>
      </c>
      <c r="U674" s="207">
        <v>0</v>
      </c>
      <c r="V674" s="207">
        <v>0</v>
      </c>
      <c r="W674" s="207">
        <v>0</v>
      </c>
      <c r="X674" s="207">
        <v>0</v>
      </c>
      <c r="Y674" s="207">
        <v>0</v>
      </c>
      <c r="Z674" s="207">
        <v>208000</v>
      </c>
      <c r="AA674" s="207">
        <v>244820.13</v>
      </c>
      <c r="AB674" s="207">
        <v>1711</v>
      </c>
      <c r="AC674" s="207">
        <v>708552.05</v>
      </c>
      <c r="AD674" s="207">
        <v>37697</v>
      </c>
      <c r="AE674" s="207">
        <v>0</v>
      </c>
      <c r="AF674" s="207">
        <v>227263.42</v>
      </c>
      <c r="AG674" s="207">
        <v>0</v>
      </c>
      <c r="AH674" s="207">
        <v>0</v>
      </c>
      <c r="AI674" s="207">
        <v>0</v>
      </c>
      <c r="AJ674" s="207">
        <v>0</v>
      </c>
      <c r="AK674" s="207">
        <v>0</v>
      </c>
      <c r="AL674" s="207">
        <v>0</v>
      </c>
      <c r="AM674" s="207">
        <v>0</v>
      </c>
      <c r="AN674" s="207">
        <v>0</v>
      </c>
      <c r="AO674" s="207">
        <v>0</v>
      </c>
      <c r="AP674" s="207">
        <v>0</v>
      </c>
      <c r="AQ674" s="207">
        <v>0</v>
      </c>
      <c r="AR674" s="207">
        <v>0</v>
      </c>
      <c r="AS674" s="207">
        <v>100049</v>
      </c>
      <c r="AT674" s="207">
        <v>14749</v>
      </c>
      <c r="AU674" s="207">
        <v>53212.800000000003</v>
      </c>
      <c r="AV674" s="207">
        <v>101422</v>
      </c>
      <c r="AW674" s="207">
        <v>2268</v>
      </c>
      <c r="AX674" s="207">
        <v>0</v>
      </c>
      <c r="AY674" s="207">
        <v>18565</v>
      </c>
      <c r="AZ674" s="207">
        <v>0</v>
      </c>
      <c r="BA674" s="207">
        <v>0</v>
      </c>
      <c r="BB674" s="207">
        <v>259163</v>
      </c>
      <c r="BC674" s="207">
        <v>0</v>
      </c>
      <c r="BD674" s="207">
        <v>0</v>
      </c>
      <c r="BE674" s="207">
        <v>104584</v>
      </c>
      <c r="BF674" s="207">
        <v>0</v>
      </c>
      <c r="BG674" s="207">
        <v>0</v>
      </c>
      <c r="BH674" s="207"/>
      <c r="BI674" s="207">
        <v>0</v>
      </c>
      <c r="BJ674" s="207"/>
      <c r="BK674" s="207">
        <v>0</v>
      </c>
      <c r="BL674" s="207">
        <v>0</v>
      </c>
      <c r="BM674" s="207">
        <v>0</v>
      </c>
      <c r="BN674" s="207">
        <v>0</v>
      </c>
      <c r="BO674" s="207">
        <v>0</v>
      </c>
      <c r="BP674" s="207"/>
      <c r="BQ674" s="207">
        <v>0</v>
      </c>
      <c r="BR674" s="207">
        <v>0</v>
      </c>
      <c r="BS674" s="207">
        <v>0</v>
      </c>
      <c r="BT674" s="207">
        <v>13000</v>
      </c>
      <c r="BU674" s="207">
        <v>0</v>
      </c>
      <c r="BV674" s="207">
        <v>0</v>
      </c>
      <c r="BW674" s="207">
        <v>3956</v>
      </c>
      <c r="BX674" s="207">
        <v>0</v>
      </c>
      <c r="BY674" s="207">
        <v>0</v>
      </c>
      <c r="BZ674" s="207">
        <v>0</v>
      </c>
      <c r="CA674" s="207">
        <v>60186</v>
      </c>
      <c r="CB674" s="207">
        <v>0</v>
      </c>
      <c r="CC674" s="216">
        <f t="shared" si="79"/>
        <v>2411778.4000000004</v>
      </c>
    </row>
    <row r="675" spans="1:81" s="308" customFormat="1">
      <c r="A675" s="350"/>
      <c r="B675" s="349"/>
      <c r="C675" s="351"/>
      <c r="D675" s="351"/>
      <c r="E675" s="351"/>
      <c r="F675" s="352" t="s">
        <v>1366</v>
      </c>
      <c r="G675" s="353" t="s">
        <v>1367</v>
      </c>
      <c r="H675" s="207">
        <v>733562.65</v>
      </c>
      <c r="I675" s="207">
        <v>75038.87</v>
      </c>
      <c r="J675" s="207">
        <v>196685.33</v>
      </c>
      <c r="K675" s="207">
        <v>101307.31</v>
      </c>
      <c r="L675" s="207">
        <v>61571.51</v>
      </c>
      <c r="M675" s="207">
        <v>6165.61</v>
      </c>
      <c r="N675" s="207">
        <v>250108.47</v>
      </c>
      <c r="O675" s="207">
        <v>0</v>
      </c>
      <c r="P675" s="207">
        <v>7882.03</v>
      </c>
      <c r="Q675" s="207">
        <v>310389.82</v>
      </c>
      <c r="R675" s="207">
        <v>21154.38</v>
      </c>
      <c r="S675" s="207">
        <v>27854.94</v>
      </c>
      <c r="T675" s="207">
        <v>149759.28</v>
      </c>
      <c r="U675" s="207">
        <v>36779.730000000003</v>
      </c>
      <c r="V675" s="207">
        <v>4282.75</v>
      </c>
      <c r="W675" s="207">
        <v>26487.01</v>
      </c>
      <c r="X675" s="207">
        <v>0</v>
      </c>
      <c r="Y675" s="207">
        <v>40182.79</v>
      </c>
      <c r="Z675" s="207">
        <v>35631.68</v>
      </c>
      <c r="AA675" s="207">
        <v>149586.51999999999</v>
      </c>
      <c r="AB675" s="207">
        <v>0</v>
      </c>
      <c r="AC675" s="207">
        <v>157689.59</v>
      </c>
      <c r="AD675" s="207">
        <v>37366.28</v>
      </c>
      <c r="AE675" s="207">
        <v>51245.94</v>
      </c>
      <c r="AF675" s="207">
        <v>24238.81</v>
      </c>
      <c r="AG675" s="207">
        <v>28640.02</v>
      </c>
      <c r="AH675" s="207">
        <v>152031.51999999999</v>
      </c>
      <c r="AI675" s="207">
        <v>544638.81000000006</v>
      </c>
      <c r="AJ675" s="207">
        <v>30042.37</v>
      </c>
      <c r="AK675" s="207">
        <v>12806.57</v>
      </c>
      <c r="AL675" s="207">
        <v>12790.29</v>
      </c>
      <c r="AM675" s="207">
        <v>10781.05</v>
      </c>
      <c r="AN675" s="207">
        <v>18484.78</v>
      </c>
      <c r="AO675" s="207">
        <v>11514.57</v>
      </c>
      <c r="AP675" s="207">
        <v>14296.36</v>
      </c>
      <c r="AQ675" s="207">
        <v>1401.87</v>
      </c>
      <c r="AR675" s="207">
        <v>23022.93</v>
      </c>
      <c r="AS675" s="207">
        <v>19129.990000000002</v>
      </c>
      <c r="AT675" s="207">
        <v>9737.7900000000009</v>
      </c>
      <c r="AU675" s="207">
        <v>0</v>
      </c>
      <c r="AV675" s="207">
        <v>10775.77</v>
      </c>
      <c r="AW675" s="207">
        <v>8309.07</v>
      </c>
      <c r="AX675" s="207">
        <v>4619.45</v>
      </c>
      <c r="AY675" s="207">
        <v>12474.39</v>
      </c>
      <c r="AZ675" s="207">
        <v>3404.2</v>
      </c>
      <c r="BA675" s="207">
        <v>8573.2000000000007</v>
      </c>
      <c r="BB675" s="207">
        <v>76395.289999999994</v>
      </c>
      <c r="BC675" s="207">
        <v>16161.62</v>
      </c>
      <c r="BD675" s="207">
        <v>39740.449999999997</v>
      </c>
      <c r="BE675" s="207">
        <v>9337.92</v>
      </c>
      <c r="BF675" s="207">
        <v>58607.8</v>
      </c>
      <c r="BG675" s="207">
        <v>54355.8</v>
      </c>
      <c r="BH675" s="207"/>
      <c r="BI675" s="207">
        <v>0</v>
      </c>
      <c r="BJ675" s="207"/>
      <c r="BK675" s="207">
        <v>2734.75</v>
      </c>
      <c r="BL675" s="207">
        <v>8870.4699999999993</v>
      </c>
      <c r="BM675" s="207">
        <v>141242.88</v>
      </c>
      <c r="BN675" s="207">
        <v>55532.94</v>
      </c>
      <c r="BO675" s="207">
        <v>16479.59</v>
      </c>
      <c r="BP675" s="207"/>
      <c r="BQ675" s="207">
        <v>45291.839999999997</v>
      </c>
      <c r="BR675" s="207">
        <v>47406.36</v>
      </c>
      <c r="BS675" s="207">
        <v>17622.46</v>
      </c>
      <c r="BT675" s="207">
        <v>0</v>
      </c>
      <c r="BU675" s="207">
        <v>2057.83</v>
      </c>
      <c r="BV675" s="207">
        <v>18894.29</v>
      </c>
      <c r="BW675" s="207">
        <v>17991.810000000001</v>
      </c>
      <c r="BX675" s="207">
        <v>834.67</v>
      </c>
      <c r="BY675" s="207">
        <v>27810.29</v>
      </c>
      <c r="BZ675" s="207">
        <v>12426.16</v>
      </c>
      <c r="CA675" s="207">
        <v>5360.59</v>
      </c>
      <c r="CB675" s="207">
        <v>14361.27</v>
      </c>
      <c r="CC675" s="216">
        <f t="shared" si="79"/>
        <v>4131963.3799999994</v>
      </c>
    </row>
    <row r="676" spans="1:81" s="308" customFormat="1">
      <c r="A676" s="350"/>
      <c r="B676" s="349"/>
      <c r="C676" s="351"/>
      <c r="D676" s="351"/>
      <c r="E676" s="351"/>
      <c r="F676" s="352" t="s">
        <v>1368</v>
      </c>
      <c r="G676" s="353" t="s">
        <v>1799</v>
      </c>
      <c r="H676" s="207">
        <v>0</v>
      </c>
      <c r="I676" s="207">
        <v>0</v>
      </c>
      <c r="J676" s="207">
        <v>13020</v>
      </c>
      <c r="K676" s="207">
        <v>0</v>
      </c>
      <c r="L676" s="207">
        <v>0</v>
      </c>
      <c r="M676" s="207">
        <v>0</v>
      </c>
      <c r="N676" s="207">
        <v>3000</v>
      </c>
      <c r="O676" s="207">
        <v>0</v>
      </c>
      <c r="P676" s="207">
        <v>0</v>
      </c>
      <c r="Q676" s="207">
        <v>0</v>
      </c>
      <c r="R676" s="207">
        <v>0</v>
      </c>
      <c r="S676" s="207">
        <v>0</v>
      </c>
      <c r="T676" s="207">
        <v>0</v>
      </c>
      <c r="U676" s="207">
        <v>0</v>
      </c>
      <c r="V676" s="207">
        <v>0</v>
      </c>
      <c r="W676" s="207">
        <v>0</v>
      </c>
      <c r="X676" s="207">
        <v>0</v>
      </c>
      <c r="Y676" s="207">
        <v>0</v>
      </c>
      <c r="Z676" s="207">
        <v>22584.99</v>
      </c>
      <c r="AA676" s="207">
        <v>0</v>
      </c>
      <c r="AB676" s="207">
        <v>0</v>
      </c>
      <c r="AC676" s="207">
        <v>0</v>
      </c>
      <c r="AD676" s="207">
        <v>0</v>
      </c>
      <c r="AE676" s="207">
        <v>0</v>
      </c>
      <c r="AF676" s="207">
        <v>0</v>
      </c>
      <c r="AG676" s="207">
        <v>0</v>
      </c>
      <c r="AH676" s="207">
        <v>0</v>
      </c>
      <c r="AI676" s="207">
        <v>1127</v>
      </c>
      <c r="AJ676" s="207">
        <v>0</v>
      </c>
      <c r="AK676" s="207">
        <v>0</v>
      </c>
      <c r="AL676" s="207">
        <v>0</v>
      </c>
      <c r="AM676" s="207">
        <v>0</v>
      </c>
      <c r="AN676" s="207">
        <v>0</v>
      </c>
      <c r="AO676" s="207">
        <v>1180</v>
      </c>
      <c r="AP676" s="207">
        <v>11015</v>
      </c>
      <c r="AQ676" s="207">
        <v>0</v>
      </c>
      <c r="AR676" s="207">
        <v>0</v>
      </c>
      <c r="AS676" s="207">
        <v>0</v>
      </c>
      <c r="AT676" s="207">
        <v>0</v>
      </c>
      <c r="AU676" s="207">
        <v>0</v>
      </c>
      <c r="AV676" s="207">
        <v>0</v>
      </c>
      <c r="AW676" s="207">
        <v>0</v>
      </c>
      <c r="AX676" s="207">
        <v>0</v>
      </c>
      <c r="AY676" s="207">
        <v>0</v>
      </c>
      <c r="AZ676" s="207">
        <v>0</v>
      </c>
      <c r="BA676" s="207">
        <v>0</v>
      </c>
      <c r="BB676" s="207">
        <v>0</v>
      </c>
      <c r="BC676" s="207">
        <v>0</v>
      </c>
      <c r="BD676" s="207">
        <v>0</v>
      </c>
      <c r="BE676" s="207">
        <v>0</v>
      </c>
      <c r="BF676" s="207">
        <v>0</v>
      </c>
      <c r="BG676" s="207">
        <v>0</v>
      </c>
      <c r="BH676" s="207"/>
      <c r="BI676" s="207">
        <v>0</v>
      </c>
      <c r="BJ676" s="207"/>
      <c r="BK676" s="207">
        <v>0</v>
      </c>
      <c r="BL676" s="207">
        <v>0</v>
      </c>
      <c r="BM676" s="207">
        <v>0</v>
      </c>
      <c r="BN676" s="207">
        <v>0</v>
      </c>
      <c r="BO676" s="207">
        <v>0</v>
      </c>
      <c r="BP676" s="207"/>
      <c r="BQ676" s="207">
        <v>48920</v>
      </c>
      <c r="BR676" s="207">
        <v>0</v>
      </c>
      <c r="BS676" s="207">
        <v>0</v>
      </c>
      <c r="BT676" s="207">
        <v>0.9</v>
      </c>
      <c r="BU676" s="207">
        <v>0</v>
      </c>
      <c r="BV676" s="207">
        <v>0</v>
      </c>
      <c r="BW676" s="207">
        <v>0</v>
      </c>
      <c r="BX676" s="207">
        <v>0</v>
      </c>
      <c r="BY676" s="207">
        <v>0</v>
      </c>
      <c r="BZ676" s="207">
        <v>0</v>
      </c>
      <c r="CA676" s="207">
        <v>0</v>
      </c>
      <c r="CB676" s="207">
        <v>0</v>
      </c>
      <c r="CC676" s="216">
        <f t="shared" si="79"/>
        <v>100847.89</v>
      </c>
    </row>
    <row r="677" spans="1:81" s="308" customFormat="1">
      <c r="A677" s="350"/>
      <c r="B677" s="349"/>
      <c r="C677" s="351"/>
      <c r="D677" s="351"/>
      <c r="E677" s="351"/>
      <c r="F677" s="352" t="s">
        <v>1444</v>
      </c>
      <c r="G677" s="353" t="s">
        <v>1800</v>
      </c>
      <c r="H677" s="207">
        <v>0</v>
      </c>
      <c r="I677" s="207">
        <v>0</v>
      </c>
      <c r="J677" s="207">
        <v>0</v>
      </c>
      <c r="K677" s="207">
        <v>0</v>
      </c>
      <c r="L677" s="207">
        <v>0</v>
      </c>
      <c r="M677" s="207">
        <v>0</v>
      </c>
      <c r="N677" s="207">
        <v>0</v>
      </c>
      <c r="O677" s="207">
        <v>0</v>
      </c>
      <c r="P677" s="207">
        <v>0</v>
      </c>
      <c r="Q677" s="207">
        <v>0</v>
      </c>
      <c r="R677" s="207">
        <v>0</v>
      </c>
      <c r="S677" s="207">
        <v>0</v>
      </c>
      <c r="T677" s="207">
        <v>0</v>
      </c>
      <c r="U677" s="207">
        <v>0</v>
      </c>
      <c r="V677" s="207">
        <v>0</v>
      </c>
      <c r="W677" s="207">
        <v>0</v>
      </c>
      <c r="X677" s="207">
        <v>0</v>
      </c>
      <c r="Y677" s="207">
        <v>0</v>
      </c>
      <c r="Z677" s="207">
        <v>0</v>
      </c>
      <c r="AA677" s="207">
        <v>0</v>
      </c>
      <c r="AB677" s="207">
        <v>0</v>
      </c>
      <c r="AC677" s="207">
        <v>0</v>
      </c>
      <c r="AD677" s="207">
        <v>0</v>
      </c>
      <c r="AE677" s="207">
        <v>0</v>
      </c>
      <c r="AF677" s="207">
        <v>0</v>
      </c>
      <c r="AG677" s="207">
        <v>0</v>
      </c>
      <c r="AH677" s="207">
        <v>0</v>
      </c>
      <c r="AI677" s="207">
        <v>0</v>
      </c>
      <c r="AJ677" s="207">
        <v>0</v>
      </c>
      <c r="AK677" s="207">
        <v>0</v>
      </c>
      <c r="AL677" s="207">
        <v>0</v>
      </c>
      <c r="AM677" s="207">
        <v>0</v>
      </c>
      <c r="AN677" s="207">
        <v>0</v>
      </c>
      <c r="AO677" s="207">
        <v>0</v>
      </c>
      <c r="AP677" s="207">
        <v>0</v>
      </c>
      <c r="AQ677" s="207">
        <v>0</v>
      </c>
      <c r="AR677" s="207">
        <v>0</v>
      </c>
      <c r="AS677" s="207">
        <v>0</v>
      </c>
      <c r="AT677" s="207">
        <v>0</v>
      </c>
      <c r="AU677" s="207">
        <v>0</v>
      </c>
      <c r="AV677" s="207">
        <v>0</v>
      </c>
      <c r="AW677" s="207">
        <v>0</v>
      </c>
      <c r="AX677" s="207">
        <v>0</v>
      </c>
      <c r="AY677" s="207">
        <v>0</v>
      </c>
      <c r="AZ677" s="207">
        <v>0</v>
      </c>
      <c r="BA677" s="207">
        <v>0</v>
      </c>
      <c r="BB677" s="207">
        <v>0</v>
      </c>
      <c r="BC677" s="207">
        <v>1500</v>
      </c>
      <c r="BD677" s="207">
        <v>600</v>
      </c>
      <c r="BE677" s="207">
        <v>0</v>
      </c>
      <c r="BF677" s="207">
        <v>0</v>
      </c>
      <c r="BG677" s="207">
        <v>0</v>
      </c>
      <c r="BH677" s="207"/>
      <c r="BI677" s="207">
        <v>0</v>
      </c>
      <c r="BJ677" s="207"/>
      <c r="BK677" s="207">
        <v>600</v>
      </c>
      <c r="BL677" s="207">
        <v>300</v>
      </c>
      <c r="BM677" s="207">
        <v>0</v>
      </c>
      <c r="BN677" s="207">
        <v>0</v>
      </c>
      <c r="BO677" s="207">
        <v>1476</v>
      </c>
      <c r="BP677" s="207"/>
      <c r="BQ677" s="207">
        <v>1200</v>
      </c>
      <c r="BR677" s="207">
        <v>600</v>
      </c>
      <c r="BS677" s="207">
        <v>0</v>
      </c>
      <c r="BT677" s="207">
        <v>0</v>
      </c>
      <c r="BU677" s="207">
        <v>0</v>
      </c>
      <c r="BV677" s="207">
        <v>0</v>
      </c>
      <c r="BW677" s="207">
        <v>0</v>
      </c>
      <c r="BX677" s="207">
        <v>0</v>
      </c>
      <c r="BY677" s="207">
        <v>4765</v>
      </c>
      <c r="BZ677" s="207">
        <v>0</v>
      </c>
      <c r="CA677" s="207">
        <v>0</v>
      </c>
      <c r="CB677" s="207">
        <v>0</v>
      </c>
      <c r="CC677" s="216">
        <f t="shared" si="79"/>
        <v>11041</v>
      </c>
    </row>
    <row r="678" spans="1:81" s="308" customFormat="1">
      <c r="A678" s="350"/>
      <c r="B678" s="349"/>
      <c r="C678" s="351"/>
      <c r="D678" s="351"/>
      <c r="E678" s="351"/>
      <c r="F678" s="352" t="s">
        <v>1445</v>
      </c>
      <c r="G678" s="353" t="s">
        <v>1801</v>
      </c>
      <c r="H678" s="207">
        <v>0</v>
      </c>
      <c r="I678" s="207">
        <v>31429</v>
      </c>
      <c r="J678" s="207">
        <v>43350</v>
      </c>
      <c r="K678" s="207">
        <v>0</v>
      </c>
      <c r="L678" s="207">
        <v>15041</v>
      </c>
      <c r="M678" s="207">
        <v>10625</v>
      </c>
      <c r="N678" s="207">
        <v>320626</v>
      </c>
      <c r="O678" s="207">
        <v>0</v>
      </c>
      <c r="P678" s="207">
        <v>0</v>
      </c>
      <c r="Q678" s="207">
        <v>0</v>
      </c>
      <c r="R678" s="207">
        <v>9445</v>
      </c>
      <c r="S678" s="207">
        <v>5307</v>
      </c>
      <c r="T678" s="207">
        <v>0</v>
      </c>
      <c r="U678" s="207">
        <v>42353</v>
      </c>
      <c r="V678" s="207">
        <v>3439</v>
      </c>
      <c r="W678" s="207">
        <v>10998</v>
      </c>
      <c r="X678" s="207">
        <v>11928</v>
      </c>
      <c r="Y678" s="207">
        <v>15051</v>
      </c>
      <c r="Z678" s="207">
        <v>0</v>
      </c>
      <c r="AA678" s="207">
        <v>4275.7</v>
      </c>
      <c r="AB678" s="207">
        <v>15173</v>
      </c>
      <c r="AC678" s="207">
        <v>48062</v>
      </c>
      <c r="AD678" s="207">
        <v>0</v>
      </c>
      <c r="AE678" s="207">
        <v>15958.98</v>
      </c>
      <c r="AF678" s="207">
        <v>32418.5</v>
      </c>
      <c r="AG678" s="207">
        <v>7305</v>
      </c>
      <c r="AH678" s="207">
        <v>0</v>
      </c>
      <c r="AI678" s="207">
        <v>0</v>
      </c>
      <c r="AJ678" s="207">
        <v>939</v>
      </c>
      <c r="AK678" s="207">
        <v>7634</v>
      </c>
      <c r="AL678" s="207">
        <v>7695</v>
      </c>
      <c r="AM678" s="207">
        <v>11831</v>
      </c>
      <c r="AN678" s="207">
        <v>0</v>
      </c>
      <c r="AO678" s="207">
        <v>28347</v>
      </c>
      <c r="AP678" s="207">
        <v>3351</v>
      </c>
      <c r="AQ678" s="207">
        <v>0</v>
      </c>
      <c r="AR678" s="207">
        <v>0</v>
      </c>
      <c r="AS678" s="207">
        <v>0</v>
      </c>
      <c r="AT678" s="207">
        <v>8484</v>
      </c>
      <c r="AU678" s="207">
        <v>0</v>
      </c>
      <c r="AV678" s="207">
        <v>0</v>
      </c>
      <c r="AW678" s="207">
        <v>0</v>
      </c>
      <c r="AX678" s="207">
        <v>0</v>
      </c>
      <c r="AY678" s="207">
        <v>18976</v>
      </c>
      <c r="AZ678" s="207">
        <v>0</v>
      </c>
      <c r="BA678" s="207">
        <v>0</v>
      </c>
      <c r="BB678" s="207">
        <v>0</v>
      </c>
      <c r="BC678" s="207">
        <v>0</v>
      </c>
      <c r="BD678" s="207">
        <v>9618</v>
      </c>
      <c r="BE678" s="207">
        <v>0</v>
      </c>
      <c r="BF678" s="207">
        <v>0</v>
      </c>
      <c r="BG678" s="207">
        <v>13247</v>
      </c>
      <c r="BH678" s="207"/>
      <c r="BI678" s="207">
        <v>0</v>
      </c>
      <c r="BJ678" s="207"/>
      <c r="BK678" s="207">
        <v>0</v>
      </c>
      <c r="BL678" s="207">
        <v>0</v>
      </c>
      <c r="BM678" s="207">
        <v>0</v>
      </c>
      <c r="BN678" s="207">
        <v>0</v>
      </c>
      <c r="BO678" s="207">
        <v>0</v>
      </c>
      <c r="BP678" s="207"/>
      <c r="BQ678" s="207">
        <v>468</v>
      </c>
      <c r="BR678" s="207">
        <v>0</v>
      </c>
      <c r="BS678" s="207">
        <v>0</v>
      </c>
      <c r="BT678" s="207">
        <v>1697</v>
      </c>
      <c r="BU678" s="207">
        <v>0</v>
      </c>
      <c r="BV678" s="207">
        <v>13260</v>
      </c>
      <c r="BW678" s="207">
        <v>0</v>
      </c>
      <c r="BX678" s="207">
        <v>21081</v>
      </c>
      <c r="BY678" s="207">
        <v>0</v>
      </c>
      <c r="BZ678" s="207">
        <v>11653</v>
      </c>
      <c r="CA678" s="207">
        <v>0</v>
      </c>
      <c r="CB678" s="207">
        <v>8243</v>
      </c>
      <c r="CC678" s="216">
        <f t="shared" si="79"/>
        <v>809309.17999999993</v>
      </c>
    </row>
    <row r="679" spans="1:81" s="308" customFormat="1">
      <c r="A679" s="350"/>
      <c r="B679" s="349"/>
      <c r="C679" s="351"/>
      <c r="D679" s="351"/>
      <c r="E679" s="351"/>
      <c r="F679" s="352" t="s">
        <v>1369</v>
      </c>
      <c r="G679" s="353" t="s">
        <v>1802</v>
      </c>
      <c r="H679" s="207">
        <v>0</v>
      </c>
      <c r="I679" s="207">
        <v>0</v>
      </c>
      <c r="J679" s="207">
        <v>0</v>
      </c>
      <c r="K679" s="207">
        <v>0</v>
      </c>
      <c r="L679" s="207">
        <v>0</v>
      </c>
      <c r="M679" s="207">
        <v>0</v>
      </c>
      <c r="N679" s="207">
        <v>0</v>
      </c>
      <c r="O679" s="207">
        <v>0</v>
      </c>
      <c r="P679" s="207">
        <v>0</v>
      </c>
      <c r="Q679" s="207">
        <v>0</v>
      </c>
      <c r="R679" s="207">
        <v>0</v>
      </c>
      <c r="S679" s="207">
        <v>0</v>
      </c>
      <c r="T679" s="207">
        <v>0</v>
      </c>
      <c r="U679" s="207">
        <v>0</v>
      </c>
      <c r="V679" s="207">
        <v>0</v>
      </c>
      <c r="W679" s="207">
        <v>0</v>
      </c>
      <c r="X679" s="207">
        <v>277460</v>
      </c>
      <c r="Y679" s="207">
        <v>858627</v>
      </c>
      <c r="Z679" s="207">
        <v>0</v>
      </c>
      <c r="AA679" s="207">
        <v>9687.0400000000009</v>
      </c>
      <c r="AB679" s="207">
        <v>2926747.82</v>
      </c>
      <c r="AC679" s="207">
        <v>6983546.9800000004</v>
      </c>
      <c r="AD679" s="207">
        <v>0</v>
      </c>
      <c r="AE679" s="207">
        <v>0</v>
      </c>
      <c r="AF679" s="207">
        <v>7397593.46</v>
      </c>
      <c r="AG679" s="207">
        <v>0</v>
      </c>
      <c r="AH679" s="207">
        <v>0</v>
      </c>
      <c r="AI679" s="207">
        <v>0</v>
      </c>
      <c r="AJ679" s="207">
        <v>0</v>
      </c>
      <c r="AK679" s="207">
        <v>1195227.6399999999</v>
      </c>
      <c r="AL679" s="207">
        <v>0</v>
      </c>
      <c r="AM679" s="207">
        <v>0</v>
      </c>
      <c r="AN679" s="207">
        <v>0</v>
      </c>
      <c r="AO679" s="207">
        <v>0</v>
      </c>
      <c r="AP679" s="207">
        <v>0</v>
      </c>
      <c r="AQ679" s="207">
        <v>2801118.1</v>
      </c>
      <c r="AR679" s="207">
        <v>1517539.24</v>
      </c>
      <c r="AS679" s="207">
        <v>0</v>
      </c>
      <c r="AT679" s="207">
        <v>0</v>
      </c>
      <c r="AU679" s="207">
        <v>1263902.74</v>
      </c>
      <c r="AV679" s="207">
        <v>0</v>
      </c>
      <c r="AW679" s="207">
        <v>354758.55</v>
      </c>
      <c r="AX679" s="207">
        <v>8367</v>
      </c>
      <c r="AY679" s="207">
        <v>0</v>
      </c>
      <c r="AZ679" s="207">
        <v>0</v>
      </c>
      <c r="BA679" s="207">
        <v>0</v>
      </c>
      <c r="BB679" s="207">
        <v>103700</v>
      </c>
      <c r="BC679" s="207">
        <v>0</v>
      </c>
      <c r="BD679" s="207">
        <v>0</v>
      </c>
      <c r="BE679" s="207">
        <v>0</v>
      </c>
      <c r="BF679" s="207">
        <v>1285512.8999999999</v>
      </c>
      <c r="BG679" s="207">
        <v>0</v>
      </c>
      <c r="BH679" s="207"/>
      <c r="BI679" s="207">
        <v>0</v>
      </c>
      <c r="BJ679" s="207"/>
      <c r="BK679" s="207">
        <v>0</v>
      </c>
      <c r="BL679" s="207">
        <v>0</v>
      </c>
      <c r="BM679" s="207">
        <v>0</v>
      </c>
      <c r="BN679" s="207">
        <v>0</v>
      </c>
      <c r="BO679" s="207">
        <v>456873.73</v>
      </c>
      <c r="BP679" s="207"/>
      <c r="BQ679" s="207">
        <v>0</v>
      </c>
      <c r="BR679" s="207">
        <v>0</v>
      </c>
      <c r="BS679" s="207">
        <v>0</v>
      </c>
      <c r="BT679" s="207">
        <v>0</v>
      </c>
      <c r="BU679" s="207">
        <v>0</v>
      </c>
      <c r="BV679" s="207">
        <v>0</v>
      </c>
      <c r="BW679" s="207">
        <v>0</v>
      </c>
      <c r="BX679" s="207">
        <v>0</v>
      </c>
      <c r="BY679" s="207">
        <v>1254157.72</v>
      </c>
      <c r="BZ679" s="207">
        <v>0</v>
      </c>
      <c r="CA679" s="207">
        <v>0</v>
      </c>
      <c r="CB679" s="207">
        <v>437455.67</v>
      </c>
      <c r="CC679" s="216">
        <f t="shared" si="79"/>
        <v>29132275.59</v>
      </c>
    </row>
    <row r="680" spans="1:81" s="308" customFormat="1">
      <c r="A680" s="350"/>
      <c r="B680" s="349"/>
      <c r="C680" s="351"/>
      <c r="D680" s="351"/>
      <c r="E680" s="351"/>
      <c r="F680" s="352" t="s">
        <v>1370</v>
      </c>
      <c r="G680" s="353" t="s">
        <v>1371</v>
      </c>
      <c r="H680" s="207">
        <v>1901724.19</v>
      </c>
      <c r="I680" s="207">
        <v>0</v>
      </c>
      <c r="J680" s="207">
        <v>240395.55</v>
      </c>
      <c r="K680" s="207">
        <v>28236.51</v>
      </c>
      <c r="L680" s="207">
        <v>0</v>
      </c>
      <c r="M680" s="207">
        <v>0</v>
      </c>
      <c r="N680" s="207">
        <v>0</v>
      </c>
      <c r="O680" s="207">
        <v>0</v>
      </c>
      <c r="P680" s="207">
        <v>0</v>
      </c>
      <c r="Q680" s="207">
        <v>0</v>
      </c>
      <c r="R680" s="207">
        <v>0</v>
      </c>
      <c r="S680" s="207">
        <v>0</v>
      </c>
      <c r="T680" s="207">
        <v>0</v>
      </c>
      <c r="U680" s="207">
        <v>0</v>
      </c>
      <c r="V680" s="207">
        <v>0</v>
      </c>
      <c r="W680" s="207">
        <v>0</v>
      </c>
      <c r="X680" s="207">
        <v>0</v>
      </c>
      <c r="Y680" s="207">
        <v>0</v>
      </c>
      <c r="Z680" s="207">
        <v>7364307.8799999999</v>
      </c>
      <c r="AA680" s="207">
        <v>0</v>
      </c>
      <c r="AB680" s="207">
        <v>0</v>
      </c>
      <c r="AC680" s="207">
        <v>595664.68999999994</v>
      </c>
      <c r="AD680" s="207">
        <v>63468.12</v>
      </c>
      <c r="AE680" s="207">
        <v>0</v>
      </c>
      <c r="AF680" s="207">
        <v>477491.18</v>
      </c>
      <c r="AG680" s="207">
        <v>0</v>
      </c>
      <c r="AH680" s="207">
        <v>0</v>
      </c>
      <c r="AI680" s="207">
        <v>0</v>
      </c>
      <c r="AJ680" s="207">
        <v>494764.63</v>
      </c>
      <c r="AK680" s="207">
        <v>0</v>
      </c>
      <c r="AL680" s="207">
        <v>0</v>
      </c>
      <c r="AM680" s="207">
        <v>0</v>
      </c>
      <c r="AN680" s="207">
        <v>0</v>
      </c>
      <c r="AO680" s="207">
        <v>0</v>
      </c>
      <c r="AP680" s="207">
        <v>0</v>
      </c>
      <c r="AQ680" s="207">
        <v>0</v>
      </c>
      <c r="AR680" s="207">
        <v>0</v>
      </c>
      <c r="AS680" s="207">
        <v>0</v>
      </c>
      <c r="AT680" s="207">
        <v>0</v>
      </c>
      <c r="AU680" s="207">
        <v>0</v>
      </c>
      <c r="AV680" s="207">
        <v>0</v>
      </c>
      <c r="AW680" s="207">
        <v>0</v>
      </c>
      <c r="AX680" s="207">
        <v>0</v>
      </c>
      <c r="AY680" s="207">
        <v>0</v>
      </c>
      <c r="AZ680" s="207">
        <v>0</v>
      </c>
      <c r="BA680" s="207">
        <v>0</v>
      </c>
      <c r="BB680" s="207">
        <v>0</v>
      </c>
      <c r="BC680" s="207">
        <v>0</v>
      </c>
      <c r="BD680" s="207">
        <v>0</v>
      </c>
      <c r="BE680" s="207">
        <v>0</v>
      </c>
      <c r="BF680" s="207">
        <v>0</v>
      </c>
      <c r="BG680" s="207">
        <v>0</v>
      </c>
      <c r="BH680" s="207"/>
      <c r="BI680" s="207">
        <v>0</v>
      </c>
      <c r="BJ680" s="207"/>
      <c r="BK680" s="207">
        <v>0</v>
      </c>
      <c r="BL680" s="207">
        <v>0</v>
      </c>
      <c r="BM680" s="207">
        <v>0</v>
      </c>
      <c r="BN680" s="207">
        <v>0</v>
      </c>
      <c r="BO680" s="207">
        <v>0</v>
      </c>
      <c r="BP680" s="207"/>
      <c r="BQ680" s="207">
        <v>0</v>
      </c>
      <c r="BR680" s="207">
        <v>0</v>
      </c>
      <c r="BS680" s="207">
        <v>0</v>
      </c>
      <c r="BT680" s="207">
        <v>0</v>
      </c>
      <c r="BU680" s="207">
        <v>0</v>
      </c>
      <c r="BV680" s="207">
        <v>0</v>
      </c>
      <c r="BW680" s="207">
        <v>0</v>
      </c>
      <c r="BX680" s="207">
        <v>0</v>
      </c>
      <c r="BY680" s="207">
        <v>469830.61</v>
      </c>
      <c r="BZ680" s="207">
        <v>0</v>
      </c>
      <c r="CA680" s="207">
        <v>0</v>
      </c>
      <c r="CB680" s="207">
        <v>126187.73</v>
      </c>
      <c r="CC680" s="216">
        <f t="shared" si="79"/>
        <v>11762071.089999998</v>
      </c>
    </row>
    <row r="681" spans="1:81" s="308" customFormat="1">
      <c r="A681" s="350"/>
      <c r="B681" s="349"/>
      <c r="C681" s="351"/>
      <c r="D681" s="351"/>
      <c r="E681" s="351"/>
      <c r="F681" s="352" t="s">
        <v>1372</v>
      </c>
      <c r="G681" s="353" t="s">
        <v>1373</v>
      </c>
      <c r="H681" s="207">
        <v>4569976.38</v>
      </c>
      <c r="I681" s="207">
        <v>3307500</v>
      </c>
      <c r="J681" s="207">
        <v>6092508</v>
      </c>
      <c r="K681" s="207">
        <v>0</v>
      </c>
      <c r="L681" s="207">
        <v>0</v>
      </c>
      <c r="M681" s="207">
        <v>0</v>
      </c>
      <c r="N681" s="207">
        <v>0</v>
      </c>
      <c r="O681" s="207">
        <v>824058.98</v>
      </c>
      <c r="P681" s="207">
        <v>0</v>
      </c>
      <c r="Q681" s="207">
        <v>0</v>
      </c>
      <c r="R681" s="207">
        <v>0</v>
      </c>
      <c r="S681" s="207">
        <v>2077933.5</v>
      </c>
      <c r="T681" s="207">
        <v>0</v>
      </c>
      <c r="U681" s="207">
        <v>0</v>
      </c>
      <c r="V681" s="207">
        <v>0</v>
      </c>
      <c r="W681" s="207">
        <v>0</v>
      </c>
      <c r="X681" s="207">
        <v>0</v>
      </c>
      <c r="Y681" s="207">
        <v>1217072.6200000001</v>
      </c>
      <c r="Z681" s="207">
        <v>6500000</v>
      </c>
      <c r="AA681" s="207">
        <v>0</v>
      </c>
      <c r="AB681" s="207">
        <v>229993.4</v>
      </c>
      <c r="AC681" s="207">
        <v>0</v>
      </c>
      <c r="AD681" s="207">
        <v>0</v>
      </c>
      <c r="AE681" s="207">
        <v>0</v>
      </c>
      <c r="AF681" s="207">
        <v>250789.73</v>
      </c>
      <c r="AG681" s="207">
        <v>819682</v>
      </c>
      <c r="AH681" s="207">
        <v>0</v>
      </c>
      <c r="AI681" s="207">
        <v>0</v>
      </c>
      <c r="AJ681" s="207">
        <v>10190</v>
      </c>
      <c r="AK681" s="207">
        <v>0</v>
      </c>
      <c r="AL681" s="207">
        <v>0</v>
      </c>
      <c r="AM681" s="207">
        <v>0</v>
      </c>
      <c r="AN681" s="207">
        <v>0</v>
      </c>
      <c r="AO681" s="207">
        <v>0</v>
      </c>
      <c r="AP681" s="207">
        <v>0</v>
      </c>
      <c r="AQ681" s="207">
        <v>0</v>
      </c>
      <c r="AR681" s="207">
        <v>0</v>
      </c>
      <c r="AS681" s="207">
        <v>0</v>
      </c>
      <c r="AT681" s="207">
        <v>0</v>
      </c>
      <c r="AU681" s="207">
        <v>189073.4</v>
      </c>
      <c r="AV681" s="207">
        <v>0</v>
      </c>
      <c r="AW681" s="207">
        <v>0</v>
      </c>
      <c r="AX681" s="207">
        <v>0</v>
      </c>
      <c r="AY681" s="207">
        <v>0</v>
      </c>
      <c r="AZ681" s="207">
        <v>0</v>
      </c>
      <c r="BA681" s="207">
        <v>0</v>
      </c>
      <c r="BB681" s="207">
        <v>0</v>
      </c>
      <c r="BC681" s="207">
        <v>0</v>
      </c>
      <c r="BD681" s="207">
        <v>0</v>
      </c>
      <c r="BE681" s="207">
        <v>0</v>
      </c>
      <c r="BF681" s="207">
        <v>0</v>
      </c>
      <c r="BG681" s="207">
        <v>0</v>
      </c>
      <c r="BH681" s="207"/>
      <c r="BI681" s="207">
        <v>0</v>
      </c>
      <c r="BJ681" s="207"/>
      <c r="BK681" s="207">
        <v>0</v>
      </c>
      <c r="BL681" s="207">
        <v>780000</v>
      </c>
      <c r="BM681" s="207">
        <v>0</v>
      </c>
      <c r="BN681" s="207">
        <v>0</v>
      </c>
      <c r="BO681" s="207">
        <v>0</v>
      </c>
      <c r="BP681" s="207"/>
      <c r="BQ681" s="207">
        <v>0</v>
      </c>
      <c r="BR681" s="207">
        <v>0</v>
      </c>
      <c r="BS681" s="207">
        <v>0</v>
      </c>
      <c r="BT681" s="207">
        <v>2656882</v>
      </c>
      <c r="BU681" s="207">
        <v>801994.01</v>
      </c>
      <c r="BV681" s="207">
        <v>0</v>
      </c>
      <c r="BW681" s="207">
        <v>0</v>
      </c>
      <c r="BX681" s="207">
        <v>0</v>
      </c>
      <c r="BY681" s="207">
        <v>1331874.25</v>
      </c>
      <c r="BZ681" s="207">
        <v>0</v>
      </c>
      <c r="CA681" s="207">
        <v>0</v>
      </c>
      <c r="CB681" s="207">
        <v>0</v>
      </c>
      <c r="CC681" s="216">
        <f t="shared" si="79"/>
        <v>31659528.27</v>
      </c>
    </row>
    <row r="682" spans="1:81" s="308" customFormat="1">
      <c r="A682" s="350"/>
      <c r="B682" s="349"/>
      <c r="C682" s="351"/>
      <c r="D682" s="351"/>
      <c r="E682" s="351"/>
      <c r="F682" s="352" t="s">
        <v>1374</v>
      </c>
      <c r="G682" s="353" t="s">
        <v>1375</v>
      </c>
      <c r="H682" s="207">
        <v>18605815.109999999</v>
      </c>
      <c r="I682" s="207">
        <v>0</v>
      </c>
      <c r="J682" s="207">
        <v>9912427.4499999993</v>
      </c>
      <c r="K682" s="207">
        <v>305929.71999999997</v>
      </c>
      <c r="L682" s="207">
        <v>1566913.08</v>
      </c>
      <c r="M682" s="207">
        <v>259898.1</v>
      </c>
      <c r="N682" s="207">
        <v>0</v>
      </c>
      <c r="O682" s="207">
        <v>0</v>
      </c>
      <c r="P682" s="207">
        <v>0</v>
      </c>
      <c r="Q682" s="207">
        <v>0</v>
      </c>
      <c r="R682" s="207">
        <v>0</v>
      </c>
      <c r="S682" s="207">
        <v>2756896.71</v>
      </c>
      <c r="T682" s="207">
        <v>0</v>
      </c>
      <c r="U682" s="207">
        <v>0</v>
      </c>
      <c r="V682" s="207">
        <v>0</v>
      </c>
      <c r="W682" s="207">
        <v>0</v>
      </c>
      <c r="X682" s="207">
        <v>0</v>
      </c>
      <c r="Y682" s="207">
        <v>0</v>
      </c>
      <c r="Z682" s="207">
        <v>0</v>
      </c>
      <c r="AA682" s="207">
        <v>0</v>
      </c>
      <c r="AB682" s="207">
        <v>0</v>
      </c>
      <c r="AC682" s="207">
        <v>9258629.4600000009</v>
      </c>
      <c r="AD682" s="207">
        <v>0</v>
      </c>
      <c r="AE682" s="207">
        <v>0</v>
      </c>
      <c r="AF682" s="207">
        <v>361202</v>
      </c>
      <c r="AG682" s="207">
        <v>0</v>
      </c>
      <c r="AH682" s="207">
        <v>0</v>
      </c>
      <c r="AI682" s="207">
        <v>0</v>
      </c>
      <c r="AJ682" s="207">
        <v>0</v>
      </c>
      <c r="AK682" s="207">
        <v>0</v>
      </c>
      <c r="AL682" s="207">
        <v>0</v>
      </c>
      <c r="AM682" s="207">
        <v>0</v>
      </c>
      <c r="AN682" s="207">
        <v>0</v>
      </c>
      <c r="AO682" s="207">
        <v>0</v>
      </c>
      <c r="AP682" s="207">
        <v>0</v>
      </c>
      <c r="AQ682" s="207">
        <v>73037.440000000002</v>
      </c>
      <c r="AR682" s="207">
        <v>0</v>
      </c>
      <c r="AS682" s="207">
        <v>473044.91</v>
      </c>
      <c r="AT682" s="207">
        <v>2022490.37</v>
      </c>
      <c r="AU682" s="207">
        <v>0</v>
      </c>
      <c r="AV682" s="207">
        <v>0</v>
      </c>
      <c r="AW682" s="207">
        <v>0</v>
      </c>
      <c r="AX682" s="207">
        <v>252792.51</v>
      </c>
      <c r="AY682" s="207">
        <v>248000</v>
      </c>
      <c r="AZ682" s="207">
        <v>0</v>
      </c>
      <c r="BA682" s="207">
        <v>0</v>
      </c>
      <c r="BB682" s="207">
        <v>0</v>
      </c>
      <c r="BC682" s="207">
        <v>0</v>
      </c>
      <c r="BD682" s="207">
        <v>2017363.42</v>
      </c>
      <c r="BE682" s="207">
        <v>0</v>
      </c>
      <c r="BF682" s="207">
        <v>0</v>
      </c>
      <c r="BG682" s="207">
        <v>0</v>
      </c>
      <c r="BH682" s="207"/>
      <c r="BI682" s="207">
        <v>0</v>
      </c>
      <c r="BJ682" s="207"/>
      <c r="BK682" s="207">
        <v>256236.65</v>
      </c>
      <c r="BL682" s="207">
        <v>192070.83</v>
      </c>
      <c r="BM682" s="207">
        <v>0</v>
      </c>
      <c r="BN682" s="207">
        <v>5797212.6600000001</v>
      </c>
      <c r="BO682" s="207">
        <v>0</v>
      </c>
      <c r="BP682" s="207"/>
      <c r="BQ682" s="207">
        <v>0</v>
      </c>
      <c r="BR682" s="207">
        <v>0</v>
      </c>
      <c r="BS682" s="207">
        <v>0</v>
      </c>
      <c r="BT682" s="207">
        <v>2391080</v>
      </c>
      <c r="BU682" s="207">
        <v>0</v>
      </c>
      <c r="BV682" s="207">
        <v>54731.79</v>
      </c>
      <c r="BW682" s="207">
        <v>0</v>
      </c>
      <c r="BX682" s="207">
        <v>0</v>
      </c>
      <c r="BY682" s="207">
        <v>223650.92</v>
      </c>
      <c r="BZ682" s="207">
        <v>0</v>
      </c>
      <c r="CA682" s="207">
        <v>0</v>
      </c>
      <c r="CB682" s="207">
        <v>247339.99</v>
      </c>
      <c r="CC682" s="216">
        <f t="shared" si="79"/>
        <v>57276763.11999999</v>
      </c>
    </row>
    <row r="683" spans="1:81" s="308" customFormat="1">
      <c r="A683" s="350"/>
      <c r="B683" s="349"/>
      <c r="C683" s="351"/>
      <c r="D683" s="351"/>
      <c r="E683" s="351"/>
      <c r="F683" s="352" t="s">
        <v>1376</v>
      </c>
      <c r="G683" s="353" t="s">
        <v>1377</v>
      </c>
      <c r="H683" s="207">
        <v>3848595.7</v>
      </c>
      <c r="I683" s="207">
        <v>3160303.98</v>
      </c>
      <c r="J683" s="207">
        <v>6604986.3899999997</v>
      </c>
      <c r="K683" s="207">
        <v>0</v>
      </c>
      <c r="L683" s="207">
        <v>0</v>
      </c>
      <c r="M683" s="207">
        <v>0</v>
      </c>
      <c r="N683" s="207">
        <v>288586166.44999999</v>
      </c>
      <c r="O683" s="207">
        <v>0</v>
      </c>
      <c r="P683" s="207">
        <v>0</v>
      </c>
      <c r="Q683" s="207">
        <v>0</v>
      </c>
      <c r="R683" s="207">
        <v>0</v>
      </c>
      <c r="S683" s="207">
        <v>0</v>
      </c>
      <c r="T683" s="207">
        <v>21162113.550000001</v>
      </c>
      <c r="U683" s="207">
        <v>4930630.51</v>
      </c>
      <c r="V683" s="207">
        <v>0</v>
      </c>
      <c r="W683" s="207">
        <v>0</v>
      </c>
      <c r="X683" s="207">
        <v>0</v>
      </c>
      <c r="Y683" s="207">
        <v>0</v>
      </c>
      <c r="Z683" s="207">
        <v>240989212.91999999</v>
      </c>
      <c r="AA683" s="207">
        <v>0</v>
      </c>
      <c r="AB683" s="207">
        <v>0</v>
      </c>
      <c r="AC683" s="207">
        <v>7328716.6600000001</v>
      </c>
      <c r="AD683" s="207">
        <v>0</v>
      </c>
      <c r="AE683" s="207">
        <v>0</v>
      </c>
      <c r="AF683" s="207">
        <v>0</v>
      </c>
      <c r="AG683" s="207">
        <v>0</v>
      </c>
      <c r="AH683" s="207">
        <v>0</v>
      </c>
      <c r="AI683" s="207">
        <v>19885098.5</v>
      </c>
      <c r="AJ683" s="207">
        <v>0</v>
      </c>
      <c r="AK683" s="207">
        <v>0</v>
      </c>
      <c r="AL683" s="207">
        <v>0</v>
      </c>
      <c r="AM683" s="207">
        <v>0</v>
      </c>
      <c r="AN683" s="207">
        <v>0</v>
      </c>
      <c r="AO683" s="207">
        <v>0</v>
      </c>
      <c r="AP683" s="207">
        <v>0</v>
      </c>
      <c r="AQ683" s="207">
        <v>0</v>
      </c>
      <c r="AR683" s="207">
        <v>0</v>
      </c>
      <c r="AS683" s="207">
        <v>0</v>
      </c>
      <c r="AT683" s="207">
        <v>0</v>
      </c>
      <c r="AU683" s="207">
        <v>18033409.300000001</v>
      </c>
      <c r="AV683" s="207">
        <v>0</v>
      </c>
      <c r="AW683" s="207">
        <v>0</v>
      </c>
      <c r="AX683" s="207">
        <v>0</v>
      </c>
      <c r="AY683" s="207">
        <v>0</v>
      </c>
      <c r="AZ683" s="207">
        <v>0</v>
      </c>
      <c r="BA683" s="207">
        <v>0</v>
      </c>
      <c r="BB683" s="207">
        <v>84071009.799999997</v>
      </c>
      <c r="BC683" s="207">
        <v>0</v>
      </c>
      <c r="BD683" s="207">
        <v>0</v>
      </c>
      <c r="BE683" s="207">
        <v>0</v>
      </c>
      <c r="BF683" s="207">
        <v>0</v>
      </c>
      <c r="BG683" s="207">
        <v>0</v>
      </c>
      <c r="BH683" s="207"/>
      <c r="BI683" s="207">
        <v>0</v>
      </c>
      <c r="BJ683" s="207"/>
      <c r="BK683" s="207">
        <v>0</v>
      </c>
      <c r="BL683" s="207">
        <v>0</v>
      </c>
      <c r="BM683" s="207">
        <v>54765795.460000001</v>
      </c>
      <c r="BN683" s="207">
        <v>17057507.039999999</v>
      </c>
      <c r="BO683" s="207">
        <v>0</v>
      </c>
      <c r="BP683" s="207"/>
      <c r="BQ683" s="207">
        <v>0</v>
      </c>
      <c r="BR683" s="207">
        <v>0</v>
      </c>
      <c r="BS683" s="207">
        <v>0</v>
      </c>
      <c r="BT683" s="207">
        <v>10532966.5</v>
      </c>
      <c r="BU683" s="207">
        <v>0</v>
      </c>
      <c r="BV683" s="207">
        <v>0</v>
      </c>
      <c r="BW683" s="207">
        <v>0</v>
      </c>
      <c r="BX683" s="207">
        <v>0</v>
      </c>
      <c r="BY683" s="207">
        <v>0</v>
      </c>
      <c r="BZ683" s="207">
        <v>0</v>
      </c>
      <c r="CA683" s="207">
        <v>0</v>
      </c>
      <c r="CB683" s="207">
        <v>0</v>
      </c>
      <c r="CC683" s="216">
        <f t="shared" si="79"/>
        <v>780956512.75999987</v>
      </c>
    </row>
    <row r="684" spans="1:81" s="308" customFormat="1">
      <c r="A684" s="350"/>
      <c r="B684" s="349"/>
      <c r="C684" s="351"/>
      <c r="D684" s="351"/>
      <c r="E684" s="351"/>
      <c r="F684" s="352" t="s">
        <v>1378</v>
      </c>
      <c r="G684" s="353" t="s">
        <v>1379</v>
      </c>
      <c r="H684" s="207">
        <v>1476760.44</v>
      </c>
      <c r="I684" s="207">
        <v>6256685.29</v>
      </c>
      <c r="J684" s="207">
        <v>6610289.25</v>
      </c>
      <c r="K684" s="207">
        <v>0</v>
      </c>
      <c r="L684" s="207">
        <v>0</v>
      </c>
      <c r="M684" s="207">
        <v>0</v>
      </c>
      <c r="N684" s="207">
        <v>47805172.700000003</v>
      </c>
      <c r="O684" s="207">
        <v>0</v>
      </c>
      <c r="P684" s="207">
        <v>0</v>
      </c>
      <c r="Q684" s="207">
        <v>0</v>
      </c>
      <c r="R684" s="207">
        <v>0</v>
      </c>
      <c r="S684" s="207">
        <v>0</v>
      </c>
      <c r="T684" s="207">
        <v>13403859.220000001</v>
      </c>
      <c r="U684" s="207">
        <v>5188225.9400000004</v>
      </c>
      <c r="V684" s="207">
        <v>0</v>
      </c>
      <c r="W684" s="207">
        <v>0</v>
      </c>
      <c r="X684" s="207">
        <v>0</v>
      </c>
      <c r="Y684" s="207">
        <v>0</v>
      </c>
      <c r="Z684" s="207">
        <v>6497489.6200000001</v>
      </c>
      <c r="AA684" s="207">
        <v>0</v>
      </c>
      <c r="AB684" s="207">
        <v>0</v>
      </c>
      <c r="AC684" s="207">
        <v>0</v>
      </c>
      <c r="AD684" s="207">
        <v>0</v>
      </c>
      <c r="AE684" s="207">
        <v>0</v>
      </c>
      <c r="AF684" s="207">
        <v>0</v>
      </c>
      <c r="AG684" s="207">
        <v>0</v>
      </c>
      <c r="AH684" s="207">
        <v>0</v>
      </c>
      <c r="AI684" s="207">
        <v>6014235.29</v>
      </c>
      <c r="AJ684" s="207">
        <v>0</v>
      </c>
      <c r="AK684" s="207">
        <v>0</v>
      </c>
      <c r="AL684" s="207">
        <v>0</v>
      </c>
      <c r="AM684" s="207">
        <v>0</v>
      </c>
      <c r="AN684" s="207">
        <v>0</v>
      </c>
      <c r="AO684" s="207">
        <v>0</v>
      </c>
      <c r="AP684" s="207">
        <v>0</v>
      </c>
      <c r="AQ684" s="207">
        <v>0</v>
      </c>
      <c r="AR684" s="207">
        <v>0</v>
      </c>
      <c r="AS684" s="207">
        <v>0</v>
      </c>
      <c r="AT684" s="207">
        <v>0</v>
      </c>
      <c r="AU684" s="207">
        <v>3153054.4</v>
      </c>
      <c r="AV684" s="207">
        <v>0</v>
      </c>
      <c r="AW684" s="207">
        <v>0</v>
      </c>
      <c r="AX684" s="207">
        <v>0</v>
      </c>
      <c r="AY684" s="207">
        <v>0</v>
      </c>
      <c r="AZ684" s="207">
        <v>0</v>
      </c>
      <c r="BA684" s="207">
        <v>0</v>
      </c>
      <c r="BB684" s="207">
        <v>38139099.740000002</v>
      </c>
      <c r="BC684" s="207">
        <v>0</v>
      </c>
      <c r="BD684" s="207">
        <v>0</v>
      </c>
      <c r="BE684" s="207">
        <v>0</v>
      </c>
      <c r="BF684" s="207">
        <v>0</v>
      </c>
      <c r="BG684" s="207">
        <v>2864</v>
      </c>
      <c r="BH684" s="207"/>
      <c r="BI684" s="207">
        <v>0</v>
      </c>
      <c r="BJ684" s="207"/>
      <c r="BK684" s="207">
        <v>0</v>
      </c>
      <c r="BL684" s="207">
        <v>0</v>
      </c>
      <c r="BM684" s="207">
        <v>10001966.27</v>
      </c>
      <c r="BN684" s="207">
        <v>6368413.3200000003</v>
      </c>
      <c r="BO684" s="207">
        <v>0</v>
      </c>
      <c r="BP684" s="207"/>
      <c r="BQ684" s="207">
        <v>0</v>
      </c>
      <c r="BR684" s="207">
        <v>0</v>
      </c>
      <c r="BS684" s="207">
        <v>0</v>
      </c>
      <c r="BT684" s="207">
        <v>2068631.89</v>
      </c>
      <c r="BU684" s="207">
        <v>0</v>
      </c>
      <c r="BV684" s="207">
        <v>0</v>
      </c>
      <c r="BW684" s="207">
        <v>0</v>
      </c>
      <c r="BX684" s="207">
        <v>0</v>
      </c>
      <c r="BY684" s="207">
        <v>0</v>
      </c>
      <c r="BZ684" s="207">
        <v>0</v>
      </c>
      <c r="CA684" s="207">
        <v>0</v>
      </c>
      <c r="CB684" s="207">
        <v>0</v>
      </c>
      <c r="CC684" s="216">
        <f t="shared" si="79"/>
        <v>152986747.37</v>
      </c>
    </row>
    <row r="685" spans="1:81" s="308" customFormat="1">
      <c r="A685" s="350"/>
      <c r="B685" s="349"/>
      <c r="C685" s="351"/>
      <c r="D685" s="351"/>
      <c r="E685" s="351"/>
      <c r="F685" s="352" t="s">
        <v>1380</v>
      </c>
      <c r="G685" s="353" t="s">
        <v>1803</v>
      </c>
      <c r="H685" s="207">
        <v>141783</v>
      </c>
      <c r="I685" s="207">
        <v>208659</v>
      </c>
      <c r="J685" s="207">
        <v>11141836</v>
      </c>
      <c r="K685" s="207">
        <v>804794</v>
      </c>
      <c r="L685" s="207">
        <v>707009</v>
      </c>
      <c r="M685" s="207">
        <v>0</v>
      </c>
      <c r="N685" s="207">
        <v>2289459.6800000002</v>
      </c>
      <c r="O685" s="207">
        <v>962642</v>
      </c>
      <c r="P685" s="207">
        <v>12682</v>
      </c>
      <c r="Q685" s="207">
        <v>1787497</v>
      </c>
      <c r="R685" s="207">
        <v>422777</v>
      </c>
      <c r="S685" s="207">
        <v>382209</v>
      </c>
      <c r="T685" s="207">
        <v>424748</v>
      </c>
      <c r="U685" s="207">
        <v>1124133</v>
      </c>
      <c r="V685" s="207">
        <v>480</v>
      </c>
      <c r="W685" s="207">
        <v>1274189</v>
      </c>
      <c r="X685" s="207">
        <v>1040604</v>
      </c>
      <c r="Y685" s="207">
        <v>95726</v>
      </c>
      <c r="Z685" s="207">
        <v>6992211.4000000004</v>
      </c>
      <c r="AA685" s="207">
        <v>44260.6</v>
      </c>
      <c r="AB685" s="207">
        <v>6486.4</v>
      </c>
      <c r="AC685" s="207">
        <v>10603752.34</v>
      </c>
      <c r="AD685" s="207">
        <v>115449.95</v>
      </c>
      <c r="AE685" s="207">
        <v>272354.59999999998</v>
      </c>
      <c r="AF685" s="207">
        <v>594636</v>
      </c>
      <c r="AG685" s="207">
        <v>165352</v>
      </c>
      <c r="AH685" s="207">
        <v>1917068.2</v>
      </c>
      <c r="AI685" s="207">
        <v>27708</v>
      </c>
      <c r="AJ685" s="207">
        <v>1165814.1000000001</v>
      </c>
      <c r="AK685" s="207">
        <v>34659</v>
      </c>
      <c r="AL685" s="207">
        <v>165644</v>
      </c>
      <c r="AM685" s="207">
        <v>-26671</v>
      </c>
      <c r="AN685" s="207">
        <v>132456</v>
      </c>
      <c r="AO685" s="207">
        <v>203315</v>
      </c>
      <c r="AP685" s="207">
        <v>20842</v>
      </c>
      <c r="AQ685" s="207">
        <v>68528</v>
      </c>
      <c r="AR685" s="207">
        <v>94974</v>
      </c>
      <c r="AS685" s="207">
        <v>165150</v>
      </c>
      <c r="AT685" s="207">
        <v>63669</v>
      </c>
      <c r="AU685" s="207">
        <v>80972</v>
      </c>
      <c r="AV685" s="207">
        <v>102993</v>
      </c>
      <c r="AW685" s="207">
        <v>0</v>
      </c>
      <c r="AX685" s="207">
        <v>9346</v>
      </c>
      <c r="AY685" s="207">
        <v>5376</v>
      </c>
      <c r="AZ685" s="207">
        <v>5472</v>
      </c>
      <c r="BA685" s="207">
        <v>7234</v>
      </c>
      <c r="BB685" s="207">
        <v>283147</v>
      </c>
      <c r="BC685" s="207">
        <v>192316</v>
      </c>
      <c r="BD685" s="207">
        <v>12550</v>
      </c>
      <c r="BE685" s="207">
        <v>1201</v>
      </c>
      <c r="BF685" s="207">
        <v>176484</v>
      </c>
      <c r="BG685" s="207">
        <v>71492</v>
      </c>
      <c r="BH685" s="207"/>
      <c r="BI685" s="207">
        <v>11164</v>
      </c>
      <c r="BJ685" s="207"/>
      <c r="BK685" s="207">
        <v>27550</v>
      </c>
      <c r="BL685" s="207">
        <v>2508</v>
      </c>
      <c r="BM685" s="207">
        <v>12180</v>
      </c>
      <c r="BN685" s="207">
        <v>10454596.109999999</v>
      </c>
      <c r="BO685" s="207">
        <v>30622</v>
      </c>
      <c r="BP685" s="207"/>
      <c r="BQ685" s="207">
        <v>27545.55</v>
      </c>
      <c r="BR685" s="207">
        <v>2732</v>
      </c>
      <c r="BS685" s="207">
        <v>0</v>
      </c>
      <c r="BT685" s="207">
        <v>384540</v>
      </c>
      <c r="BU685" s="207">
        <v>4278</v>
      </c>
      <c r="BV685" s="207">
        <v>368365.8</v>
      </c>
      <c r="BW685" s="207">
        <v>383949.52</v>
      </c>
      <c r="BX685" s="207">
        <v>657727</v>
      </c>
      <c r="BY685" s="207">
        <v>2407681.9900000002</v>
      </c>
      <c r="BZ685" s="207">
        <v>1884652.45</v>
      </c>
      <c r="CA685" s="207">
        <v>24210</v>
      </c>
      <c r="CB685" s="207">
        <v>0</v>
      </c>
      <c r="CC685" s="216">
        <f t="shared" si="79"/>
        <v>63281772.690000013</v>
      </c>
    </row>
    <row r="686" spans="1:81" s="308" customFormat="1">
      <c r="A686" s="350"/>
      <c r="B686" s="349"/>
      <c r="C686" s="351"/>
      <c r="D686" s="351"/>
      <c r="E686" s="351"/>
      <c r="F686" s="352" t="s">
        <v>1381</v>
      </c>
      <c r="G686" s="353" t="s">
        <v>1382</v>
      </c>
      <c r="H686" s="207">
        <v>231626</v>
      </c>
      <c r="I686" s="207">
        <v>330917</v>
      </c>
      <c r="J686" s="207">
        <v>2441278</v>
      </c>
      <c r="K686" s="207">
        <v>402572.2</v>
      </c>
      <c r="L686" s="207">
        <v>559937</v>
      </c>
      <c r="M686" s="207">
        <v>0</v>
      </c>
      <c r="N686" s="207">
        <v>191890.05</v>
      </c>
      <c r="O686" s="207">
        <v>18242</v>
      </c>
      <c r="P686" s="207">
        <v>33978</v>
      </c>
      <c r="Q686" s="207">
        <v>684058</v>
      </c>
      <c r="R686" s="207">
        <v>474515</v>
      </c>
      <c r="S686" s="207">
        <v>35097</v>
      </c>
      <c r="T686" s="207">
        <v>169529</v>
      </c>
      <c r="U686" s="207">
        <v>197749</v>
      </c>
      <c r="V686" s="207">
        <v>106893</v>
      </c>
      <c r="W686" s="207">
        <v>462335</v>
      </c>
      <c r="X686" s="207">
        <v>650026.81000000006</v>
      </c>
      <c r="Y686" s="207">
        <v>5883</v>
      </c>
      <c r="Z686" s="207">
        <v>6797709.8600000003</v>
      </c>
      <c r="AA686" s="207">
        <v>51569.599999999999</v>
      </c>
      <c r="AB686" s="207">
        <v>14977</v>
      </c>
      <c r="AC686" s="207">
        <v>1097356.55</v>
      </c>
      <c r="AD686" s="207">
        <v>22693</v>
      </c>
      <c r="AE686" s="207">
        <v>50846</v>
      </c>
      <c r="AF686" s="207">
        <v>1669693</v>
      </c>
      <c r="AG686" s="207">
        <v>39399</v>
      </c>
      <c r="AH686" s="207">
        <v>34851</v>
      </c>
      <c r="AI686" s="207">
        <v>54295</v>
      </c>
      <c r="AJ686" s="207">
        <v>658189.87</v>
      </c>
      <c r="AK686" s="207">
        <v>11520</v>
      </c>
      <c r="AL686" s="207">
        <v>29513</v>
      </c>
      <c r="AM686" s="207">
        <v>-22782</v>
      </c>
      <c r="AN686" s="207">
        <v>44934</v>
      </c>
      <c r="AO686" s="207">
        <v>32131</v>
      </c>
      <c r="AP686" s="207">
        <v>6301</v>
      </c>
      <c r="AQ686" s="207">
        <v>22506</v>
      </c>
      <c r="AR686" s="207">
        <v>31436</v>
      </c>
      <c r="AS686" s="207">
        <v>16324</v>
      </c>
      <c r="AT686" s="207">
        <v>20447</v>
      </c>
      <c r="AU686" s="207">
        <v>207181</v>
      </c>
      <c r="AV686" s="207">
        <v>102463</v>
      </c>
      <c r="AW686" s="207">
        <v>36647</v>
      </c>
      <c r="AX686" s="207">
        <v>9308</v>
      </c>
      <c r="AY686" s="207">
        <v>14239</v>
      </c>
      <c r="AZ686" s="207">
        <v>0</v>
      </c>
      <c r="BA686" s="207">
        <v>4747</v>
      </c>
      <c r="BB686" s="207">
        <v>50728</v>
      </c>
      <c r="BC686" s="207">
        <v>38570.050000000003</v>
      </c>
      <c r="BD686" s="207">
        <v>32675</v>
      </c>
      <c r="BE686" s="207">
        <v>3616</v>
      </c>
      <c r="BF686" s="207">
        <v>2783424.02</v>
      </c>
      <c r="BG686" s="207">
        <v>31843</v>
      </c>
      <c r="BH686" s="207"/>
      <c r="BI686" s="207">
        <v>28896</v>
      </c>
      <c r="BJ686" s="207"/>
      <c r="BK686" s="207">
        <v>14561</v>
      </c>
      <c r="BL686" s="207">
        <v>6728</v>
      </c>
      <c r="BM686" s="207">
        <v>30731</v>
      </c>
      <c r="BN686" s="207">
        <v>29964.52</v>
      </c>
      <c r="BO686" s="207">
        <v>82377</v>
      </c>
      <c r="BP686" s="207"/>
      <c r="BQ686" s="207">
        <v>5779</v>
      </c>
      <c r="BR686" s="207">
        <v>5980</v>
      </c>
      <c r="BS686" s="207">
        <v>0</v>
      </c>
      <c r="BT686" s="207">
        <v>64367</v>
      </c>
      <c r="BU686" s="207">
        <v>104211.04</v>
      </c>
      <c r="BV686" s="207">
        <v>879585</v>
      </c>
      <c r="BW686" s="207">
        <v>184160</v>
      </c>
      <c r="BX686" s="207">
        <v>23833</v>
      </c>
      <c r="BY686" s="207">
        <v>2264593</v>
      </c>
      <c r="BZ686" s="207">
        <v>312246.24</v>
      </c>
      <c r="CA686" s="207">
        <v>37387</v>
      </c>
      <c r="CB686" s="207">
        <v>0</v>
      </c>
      <c r="CC686" s="216">
        <f t="shared" si="79"/>
        <v>25071275.809999999</v>
      </c>
    </row>
    <row r="687" spans="1:81" s="308" customFormat="1">
      <c r="A687" s="350"/>
      <c r="B687" s="349"/>
      <c r="C687" s="351"/>
      <c r="D687" s="351"/>
      <c r="E687" s="351"/>
      <c r="F687" s="352" t="s">
        <v>1383</v>
      </c>
      <c r="G687" s="353" t="s">
        <v>1384</v>
      </c>
      <c r="H687" s="207">
        <v>512636</v>
      </c>
      <c r="I687" s="207">
        <v>342914</v>
      </c>
      <c r="J687" s="207">
        <v>1809144</v>
      </c>
      <c r="K687" s="207">
        <v>329138</v>
      </c>
      <c r="L687" s="207">
        <v>470723</v>
      </c>
      <c r="M687" s="207">
        <v>0</v>
      </c>
      <c r="N687" s="207">
        <v>6616126.4500000002</v>
      </c>
      <c r="O687" s="207">
        <v>3024687.84</v>
      </c>
      <c r="P687" s="207">
        <v>20098</v>
      </c>
      <c r="Q687" s="207">
        <v>3096966.47</v>
      </c>
      <c r="R687" s="207">
        <v>1459522</v>
      </c>
      <c r="S687" s="207">
        <v>686808</v>
      </c>
      <c r="T687" s="207">
        <v>684512</v>
      </c>
      <c r="U687" s="207">
        <v>3254210.78</v>
      </c>
      <c r="V687" s="207">
        <v>126095</v>
      </c>
      <c r="W687" s="207">
        <v>3086525.5</v>
      </c>
      <c r="X687" s="207">
        <v>1157136.52</v>
      </c>
      <c r="Y687" s="207">
        <v>226844</v>
      </c>
      <c r="Z687" s="207">
        <v>4806620.5999999996</v>
      </c>
      <c r="AA687" s="207">
        <v>572397.4</v>
      </c>
      <c r="AB687" s="207">
        <v>554797.80000000005</v>
      </c>
      <c r="AC687" s="207">
        <v>850830.2</v>
      </c>
      <c r="AD687" s="207">
        <v>604880.25</v>
      </c>
      <c r="AE687" s="207">
        <v>449494.6</v>
      </c>
      <c r="AF687" s="207">
        <v>830004.4</v>
      </c>
      <c r="AG687" s="207">
        <v>318206.40000000002</v>
      </c>
      <c r="AH687" s="207">
        <v>390480</v>
      </c>
      <c r="AI687" s="207">
        <v>44252</v>
      </c>
      <c r="AJ687" s="207">
        <v>67630</v>
      </c>
      <c r="AK687" s="207">
        <v>6856</v>
      </c>
      <c r="AL687" s="207">
        <v>175899</v>
      </c>
      <c r="AM687" s="207">
        <v>-5112</v>
      </c>
      <c r="AN687" s="207">
        <v>27634</v>
      </c>
      <c r="AO687" s="207">
        <v>39778</v>
      </c>
      <c r="AP687" s="207">
        <v>3887</v>
      </c>
      <c r="AQ687" s="207">
        <v>13566</v>
      </c>
      <c r="AR687" s="207">
        <v>18742</v>
      </c>
      <c r="AS687" s="207">
        <v>37021</v>
      </c>
      <c r="AT687" s="207">
        <v>12609</v>
      </c>
      <c r="AU687" s="207">
        <v>3776636</v>
      </c>
      <c r="AV687" s="207">
        <v>0</v>
      </c>
      <c r="AW687" s="207">
        <v>34967</v>
      </c>
      <c r="AX687" s="207">
        <v>0</v>
      </c>
      <c r="AY687" s="207">
        <v>8481</v>
      </c>
      <c r="AZ687" s="207">
        <v>0</v>
      </c>
      <c r="BA687" s="207">
        <v>0</v>
      </c>
      <c r="BB687" s="207">
        <v>484323</v>
      </c>
      <c r="BC687" s="207">
        <v>38916.949999999997</v>
      </c>
      <c r="BD687" s="207">
        <v>19713</v>
      </c>
      <c r="BE687" s="207">
        <v>2081</v>
      </c>
      <c r="BF687" s="207">
        <v>277045</v>
      </c>
      <c r="BG687" s="207">
        <v>117206</v>
      </c>
      <c r="BH687" s="207"/>
      <c r="BI687" s="207">
        <v>17704</v>
      </c>
      <c r="BJ687" s="207"/>
      <c r="BK687" s="207">
        <v>172939.5</v>
      </c>
      <c r="BL687" s="207">
        <v>3968</v>
      </c>
      <c r="BM687" s="207">
        <v>19261</v>
      </c>
      <c r="BN687" s="207">
        <v>59355</v>
      </c>
      <c r="BO687" s="207">
        <v>48507</v>
      </c>
      <c r="BP687" s="207"/>
      <c r="BQ687" s="207">
        <v>136585.07</v>
      </c>
      <c r="BR687" s="207">
        <v>4332</v>
      </c>
      <c r="BS687" s="207">
        <v>0</v>
      </c>
      <c r="BT687" s="207">
        <v>94327.3</v>
      </c>
      <c r="BU687" s="207">
        <v>0</v>
      </c>
      <c r="BV687" s="207">
        <v>527853</v>
      </c>
      <c r="BW687" s="207">
        <v>10528</v>
      </c>
      <c r="BX687" s="207">
        <v>121313</v>
      </c>
      <c r="BY687" s="207">
        <v>2633430</v>
      </c>
      <c r="BZ687" s="207">
        <v>208597.24</v>
      </c>
      <c r="CA687" s="207">
        <v>41074</v>
      </c>
      <c r="CB687" s="207">
        <v>0</v>
      </c>
      <c r="CC687" s="216">
        <f t="shared" si="79"/>
        <v>45583704.269999996</v>
      </c>
    </row>
    <row r="688" spans="1:81" s="308" customFormat="1">
      <c r="A688" s="350"/>
      <c r="B688" s="349"/>
      <c r="C688" s="351"/>
      <c r="D688" s="351"/>
      <c r="E688" s="351"/>
      <c r="F688" s="352" t="s">
        <v>1385</v>
      </c>
      <c r="G688" s="353" t="s">
        <v>1386</v>
      </c>
      <c r="H688" s="207">
        <v>0</v>
      </c>
      <c r="I688" s="207">
        <v>0</v>
      </c>
      <c r="J688" s="207">
        <v>0</v>
      </c>
      <c r="K688" s="207">
        <v>0</v>
      </c>
      <c r="L688" s="207">
        <v>0</v>
      </c>
      <c r="M688" s="207">
        <v>0</v>
      </c>
      <c r="N688" s="207">
        <v>0</v>
      </c>
      <c r="O688" s="207">
        <v>0</v>
      </c>
      <c r="P688" s="207">
        <v>412738.7</v>
      </c>
      <c r="Q688" s="207">
        <v>0</v>
      </c>
      <c r="R688" s="207">
        <v>0</v>
      </c>
      <c r="S688" s="207">
        <v>0</v>
      </c>
      <c r="T688" s="207">
        <v>886751.77</v>
      </c>
      <c r="U688" s="207">
        <v>1127414.71</v>
      </c>
      <c r="V688" s="207">
        <v>0</v>
      </c>
      <c r="W688" s="207">
        <v>0</v>
      </c>
      <c r="X688" s="207">
        <v>364372.15</v>
      </c>
      <c r="Y688" s="207">
        <v>0</v>
      </c>
      <c r="Z688" s="207">
        <v>0</v>
      </c>
      <c r="AA688" s="207">
        <v>0</v>
      </c>
      <c r="AB688" s="207">
        <v>0</v>
      </c>
      <c r="AC688" s="207">
        <v>0</v>
      </c>
      <c r="AD688" s="207">
        <v>0</v>
      </c>
      <c r="AE688" s="207">
        <v>154410.1</v>
      </c>
      <c r="AF688" s="207">
        <v>0</v>
      </c>
      <c r="AG688" s="207">
        <v>0</v>
      </c>
      <c r="AH688" s="207">
        <v>122494.7</v>
      </c>
      <c r="AI688" s="207">
        <v>0</v>
      </c>
      <c r="AJ688" s="207">
        <v>0</v>
      </c>
      <c r="AK688" s="207">
        <v>0</v>
      </c>
      <c r="AL688" s="207">
        <v>0</v>
      </c>
      <c r="AM688" s="207">
        <v>0</v>
      </c>
      <c r="AN688" s="207">
        <v>0</v>
      </c>
      <c r="AO688" s="207">
        <v>0</v>
      </c>
      <c r="AP688" s="207">
        <v>0</v>
      </c>
      <c r="AQ688" s="207">
        <v>0</v>
      </c>
      <c r="AR688" s="207">
        <v>0</v>
      </c>
      <c r="AS688" s="207">
        <v>0</v>
      </c>
      <c r="AT688" s="207">
        <v>0</v>
      </c>
      <c r="AU688" s="207">
        <v>0</v>
      </c>
      <c r="AV688" s="207">
        <v>0</v>
      </c>
      <c r="AW688" s="207">
        <v>0</v>
      </c>
      <c r="AX688" s="207">
        <v>0</v>
      </c>
      <c r="AY688" s="207">
        <v>0</v>
      </c>
      <c r="AZ688" s="207">
        <v>0</v>
      </c>
      <c r="BA688" s="207">
        <v>0</v>
      </c>
      <c r="BB688" s="207">
        <v>0</v>
      </c>
      <c r="BC688" s="207">
        <v>0</v>
      </c>
      <c r="BD688" s="207">
        <v>0</v>
      </c>
      <c r="BE688" s="207">
        <v>0</v>
      </c>
      <c r="BF688" s="207">
        <v>0</v>
      </c>
      <c r="BG688" s="207">
        <v>1182585</v>
      </c>
      <c r="BH688" s="207"/>
      <c r="BI688" s="207">
        <v>0</v>
      </c>
      <c r="BJ688" s="207"/>
      <c r="BK688" s="207">
        <v>0</v>
      </c>
      <c r="BL688" s="207">
        <v>0</v>
      </c>
      <c r="BM688" s="207">
        <v>12799868</v>
      </c>
      <c r="BN688" s="207">
        <v>0</v>
      </c>
      <c r="BO688" s="207">
        <v>0</v>
      </c>
      <c r="BP688" s="207"/>
      <c r="BQ688" s="207">
        <v>0</v>
      </c>
      <c r="BR688" s="207">
        <v>0</v>
      </c>
      <c r="BS688" s="207">
        <v>0</v>
      </c>
      <c r="BT688" s="207">
        <v>0</v>
      </c>
      <c r="BU688" s="207">
        <v>0</v>
      </c>
      <c r="BV688" s="207">
        <v>0</v>
      </c>
      <c r="BW688" s="207">
        <v>0</v>
      </c>
      <c r="BX688" s="207">
        <v>0</v>
      </c>
      <c r="BY688" s="207">
        <v>0</v>
      </c>
      <c r="BZ688" s="207">
        <v>0</v>
      </c>
      <c r="CA688" s="207">
        <v>0</v>
      </c>
      <c r="CB688" s="207">
        <v>0</v>
      </c>
      <c r="CC688" s="216">
        <f t="shared" si="79"/>
        <v>17050635.129999999</v>
      </c>
    </row>
    <row r="689" spans="1:81" s="308" customFormat="1">
      <c r="A689" s="350"/>
      <c r="B689" s="349"/>
      <c r="C689" s="351"/>
      <c r="D689" s="351"/>
      <c r="E689" s="351"/>
      <c r="F689" s="352" t="s">
        <v>1387</v>
      </c>
      <c r="G689" s="353" t="s">
        <v>1388</v>
      </c>
      <c r="H689" s="207">
        <v>0</v>
      </c>
      <c r="I689" s="207">
        <v>0</v>
      </c>
      <c r="J689" s="207">
        <v>0</v>
      </c>
      <c r="K689" s="207">
        <v>0</v>
      </c>
      <c r="L689" s="207">
        <v>0</v>
      </c>
      <c r="M689" s="207">
        <v>0</v>
      </c>
      <c r="N689" s="207">
        <v>0</v>
      </c>
      <c r="O689" s="207">
        <v>0</v>
      </c>
      <c r="P689" s="207">
        <v>0</v>
      </c>
      <c r="Q689" s="207">
        <v>0</v>
      </c>
      <c r="R689" s="207">
        <v>0</v>
      </c>
      <c r="S689" s="207">
        <v>0</v>
      </c>
      <c r="T689" s="207">
        <v>0</v>
      </c>
      <c r="U689" s="207">
        <v>0</v>
      </c>
      <c r="V689" s="207">
        <v>0</v>
      </c>
      <c r="W689" s="207">
        <v>0</v>
      </c>
      <c r="X689" s="207">
        <v>0</v>
      </c>
      <c r="Y689" s="207">
        <v>0</v>
      </c>
      <c r="Z689" s="207">
        <v>0</v>
      </c>
      <c r="AA689" s="207">
        <v>0</v>
      </c>
      <c r="AB689" s="207">
        <v>0</v>
      </c>
      <c r="AC689" s="207">
        <v>0</v>
      </c>
      <c r="AD689" s="207">
        <v>0</v>
      </c>
      <c r="AE689" s="207">
        <v>0</v>
      </c>
      <c r="AF689" s="207">
        <v>0</v>
      </c>
      <c r="AG689" s="207">
        <v>0</v>
      </c>
      <c r="AH689" s="207">
        <v>0</v>
      </c>
      <c r="AI689" s="207">
        <v>0</v>
      </c>
      <c r="AJ689" s="207">
        <v>0</v>
      </c>
      <c r="AK689" s="207">
        <v>0</v>
      </c>
      <c r="AL689" s="207">
        <v>0</v>
      </c>
      <c r="AM689" s="207">
        <v>0</v>
      </c>
      <c r="AN689" s="207">
        <v>0</v>
      </c>
      <c r="AO689" s="207">
        <v>0</v>
      </c>
      <c r="AP689" s="207">
        <v>0</v>
      </c>
      <c r="AQ689" s="207">
        <v>0</v>
      </c>
      <c r="AR689" s="207">
        <v>0</v>
      </c>
      <c r="AS689" s="207">
        <v>0</v>
      </c>
      <c r="AT689" s="207">
        <v>0</v>
      </c>
      <c r="AU689" s="207">
        <v>0</v>
      </c>
      <c r="AV689" s="207">
        <v>0</v>
      </c>
      <c r="AW689" s="207">
        <v>0</v>
      </c>
      <c r="AX689" s="207">
        <v>0</v>
      </c>
      <c r="AY689" s="207">
        <v>0</v>
      </c>
      <c r="AZ689" s="207">
        <v>0</v>
      </c>
      <c r="BA689" s="207">
        <v>0</v>
      </c>
      <c r="BB689" s="207">
        <v>0</v>
      </c>
      <c r="BC689" s="207">
        <v>0</v>
      </c>
      <c r="BD689" s="207">
        <v>0</v>
      </c>
      <c r="BE689" s="207">
        <v>0</v>
      </c>
      <c r="BF689" s="207">
        <v>0</v>
      </c>
      <c r="BG689" s="207">
        <v>0</v>
      </c>
      <c r="BH689" s="207">
        <v>0</v>
      </c>
      <c r="BI689" s="207">
        <v>0</v>
      </c>
      <c r="BJ689" s="207">
        <v>0</v>
      </c>
      <c r="BK689" s="207">
        <v>0</v>
      </c>
      <c r="BL689" s="207">
        <v>0</v>
      </c>
      <c r="BM689" s="207">
        <v>0</v>
      </c>
      <c r="BN689" s="207">
        <v>0</v>
      </c>
      <c r="BO689" s="207">
        <v>0</v>
      </c>
      <c r="BP689" s="207">
        <v>0</v>
      </c>
      <c r="BQ689" s="207">
        <v>0</v>
      </c>
      <c r="BR689" s="207">
        <v>0</v>
      </c>
      <c r="BS689" s="207">
        <v>0</v>
      </c>
      <c r="BT689" s="207">
        <v>0</v>
      </c>
      <c r="BU689" s="207">
        <v>0</v>
      </c>
      <c r="BV689" s="207">
        <v>0</v>
      </c>
      <c r="BW689" s="207">
        <v>0</v>
      </c>
      <c r="BX689" s="207">
        <v>0</v>
      </c>
      <c r="BY689" s="207">
        <v>0</v>
      </c>
      <c r="BZ689" s="207">
        <v>0</v>
      </c>
      <c r="CA689" s="207">
        <v>0</v>
      </c>
      <c r="CB689" s="207">
        <v>0</v>
      </c>
      <c r="CC689" s="216">
        <f t="shared" si="79"/>
        <v>0</v>
      </c>
    </row>
    <row r="690" spans="1:81" s="308" customFormat="1">
      <c r="A690" s="350"/>
      <c r="B690" s="349"/>
      <c r="C690" s="351"/>
      <c r="D690" s="351"/>
      <c r="E690" s="351"/>
      <c r="F690" s="352" t="s">
        <v>1389</v>
      </c>
      <c r="G690" s="353" t="s">
        <v>1390</v>
      </c>
      <c r="H690" s="207">
        <v>0</v>
      </c>
      <c r="I690" s="207">
        <v>0</v>
      </c>
      <c r="J690" s="207">
        <v>0</v>
      </c>
      <c r="K690" s="207">
        <v>0</v>
      </c>
      <c r="L690" s="207">
        <v>0</v>
      </c>
      <c r="M690" s="207">
        <v>0</v>
      </c>
      <c r="N690" s="207">
        <v>3005085.33</v>
      </c>
      <c r="O690" s="207">
        <v>0</v>
      </c>
      <c r="P690" s="207">
        <v>0</v>
      </c>
      <c r="Q690" s="207">
        <v>0</v>
      </c>
      <c r="R690" s="207">
        <v>0</v>
      </c>
      <c r="S690" s="207">
        <v>0</v>
      </c>
      <c r="T690" s="207">
        <v>0</v>
      </c>
      <c r="U690" s="207">
        <v>0</v>
      </c>
      <c r="V690" s="207">
        <v>0</v>
      </c>
      <c r="W690" s="207">
        <v>0</v>
      </c>
      <c r="X690" s="207">
        <v>0</v>
      </c>
      <c r="Y690" s="207">
        <v>0</v>
      </c>
      <c r="Z690" s="207">
        <v>677000</v>
      </c>
      <c r="AA690" s="207">
        <v>0</v>
      </c>
      <c r="AB690" s="207">
        <v>36000</v>
      </c>
      <c r="AC690" s="207">
        <v>0</v>
      </c>
      <c r="AD690" s="207">
        <v>0</v>
      </c>
      <c r="AE690" s="207">
        <v>0</v>
      </c>
      <c r="AF690" s="207">
        <v>0</v>
      </c>
      <c r="AG690" s="207">
        <v>0</v>
      </c>
      <c r="AH690" s="207">
        <v>0</v>
      </c>
      <c r="AI690" s="207">
        <v>0</v>
      </c>
      <c r="AJ690" s="207">
        <v>0</v>
      </c>
      <c r="AK690" s="207">
        <v>0</v>
      </c>
      <c r="AL690" s="207">
        <v>0</v>
      </c>
      <c r="AM690" s="207">
        <v>0</v>
      </c>
      <c r="AN690" s="207">
        <v>0</v>
      </c>
      <c r="AO690" s="207">
        <v>0</v>
      </c>
      <c r="AP690" s="207">
        <v>0</v>
      </c>
      <c r="AQ690" s="207">
        <v>0</v>
      </c>
      <c r="AR690" s="207">
        <v>498481</v>
      </c>
      <c r="AS690" s="207">
        <v>0</v>
      </c>
      <c r="AT690" s="207">
        <v>608044.4</v>
      </c>
      <c r="AU690" s="207">
        <v>0</v>
      </c>
      <c r="AV690" s="207">
        <v>0</v>
      </c>
      <c r="AW690" s="207">
        <v>0</v>
      </c>
      <c r="AX690" s="207">
        <v>0</v>
      </c>
      <c r="AY690" s="207">
        <v>0</v>
      </c>
      <c r="AZ690" s="207">
        <v>0</v>
      </c>
      <c r="BA690" s="207">
        <v>0</v>
      </c>
      <c r="BB690" s="207">
        <v>0</v>
      </c>
      <c r="BC690" s="207">
        <v>0</v>
      </c>
      <c r="BD690" s="207">
        <v>0</v>
      </c>
      <c r="BE690" s="207">
        <v>0</v>
      </c>
      <c r="BF690" s="207">
        <v>0</v>
      </c>
      <c r="BG690" s="207">
        <v>0</v>
      </c>
      <c r="BH690" s="207"/>
      <c r="BI690" s="207">
        <v>0</v>
      </c>
      <c r="BJ690" s="207"/>
      <c r="BK690" s="207">
        <v>0</v>
      </c>
      <c r="BL690" s="207">
        <v>0</v>
      </c>
      <c r="BM690" s="207">
        <v>0</v>
      </c>
      <c r="BN690" s="207">
        <v>0</v>
      </c>
      <c r="BO690" s="207">
        <v>0</v>
      </c>
      <c r="BP690" s="207"/>
      <c r="BQ690" s="207">
        <v>0</v>
      </c>
      <c r="BR690" s="207">
        <v>0</v>
      </c>
      <c r="BS690" s="207">
        <v>0</v>
      </c>
      <c r="BT690" s="207">
        <v>933564.5</v>
      </c>
      <c r="BU690" s="207">
        <v>0</v>
      </c>
      <c r="BV690" s="207">
        <v>0</v>
      </c>
      <c r="BW690" s="207">
        <v>0</v>
      </c>
      <c r="BX690" s="207">
        <v>0</v>
      </c>
      <c r="BY690" s="207">
        <v>0</v>
      </c>
      <c r="BZ690" s="207">
        <v>0</v>
      </c>
      <c r="CA690" s="207">
        <v>0</v>
      </c>
      <c r="CB690" s="207">
        <v>0</v>
      </c>
      <c r="CC690" s="216">
        <f t="shared" si="79"/>
        <v>5758175.2300000004</v>
      </c>
    </row>
    <row r="691" spans="1:81" s="308" customFormat="1">
      <c r="A691" s="350"/>
      <c r="B691" s="349"/>
      <c r="C691" s="351"/>
      <c r="D691" s="351"/>
      <c r="E691" s="351"/>
      <c r="F691" s="352" t="s">
        <v>1391</v>
      </c>
      <c r="G691" s="353" t="s">
        <v>1392</v>
      </c>
      <c r="H691" s="207">
        <v>6350496</v>
      </c>
      <c r="I691" s="207">
        <v>275782.59000000003</v>
      </c>
      <c r="J691" s="207">
        <v>560027</v>
      </c>
      <c r="K691" s="207">
        <v>0</v>
      </c>
      <c r="L691" s="207">
        <v>0</v>
      </c>
      <c r="M691" s="207">
        <v>51793.73</v>
      </c>
      <c r="N691" s="207">
        <v>8847727.1699999999</v>
      </c>
      <c r="O691" s="207">
        <v>969036.92</v>
      </c>
      <c r="P691" s="207">
        <v>0</v>
      </c>
      <c r="Q691" s="207">
        <v>2984312</v>
      </c>
      <c r="R691" s="207">
        <v>51732.6</v>
      </c>
      <c r="S691" s="207">
        <v>533047.05000000005</v>
      </c>
      <c r="T691" s="207">
        <v>102632.1</v>
      </c>
      <c r="U691" s="207">
        <v>319167.28999999998</v>
      </c>
      <c r="V691" s="207">
        <v>22360</v>
      </c>
      <c r="W691" s="207">
        <v>124000</v>
      </c>
      <c r="X691" s="207">
        <v>0</v>
      </c>
      <c r="Y691" s="207">
        <v>85371</v>
      </c>
      <c r="Z691" s="207">
        <v>8244677.0099999998</v>
      </c>
      <c r="AA691" s="207">
        <v>837323.1</v>
      </c>
      <c r="AB691" s="207">
        <v>885983.35</v>
      </c>
      <c r="AC691" s="207">
        <v>701769.4</v>
      </c>
      <c r="AD691" s="207">
        <v>395039.5</v>
      </c>
      <c r="AE691" s="207">
        <v>150617</v>
      </c>
      <c r="AF691" s="207">
        <v>0</v>
      </c>
      <c r="AG691" s="207">
        <v>720278.75</v>
      </c>
      <c r="AH691" s="207">
        <v>0</v>
      </c>
      <c r="AI691" s="207">
        <v>7400868.96</v>
      </c>
      <c r="AJ691" s="207">
        <v>28112</v>
      </c>
      <c r="AK691" s="207">
        <v>115200</v>
      </c>
      <c r="AL691" s="207">
        <v>0</v>
      </c>
      <c r="AM691" s="207">
        <v>146870</v>
      </c>
      <c r="AN691" s="207">
        <v>320430</v>
      </c>
      <c r="AO691" s="207">
        <v>0</v>
      </c>
      <c r="AP691" s="207">
        <v>169654.6</v>
      </c>
      <c r="AQ691" s="207">
        <v>409104</v>
      </c>
      <c r="AR691" s="207">
        <v>104750</v>
      </c>
      <c r="AS691" s="207">
        <v>0</v>
      </c>
      <c r="AT691" s="207">
        <v>275090</v>
      </c>
      <c r="AU691" s="207">
        <v>817804</v>
      </c>
      <c r="AV691" s="207">
        <v>0</v>
      </c>
      <c r="AW691" s="207">
        <v>0</v>
      </c>
      <c r="AX691" s="207">
        <v>0</v>
      </c>
      <c r="AY691" s="207">
        <v>0</v>
      </c>
      <c r="AZ691" s="207">
        <v>0</v>
      </c>
      <c r="BA691" s="207">
        <v>40013</v>
      </c>
      <c r="BB691" s="207">
        <v>3739621.83</v>
      </c>
      <c r="BC691" s="207">
        <v>151932</v>
      </c>
      <c r="BD691" s="207">
        <v>170500</v>
      </c>
      <c r="BE691" s="207">
        <v>381269</v>
      </c>
      <c r="BF691" s="207">
        <v>0</v>
      </c>
      <c r="BG691" s="207">
        <v>0</v>
      </c>
      <c r="BH691" s="207"/>
      <c r="BI691" s="207">
        <v>810970</v>
      </c>
      <c r="BJ691" s="207"/>
      <c r="BK691" s="207">
        <v>27120</v>
      </c>
      <c r="BL691" s="207">
        <v>22110</v>
      </c>
      <c r="BM691" s="207">
        <v>0</v>
      </c>
      <c r="BN691" s="207">
        <v>976418.75</v>
      </c>
      <c r="BO691" s="207">
        <v>23555</v>
      </c>
      <c r="BP691" s="207"/>
      <c r="BQ691" s="207">
        <v>0</v>
      </c>
      <c r="BR691" s="207">
        <v>0</v>
      </c>
      <c r="BS691" s="207">
        <v>204875</v>
      </c>
      <c r="BT691" s="207">
        <v>551774</v>
      </c>
      <c r="BU691" s="207">
        <v>0</v>
      </c>
      <c r="BV691" s="207">
        <v>295270.42</v>
      </c>
      <c r="BW691" s="207">
        <v>0</v>
      </c>
      <c r="BX691" s="207">
        <v>27778</v>
      </c>
      <c r="BY691" s="207">
        <v>0</v>
      </c>
      <c r="BZ691" s="207">
        <v>190996.95</v>
      </c>
      <c r="CA691" s="207">
        <v>321853.65000000002</v>
      </c>
      <c r="CB691" s="207">
        <v>0</v>
      </c>
      <c r="CC691" s="216">
        <f t="shared" si="79"/>
        <v>50937114.720000006</v>
      </c>
    </row>
    <row r="692" spans="1:81" s="308" customFormat="1">
      <c r="A692" s="350"/>
      <c r="B692" s="349"/>
      <c r="C692" s="351"/>
      <c r="D692" s="351"/>
      <c r="E692" s="351"/>
      <c r="F692" s="352" t="s">
        <v>1393</v>
      </c>
      <c r="G692" s="353" t="s">
        <v>1394</v>
      </c>
      <c r="H692" s="207">
        <v>0</v>
      </c>
      <c r="I692" s="207">
        <v>0</v>
      </c>
      <c r="J692" s="207">
        <v>0</v>
      </c>
      <c r="K692" s="207">
        <v>0</v>
      </c>
      <c r="L692" s="207">
        <v>0</v>
      </c>
      <c r="M692" s="207">
        <v>0</v>
      </c>
      <c r="N692" s="207">
        <v>0</v>
      </c>
      <c r="O692" s="207">
        <v>0</v>
      </c>
      <c r="P692" s="207">
        <v>0</v>
      </c>
      <c r="Q692" s="207">
        <v>0</v>
      </c>
      <c r="R692" s="207">
        <v>0</v>
      </c>
      <c r="S692" s="207">
        <v>0</v>
      </c>
      <c r="T692" s="207">
        <v>0</v>
      </c>
      <c r="U692" s="207">
        <v>0</v>
      </c>
      <c r="V692" s="207">
        <v>0</v>
      </c>
      <c r="W692" s="207">
        <v>0</v>
      </c>
      <c r="X692" s="207">
        <v>0</v>
      </c>
      <c r="Y692" s="207">
        <v>0</v>
      </c>
      <c r="Z692" s="207">
        <v>0</v>
      </c>
      <c r="AA692" s="207">
        <v>0</v>
      </c>
      <c r="AB692" s="207">
        <v>0</v>
      </c>
      <c r="AC692" s="207">
        <v>0</v>
      </c>
      <c r="AD692" s="207">
        <v>0</v>
      </c>
      <c r="AE692" s="207">
        <v>0</v>
      </c>
      <c r="AF692" s="207">
        <v>0</v>
      </c>
      <c r="AG692" s="207">
        <v>0</v>
      </c>
      <c r="AH692" s="207">
        <v>0</v>
      </c>
      <c r="AI692" s="207">
        <v>0</v>
      </c>
      <c r="AJ692" s="207">
        <v>0</v>
      </c>
      <c r="AK692" s="207">
        <v>0</v>
      </c>
      <c r="AL692" s="207">
        <v>0</v>
      </c>
      <c r="AM692" s="207">
        <v>0</v>
      </c>
      <c r="AN692" s="207">
        <v>0</v>
      </c>
      <c r="AO692" s="207">
        <v>0</v>
      </c>
      <c r="AP692" s="207">
        <v>0</v>
      </c>
      <c r="AQ692" s="207">
        <v>0</v>
      </c>
      <c r="AR692" s="207">
        <v>0</v>
      </c>
      <c r="AS692" s="207">
        <v>0</v>
      </c>
      <c r="AT692" s="207">
        <v>0</v>
      </c>
      <c r="AU692" s="207">
        <v>347278</v>
      </c>
      <c r="AV692" s="207">
        <v>0</v>
      </c>
      <c r="AW692" s="207">
        <v>0</v>
      </c>
      <c r="AX692" s="207">
        <v>0</v>
      </c>
      <c r="AY692" s="207">
        <v>0</v>
      </c>
      <c r="AZ692" s="207">
        <v>0</v>
      </c>
      <c r="BA692" s="207">
        <v>0</v>
      </c>
      <c r="BB692" s="207">
        <v>0</v>
      </c>
      <c r="BC692" s="207">
        <v>0</v>
      </c>
      <c r="BD692" s="207">
        <v>0</v>
      </c>
      <c r="BE692" s="207">
        <v>0</v>
      </c>
      <c r="BF692" s="207">
        <v>0</v>
      </c>
      <c r="BG692" s="207">
        <v>0</v>
      </c>
      <c r="BH692" s="207"/>
      <c r="BI692" s="207">
        <v>0</v>
      </c>
      <c r="BJ692" s="207"/>
      <c r="BK692" s="207">
        <v>0</v>
      </c>
      <c r="BL692" s="207">
        <v>0</v>
      </c>
      <c r="BM692" s="207">
        <v>0</v>
      </c>
      <c r="BN692" s="207">
        <v>0</v>
      </c>
      <c r="BO692" s="207">
        <v>0</v>
      </c>
      <c r="BP692" s="207"/>
      <c r="BQ692" s="207">
        <v>0</v>
      </c>
      <c r="BR692" s="207">
        <v>0</v>
      </c>
      <c r="BS692" s="207">
        <v>0</v>
      </c>
      <c r="BT692" s="207">
        <v>29750</v>
      </c>
      <c r="BU692" s="207">
        <v>0</v>
      </c>
      <c r="BV692" s="207">
        <v>0</v>
      </c>
      <c r="BW692" s="207">
        <v>0</v>
      </c>
      <c r="BX692" s="207">
        <v>0</v>
      </c>
      <c r="BY692" s="207">
        <v>0</v>
      </c>
      <c r="BZ692" s="207">
        <v>0</v>
      </c>
      <c r="CA692" s="207">
        <v>0</v>
      </c>
      <c r="CB692" s="207">
        <v>0</v>
      </c>
      <c r="CC692" s="216">
        <f t="shared" si="79"/>
        <v>377028</v>
      </c>
    </row>
    <row r="693" spans="1:81" s="308" customFormat="1">
      <c r="A693" s="350"/>
      <c r="B693" s="349"/>
      <c r="C693" s="351"/>
      <c r="D693" s="351"/>
      <c r="E693" s="351"/>
      <c r="F693" s="352" t="s">
        <v>1395</v>
      </c>
      <c r="G693" s="353" t="s">
        <v>1804</v>
      </c>
      <c r="H693" s="207">
        <v>0</v>
      </c>
      <c r="I693" s="207">
        <v>0</v>
      </c>
      <c r="J693" s="207">
        <v>0</v>
      </c>
      <c r="K693" s="207">
        <v>0</v>
      </c>
      <c r="L693" s="207">
        <v>0</v>
      </c>
      <c r="M693" s="207">
        <v>0</v>
      </c>
      <c r="N693" s="207">
        <v>9600</v>
      </c>
      <c r="O693" s="207">
        <v>0</v>
      </c>
      <c r="P693" s="207">
        <v>0</v>
      </c>
      <c r="Q693" s="207">
        <v>0</v>
      </c>
      <c r="R693" s="207">
        <v>0</v>
      </c>
      <c r="S693" s="207">
        <v>0</v>
      </c>
      <c r="T693" s="207">
        <v>0</v>
      </c>
      <c r="U693" s="207">
        <v>0</v>
      </c>
      <c r="V693" s="207">
        <v>0</v>
      </c>
      <c r="W693" s="207">
        <v>0</v>
      </c>
      <c r="X693" s="207">
        <v>0</v>
      </c>
      <c r="Y693" s="207">
        <v>0</v>
      </c>
      <c r="Z693" s="207">
        <v>118000</v>
      </c>
      <c r="AA693" s="207">
        <v>0</v>
      </c>
      <c r="AB693" s="207">
        <v>0</v>
      </c>
      <c r="AC693" s="207">
        <v>0</v>
      </c>
      <c r="AD693" s="207">
        <v>0</v>
      </c>
      <c r="AE693" s="207">
        <v>0</v>
      </c>
      <c r="AF693" s="207">
        <v>0</v>
      </c>
      <c r="AG693" s="207">
        <v>0</v>
      </c>
      <c r="AH693" s="207">
        <v>0</v>
      </c>
      <c r="AI693" s="207">
        <v>0</v>
      </c>
      <c r="AJ693" s="207">
        <v>0</v>
      </c>
      <c r="AK693" s="207">
        <v>0</v>
      </c>
      <c r="AL693" s="207">
        <v>0</v>
      </c>
      <c r="AM693" s="207">
        <v>0</v>
      </c>
      <c r="AN693" s="207">
        <v>0</v>
      </c>
      <c r="AO693" s="207">
        <v>0</v>
      </c>
      <c r="AP693" s="207">
        <v>0</v>
      </c>
      <c r="AQ693" s="207">
        <v>0</v>
      </c>
      <c r="AR693" s="207">
        <v>0</v>
      </c>
      <c r="AS693" s="207">
        <v>0</v>
      </c>
      <c r="AT693" s="207">
        <v>0</v>
      </c>
      <c r="AU693" s="207">
        <v>0</v>
      </c>
      <c r="AV693" s="207">
        <v>0</v>
      </c>
      <c r="AW693" s="207">
        <v>0</v>
      </c>
      <c r="AX693" s="207">
        <v>0</v>
      </c>
      <c r="AY693" s="207">
        <v>0</v>
      </c>
      <c r="AZ693" s="207">
        <v>0</v>
      </c>
      <c r="BA693" s="207">
        <v>0</v>
      </c>
      <c r="BB693" s="207">
        <v>0</v>
      </c>
      <c r="BC693" s="207">
        <v>0</v>
      </c>
      <c r="BD693" s="207">
        <v>0</v>
      </c>
      <c r="BE693" s="207">
        <v>0</v>
      </c>
      <c r="BF693" s="207">
        <v>0</v>
      </c>
      <c r="BG693" s="207">
        <v>0</v>
      </c>
      <c r="BH693" s="207"/>
      <c r="BI693" s="207">
        <v>0</v>
      </c>
      <c r="BJ693" s="207"/>
      <c r="BK693" s="207">
        <v>0</v>
      </c>
      <c r="BL693" s="207">
        <v>0</v>
      </c>
      <c r="BM693" s="207">
        <v>0</v>
      </c>
      <c r="BN693" s="207">
        <v>0</v>
      </c>
      <c r="BO693" s="207">
        <v>0</v>
      </c>
      <c r="BP693" s="207"/>
      <c r="BQ693" s="207">
        <v>0</v>
      </c>
      <c r="BR693" s="207">
        <v>0</v>
      </c>
      <c r="BS693" s="207">
        <v>0</v>
      </c>
      <c r="BT693" s="207">
        <v>0</v>
      </c>
      <c r="BU693" s="207">
        <v>0</v>
      </c>
      <c r="BV693" s="207">
        <v>0</v>
      </c>
      <c r="BW693" s="207">
        <v>0</v>
      </c>
      <c r="BX693" s="207">
        <v>0</v>
      </c>
      <c r="BY693" s="207">
        <v>0</v>
      </c>
      <c r="BZ693" s="207">
        <v>0</v>
      </c>
      <c r="CA693" s="207">
        <v>0</v>
      </c>
      <c r="CB693" s="207">
        <v>0</v>
      </c>
      <c r="CC693" s="216">
        <f t="shared" si="79"/>
        <v>127600</v>
      </c>
    </row>
    <row r="694" spans="1:81" s="308" customFormat="1">
      <c r="A694" s="350"/>
      <c r="B694" s="349"/>
      <c r="C694" s="351"/>
      <c r="D694" s="351"/>
      <c r="E694" s="351"/>
      <c r="F694" s="352" t="s">
        <v>1396</v>
      </c>
      <c r="G694" s="353" t="s">
        <v>1397</v>
      </c>
      <c r="H694" s="207">
        <v>24010</v>
      </c>
      <c r="I694" s="207">
        <v>0</v>
      </c>
      <c r="J694" s="207">
        <v>0</v>
      </c>
      <c r="K694" s="207">
        <v>0</v>
      </c>
      <c r="L694" s="207">
        <v>0</v>
      </c>
      <c r="M694" s="207">
        <v>0</v>
      </c>
      <c r="N694" s="207">
        <v>0</v>
      </c>
      <c r="O694" s="207">
        <v>0</v>
      </c>
      <c r="P694" s="207">
        <v>0</v>
      </c>
      <c r="Q694" s="207">
        <v>0</v>
      </c>
      <c r="R694" s="207">
        <v>0</v>
      </c>
      <c r="S694" s="207">
        <v>0</v>
      </c>
      <c r="T694" s="207">
        <v>0</v>
      </c>
      <c r="U694" s="207">
        <v>0</v>
      </c>
      <c r="V694" s="207">
        <v>0</v>
      </c>
      <c r="W694" s="207">
        <v>0</v>
      </c>
      <c r="X694" s="207">
        <v>0</v>
      </c>
      <c r="Y694" s="207">
        <v>0</v>
      </c>
      <c r="Z694" s="207">
        <v>0</v>
      </c>
      <c r="AA694" s="207">
        <v>0</v>
      </c>
      <c r="AB694" s="207">
        <v>0</v>
      </c>
      <c r="AC694" s="207">
        <v>0</v>
      </c>
      <c r="AD694" s="207">
        <v>0</v>
      </c>
      <c r="AE694" s="207">
        <v>0</v>
      </c>
      <c r="AF694" s="207">
        <v>0</v>
      </c>
      <c r="AG694" s="207">
        <v>0</v>
      </c>
      <c r="AH694" s="207">
        <v>0</v>
      </c>
      <c r="AI694" s="207">
        <v>0</v>
      </c>
      <c r="AJ694" s="207">
        <v>0</v>
      </c>
      <c r="AK694" s="207">
        <v>0</v>
      </c>
      <c r="AL694" s="207">
        <v>0</v>
      </c>
      <c r="AM694" s="207">
        <v>0</v>
      </c>
      <c r="AN694" s="207">
        <v>0</v>
      </c>
      <c r="AO694" s="207">
        <v>0</v>
      </c>
      <c r="AP694" s="207">
        <v>0</v>
      </c>
      <c r="AQ694" s="207">
        <v>0</v>
      </c>
      <c r="AR694" s="207">
        <v>0</v>
      </c>
      <c r="AS694" s="207">
        <v>0</v>
      </c>
      <c r="AT694" s="207">
        <v>0</v>
      </c>
      <c r="AU694" s="207">
        <v>0</v>
      </c>
      <c r="AV694" s="207">
        <v>0</v>
      </c>
      <c r="AW694" s="207">
        <v>0</v>
      </c>
      <c r="AX694" s="207">
        <v>0</v>
      </c>
      <c r="AY694" s="207">
        <v>0</v>
      </c>
      <c r="AZ694" s="207">
        <v>0</v>
      </c>
      <c r="BA694" s="207">
        <v>0</v>
      </c>
      <c r="BB694" s="207">
        <v>0</v>
      </c>
      <c r="BC694" s="207">
        <v>0</v>
      </c>
      <c r="BD694" s="207">
        <v>0</v>
      </c>
      <c r="BE694" s="207">
        <v>0</v>
      </c>
      <c r="BF694" s="207">
        <v>0</v>
      </c>
      <c r="BG694" s="207">
        <v>0</v>
      </c>
      <c r="BH694" s="207"/>
      <c r="BI694" s="207">
        <v>0</v>
      </c>
      <c r="BJ694" s="207"/>
      <c r="BK694" s="207">
        <v>0</v>
      </c>
      <c r="BL694" s="207">
        <v>0</v>
      </c>
      <c r="BM694" s="207">
        <v>0</v>
      </c>
      <c r="BN694" s="207">
        <v>0</v>
      </c>
      <c r="BO694" s="207">
        <v>0</v>
      </c>
      <c r="BP694" s="207"/>
      <c r="BQ694" s="207">
        <v>0</v>
      </c>
      <c r="BR694" s="207">
        <v>0</v>
      </c>
      <c r="BS694" s="207">
        <v>0</v>
      </c>
      <c r="BT694" s="207">
        <v>0</v>
      </c>
      <c r="BU694" s="207">
        <v>0</v>
      </c>
      <c r="BV694" s="207">
        <v>0</v>
      </c>
      <c r="BW694" s="207">
        <v>0</v>
      </c>
      <c r="BX694" s="207">
        <v>0</v>
      </c>
      <c r="BY694" s="207">
        <v>0</v>
      </c>
      <c r="BZ694" s="207">
        <v>0</v>
      </c>
      <c r="CA694" s="207">
        <v>0</v>
      </c>
      <c r="CB694" s="207">
        <v>0</v>
      </c>
      <c r="CC694" s="216">
        <f t="shared" si="79"/>
        <v>24010</v>
      </c>
    </row>
    <row r="695" spans="1:81" s="308" customFormat="1">
      <c r="A695" s="350"/>
      <c r="B695" s="349"/>
      <c r="C695" s="351"/>
      <c r="D695" s="351"/>
      <c r="E695" s="351"/>
      <c r="F695" s="352" t="s">
        <v>1398</v>
      </c>
      <c r="G695" s="353" t="s">
        <v>1399</v>
      </c>
      <c r="H695" s="207">
        <v>0</v>
      </c>
      <c r="I695" s="207">
        <v>0</v>
      </c>
      <c r="J695" s="207">
        <v>5392.8</v>
      </c>
      <c r="K695" s="207">
        <v>0</v>
      </c>
      <c r="L695" s="207">
        <v>0</v>
      </c>
      <c r="M695" s="207">
        <v>0</v>
      </c>
      <c r="N695" s="207">
        <v>0</v>
      </c>
      <c r="O695" s="207">
        <v>0</v>
      </c>
      <c r="P695" s="207">
        <v>0</v>
      </c>
      <c r="Q695" s="207">
        <v>0</v>
      </c>
      <c r="R695" s="207">
        <v>0</v>
      </c>
      <c r="S695" s="207">
        <v>0</v>
      </c>
      <c r="T695" s="207">
        <v>0</v>
      </c>
      <c r="U695" s="207">
        <v>0</v>
      </c>
      <c r="V695" s="207">
        <v>0</v>
      </c>
      <c r="W695" s="207">
        <v>0</v>
      </c>
      <c r="X695" s="207">
        <v>0</v>
      </c>
      <c r="Y695" s="207">
        <v>0</v>
      </c>
      <c r="Z695" s="207">
        <v>0</v>
      </c>
      <c r="AA695" s="207">
        <v>0</v>
      </c>
      <c r="AB695" s="207">
        <v>0</v>
      </c>
      <c r="AC695" s="207">
        <v>0</v>
      </c>
      <c r="AD695" s="207">
        <v>0</v>
      </c>
      <c r="AE695" s="207">
        <v>0</v>
      </c>
      <c r="AF695" s="207">
        <v>0</v>
      </c>
      <c r="AG695" s="207">
        <v>0</v>
      </c>
      <c r="AH695" s="207">
        <v>0</v>
      </c>
      <c r="AI695" s="207">
        <v>0</v>
      </c>
      <c r="AJ695" s="207">
        <v>0</v>
      </c>
      <c r="AK695" s="207">
        <v>0</v>
      </c>
      <c r="AL695" s="207">
        <v>0</v>
      </c>
      <c r="AM695" s="207">
        <v>0</v>
      </c>
      <c r="AN695" s="207">
        <v>0</v>
      </c>
      <c r="AO695" s="207">
        <v>0</v>
      </c>
      <c r="AP695" s="207">
        <v>0</v>
      </c>
      <c r="AQ695" s="207">
        <v>0</v>
      </c>
      <c r="AR695" s="207">
        <v>0</v>
      </c>
      <c r="AS695" s="207">
        <v>0</v>
      </c>
      <c r="AT695" s="207">
        <v>0</v>
      </c>
      <c r="AU695" s="207">
        <v>26215.439999999999</v>
      </c>
      <c r="AV695" s="207">
        <v>0</v>
      </c>
      <c r="AW695" s="207">
        <v>0</v>
      </c>
      <c r="AX695" s="207">
        <v>0</v>
      </c>
      <c r="AY695" s="207">
        <v>0</v>
      </c>
      <c r="AZ695" s="207">
        <v>0</v>
      </c>
      <c r="BA695" s="207">
        <v>0</v>
      </c>
      <c r="BB695" s="207">
        <v>0</v>
      </c>
      <c r="BC695" s="207">
        <v>0</v>
      </c>
      <c r="BD695" s="207">
        <v>0</v>
      </c>
      <c r="BE695" s="207">
        <v>0</v>
      </c>
      <c r="BF695" s="207">
        <v>0</v>
      </c>
      <c r="BG695" s="207">
        <v>0</v>
      </c>
      <c r="BH695" s="207"/>
      <c r="BI695" s="207">
        <v>0</v>
      </c>
      <c r="BJ695" s="207"/>
      <c r="BK695" s="207">
        <v>0</v>
      </c>
      <c r="BL695" s="207">
        <v>0</v>
      </c>
      <c r="BM695" s="207">
        <v>0</v>
      </c>
      <c r="BN695" s="207">
        <v>0</v>
      </c>
      <c r="BO695" s="207">
        <v>0</v>
      </c>
      <c r="BP695" s="207"/>
      <c r="BQ695" s="207">
        <v>0</v>
      </c>
      <c r="BR695" s="207">
        <v>0</v>
      </c>
      <c r="BS695" s="207">
        <v>0</v>
      </c>
      <c r="BT695" s="207">
        <v>0</v>
      </c>
      <c r="BU695" s="207">
        <v>0</v>
      </c>
      <c r="BV695" s="207">
        <v>0</v>
      </c>
      <c r="BW695" s="207">
        <v>0</v>
      </c>
      <c r="BX695" s="207">
        <v>0</v>
      </c>
      <c r="BY695" s="207">
        <v>0</v>
      </c>
      <c r="BZ695" s="207">
        <v>0</v>
      </c>
      <c r="CA695" s="207">
        <v>0</v>
      </c>
      <c r="CB695" s="207">
        <v>0</v>
      </c>
      <c r="CC695" s="216">
        <f t="shared" si="79"/>
        <v>31608.239999999998</v>
      </c>
    </row>
    <row r="696" spans="1:81" s="308" customFormat="1">
      <c r="A696" s="350"/>
      <c r="B696" s="349"/>
      <c r="C696" s="351"/>
      <c r="D696" s="351"/>
      <c r="E696" s="351"/>
      <c r="F696" s="352" t="s">
        <v>1400</v>
      </c>
      <c r="G696" s="353" t="s">
        <v>1401</v>
      </c>
      <c r="H696" s="207">
        <v>0</v>
      </c>
      <c r="I696" s="207">
        <v>0</v>
      </c>
      <c r="J696" s="207">
        <v>0</v>
      </c>
      <c r="K696" s="207">
        <v>0</v>
      </c>
      <c r="L696" s="207">
        <v>0</v>
      </c>
      <c r="M696" s="207">
        <v>0</v>
      </c>
      <c r="N696" s="207">
        <v>0</v>
      </c>
      <c r="O696" s="207">
        <v>0</v>
      </c>
      <c r="P696" s="207">
        <v>0</v>
      </c>
      <c r="Q696" s="207">
        <v>0</v>
      </c>
      <c r="R696" s="207">
        <v>0</v>
      </c>
      <c r="S696" s="207">
        <v>0</v>
      </c>
      <c r="T696" s="207">
        <v>0</v>
      </c>
      <c r="U696" s="207">
        <v>0</v>
      </c>
      <c r="V696" s="207">
        <v>0</v>
      </c>
      <c r="W696" s="207">
        <v>0</v>
      </c>
      <c r="X696" s="207">
        <v>0</v>
      </c>
      <c r="Y696" s="207">
        <v>0</v>
      </c>
      <c r="Z696" s="207">
        <v>0</v>
      </c>
      <c r="AA696" s="207">
        <v>0</v>
      </c>
      <c r="AB696" s="207">
        <v>0</v>
      </c>
      <c r="AC696" s="207">
        <v>0</v>
      </c>
      <c r="AD696" s="207">
        <v>0</v>
      </c>
      <c r="AE696" s="207">
        <v>0</v>
      </c>
      <c r="AF696" s="207">
        <v>0</v>
      </c>
      <c r="AG696" s="207">
        <v>0</v>
      </c>
      <c r="AH696" s="207">
        <v>0</v>
      </c>
      <c r="AI696" s="207">
        <v>0</v>
      </c>
      <c r="AJ696" s="207">
        <v>0</v>
      </c>
      <c r="AK696" s="207">
        <v>0</v>
      </c>
      <c r="AL696" s="207">
        <v>0</v>
      </c>
      <c r="AM696" s="207">
        <v>0</v>
      </c>
      <c r="AN696" s="207">
        <v>0</v>
      </c>
      <c r="AO696" s="207">
        <v>0</v>
      </c>
      <c r="AP696" s="207">
        <v>0</v>
      </c>
      <c r="AQ696" s="207">
        <v>0</v>
      </c>
      <c r="AR696" s="207">
        <v>0</v>
      </c>
      <c r="AS696" s="207">
        <v>0</v>
      </c>
      <c r="AT696" s="207">
        <v>0</v>
      </c>
      <c r="AU696" s="207">
        <v>0</v>
      </c>
      <c r="AV696" s="207">
        <v>0</v>
      </c>
      <c r="AW696" s="207">
        <v>0</v>
      </c>
      <c r="AX696" s="207">
        <v>0</v>
      </c>
      <c r="AY696" s="207">
        <v>0</v>
      </c>
      <c r="AZ696" s="207">
        <v>0</v>
      </c>
      <c r="BA696" s="207">
        <v>0</v>
      </c>
      <c r="BB696" s="207">
        <v>0</v>
      </c>
      <c r="BC696" s="207">
        <v>0</v>
      </c>
      <c r="BD696" s="207">
        <v>0</v>
      </c>
      <c r="BE696" s="207">
        <v>0</v>
      </c>
      <c r="BF696" s="207">
        <v>0</v>
      </c>
      <c r="BG696" s="207">
        <v>0</v>
      </c>
      <c r="BH696" s="207">
        <v>0</v>
      </c>
      <c r="BI696" s="207">
        <v>0</v>
      </c>
      <c r="BJ696" s="207">
        <v>0</v>
      </c>
      <c r="BK696" s="207">
        <v>0</v>
      </c>
      <c r="BL696" s="207">
        <v>0</v>
      </c>
      <c r="BM696" s="207">
        <v>0</v>
      </c>
      <c r="BN696" s="207">
        <v>0</v>
      </c>
      <c r="BO696" s="207">
        <v>0</v>
      </c>
      <c r="BP696" s="207">
        <v>0</v>
      </c>
      <c r="BQ696" s="207">
        <v>0</v>
      </c>
      <c r="BR696" s="207">
        <v>0</v>
      </c>
      <c r="BS696" s="207">
        <v>0</v>
      </c>
      <c r="BT696" s="207">
        <v>0</v>
      </c>
      <c r="BU696" s="207">
        <v>0</v>
      </c>
      <c r="BV696" s="207">
        <v>0</v>
      </c>
      <c r="BW696" s="207">
        <v>0</v>
      </c>
      <c r="BX696" s="207">
        <v>0</v>
      </c>
      <c r="BY696" s="207">
        <v>0</v>
      </c>
      <c r="BZ696" s="207">
        <v>0</v>
      </c>
      <c r="CA696" s="207">
        <v>0</v>
      </c>
      <c r="CB696" s="207">
        <v>0</v>
      </c>
      <c r="CC696" s="216">
        <f t="shared" si="79"/>
        <v>0</v>
      </c>
    </row>
    <row r="697" spans="1:81" s="116" customFormat="1" ht="23.25" customHeight="1">
      <c r="A697" s="148"/>
      <c r="B697" s="144"/>
      <c r="C697" s="466" t="s">
        <v>1402</v>
      </c>
      <c r="D697" s="467"/>
      <c r="E697" s="467"/>
      <c r="F697" s="467"/>
      <c r="G697" s="468"/>
      <c r="H697" s="213">
        <f>SUM(H601:H696)</f>
        <v>467328348.12000012</v>
      </c>
      <c r="I697" s="213">
        <f t="shared" ref="I697:BT697" si="80">SUM(I601:I696)</f>
        <v>81314741.850000039</v>
      </c>
      <c r="J697" s="213">
        <f t="shared" si="80"/>
        <v>207401126.16000006</v>
      </c>
      <c r="K697" s="213">
        <f t="shared" si="80"/>
        <v>26186412.199999996</v>
      </c>
      <c r="L697" s="213">
        <f t="shared" si="80"/>
        <v>30564039.660000004</v>
      </c>
      <c r="M697" s="213">
        <f t="shared" si="80"/>
        <v>50054762.030000001</v>
      </c>
      <c r="N697" s="213">
        <f t="shared" si="80"/>
        <v>748755502.85000002</v>
      </c>
      <c r="O697" s="213">
        <f t="shared" si="80"/>
        <v>32492622.350000005</v>
      </c>
      <c r="P697" s="213">
        <f t="shared" si="80"/>
        <v>14921227.459999997</v>
      </c>
      <c r="Q697" s="213">
        <f t="shared" si="80"/>
        <v>139925655.41999999</v>
      </c>
      <c r="R697" s="213">
        <f t="shared" si="80"/>
        <v>20745309.66</v>
      </c>
      <c r="S697" s="213">
        <f t="shared" si="80"/>
        <v>36568600.009999998</v>
      </c>
      <c r="T697" s="213">
        <f t="shared" si="80"/>
        <v>120132168.90000001</v>
      </c>
      <c r="U697" s="213">
        <f t="shared" si="80"/>
        <v>106384719.38999999</v>
      </c>
      <c r="V697" s="213">
        <f t="shared" si="80"/>
        <v>5074687.32</v>
      </c>
      <c r="W697" s="213">
        <f t="shared" si="80"/>
        <v>38147780.289999999</v>
      </c>
      <c r="X697" s="213">
        <f t="shared" si="80"/>
        <v>15874965.460000001</v>
      </c>
      <c r="Y697" s="213">
        <f t="shared" si="80"/>
        <v>11376137.529999997</v>
      </c>
      <c r="Z697" s="213">
        <f t="shared" si="80"/>
        <v>384308134.13999999</v>
      </c>
      <c r="AA697" s="213">
        <f t="shared" si="80"/>
        <v>130272344.57999997</v>
      </c>
      <c r="AB697" s="213">
        <f t="shared" si="80"/>
        <v>17794625.640000004</v>
      </c>
      <c r="AC697" s="213">
        <f t="shared" si="80"/>
        <v>114816552.21000001</v>
      </c>
      <c r="AD697" s="213">
        <f t="shared" si="80"/>
        <v>24342164.319999997</v>
      </c>
      <c r="AE697" s="213">
        <f t="shared" si="80"/>
        <v>21088071.390000004</v>
      </c>
      <c r="AF697" s="213">
        <f t="shared" si="80"/>
        <v>80372848.49000001</v>
      </c>
      <c r="AG697" s="213">
        <f t="shared" si="80"/>
        <v>14780670.23</v>
      </c>
      <c r="AH697" s="213">
        <f t="shared" si="80"/>
        <v>20527408.319999997</v>
      </c>
      <c r="AI697" s="213">
        <f t="shared" si="80"/>
        <v>423996057.95999998</v>
      </c>
      <c r="AJ697" s="213">
        <f t="shared" si="80"/>
        <v>13583516.329999998</v>
      </c>
      <c r="AK697" s="213">
        <f t="shared" si="80"/>
        <v>8838501.4299999997</v>
      </c>
      <c r="AL697" s="213">
        <f t="shared" si="80"/>
        <v>7907909.0200000005</v>
      </c>
      <c r="AM697" s="213">
        <f t="shared" si="80"/>
        <v>12578561.810000001</v>
      </c>
      <c r="AN697" s="213">
        <f t="shared" si="80"/>
        <v>11714150.919999996</v>
      </c>
      <c r="AO697" s="213">
        <f t="shared" si="80"/>
        <v>18854662.459999997</v>
      </c>
      <c r="AP697" s="213">
        <f t="shared" si="80"/>
        <v>8942665.5700000003</v>
      </c>
      <c r="AQ697" s="213">
        <f t="shared" si="80"/>
        <v>33181862.640000004</v>
      </c>
      <c r="AR697" s="213">
        <f t="shared" si="80"/>
        <v>10459978.98</v>
      </c>
      <c r="AS697" s="213">
        <f t="shared" si="80"/>
        <v>12960075.49</v>
      </c>
      <c r="AT697" s="213">
        <f t="shared" si="80"/>
        <v>11492077.869999999</v>
      </c>
      <c r="AU697" s="213">
        <f t="shared" si="80"/>
        <v>111741346.65000001</v>
      </c>
      <c r="AV697" s="213">
        <f t="shared" si="80"/>
        <v>6276532.0300000003</v>
      </c>
      <c r="AW697" s="213">
        <f t="shared" si="80"/>
        <v>12780354.050000001</v>
      </c>
      <c r="AX697" s="213">
        <f t="shared" si="80"/>
        <v>7129129.75</v>
      </c>
      <c r="AY697" s="213">
        <f t="shared" si="80"/>
        <v>3839247.4</v>
      </c>
      <c r="AZ697" s="213">
        <f t="shared" si="80"/>
        <v>1151937.3999999997</v>
      </c>
      <c r="BA697" s="213">
        <f t="shared" si="80"/>
        <v>2117082.54</v>
      </c>
      <c r="BB697" s="213">
        <f t="shared" si="80"/>
        <v>346477374.60000002</v>
      </c>
      <c r="BC697" s="213">
        <f t="shared" si="80"/>
        <v>19888551.859999999</v>
      </c>
      <c r="BD697" s="213">
        <f t="shared" si="80"/>
        <v>22192822.5</v>
      </c>
      <c r="BE697" s="213">
        <f t="shared" si="80"/>
        <v>35754288.869999997</v>
      </c>
      <c r="BF697" s="213">
        <f t="shared" si="80"/>
        <v>41786772.43</v>
      </c>
      <c r="BG697" s="213">
        <f t="shared" si="80"/>
        <v>18670545.34</v>
      </c>
      <c r="BH697" s="213">
        <f t="shared" si="80"/>
        <v>0</v>
      </c>
      <c r="BI697" s="213">
        <f t="shared" si="80"/>
        <v>54855396.600000001</v>
      </c>
      <c r="BJ697" s="213">
        <f t="shared" si="80"/>
        <v>0</v>
      </c>
      <c r="BK697" s="213">
        <f t="shared" si="80"/>
        <v>11384933.370000001</v>
      </c>
      <c r="BL697" s="213">
        <f t="shared" si="80"/>
        <v>5449717.54</v>
      </c>
      <c r="BM697" s="213">
        <f t="shared" si="80"/>
        <v>343939166.59999996</v>
      </c>
      <c r="BN697" s="213">
        <f t="shared" si="80"/>
        <v>133175295.67999998</v>
      </c>
      <c r="BO697" s="213">
        <f t="shared" si="80"/>
        <v>10326044.57</v>
      </c>
      <c r="BP697" s="213">
        <f t="shared" si="80"/>
        <v>0</v>
      </c>
      <c r="BQ697" s="213">
        <f t="shared" si="80"/>
        <v>13218606.970000001</v>
      </c>
      <c r="BR697" s="213">
        <f t="shared" si="80"/>
        <v>26268660.930000003</v>
      </c>
      <c r="BS697" s="213">
        <f t="shared" si="80"/>
        <v>12224575.850000001</v>
      </c>
      <c r="BT697" s="213">
        <f t="shared" si="80"/>
        <v>143272285.09</v>
      </c>
      <c r="BU697" s="213">
        <f t="shared" ref="BU697:CB697" si="81">SUM(BU601:BU696)</f>
        <v>16237278.549999997</v>
      </c>
      <c r="BV697" s="213">
        <f t="shared" si="81"/>
        <v>9872564.959999999</v>
      </c>
      <c r="BW697" s="213">
        <f t="shared" si="81"/>
        <v>25213972.48</v>
      </c>
      <c r="BX697" s="213">
        <f t="shared" si="81"/>
        <v>25659710.900000002</v>
      </c>
      <c r="BY697" s="213">
        <f t="shared" si="81"/>
        <v>70860738.329999998</v>
      </c>
      <c r="BZ697" s="213">
        <f t="shared" si="81"/>
        <v>12862550.389999999</v>
      </c>
      <c r="CA697" s="213">
        <f t="shared" si="81"/>
        <v>6736717.29</v>
      </c>
      <c r="CB697" s="213">
        <f t="shared" si="81"/>
        <v>8009726.8200000003</v>
      </c>
      <c r="CC697" s="213">
        <f>SUM(CC601:CC696)</f>
        <v>5095435574.7999992</v>
      </c>
    </row>
    <row r="698" spans="1:81" s="116" customFormat="1" ht="23.25" customHeight="1">
      <c r="A698" s="148"/>
      <c r="B698" s="120" t="s">
        <v>69</v>
      </c>
      <c r="C698" s="466" t="s">
        <v>1403</v>
      </c>
      <c r="D698" s="467"/>
      <c r="E698" s="467"/>
      <c r="F698" s="467"/>
      <c r="G698" s="468"/>
      <c r="H698" s="213">
        <f>SUM(H600-H697)</f>
        <v>22044274.699999928</v>
      </c>
      <c r="I698" s="213">
        <f t="shared" ref="I698:BT698" si="82">SUM(I600-I697)</f>
        <v>151547464.42999989</v>
      </c>
      <c r="J698" s="213">
        <f t="shared" si="82"/>
        <v>508158057.70999992</v>
      </c>
      <c r="K698" s="213">
        <f t="shared" si="82"/>
        <v>40389619.650000006</v>
      </c>
      <c r="L698" s="213">
        <f t="shared" si="82"/>
        <v>6868737.4399999976</v>
      </c>
      <c r="M698" s="213">
        <f t="shared" si="82"/>
        <v>73367211.030000001</v>
      </c>
      <c r="N698" s="213">
        <f t="shared" si="82"/>
        <v>1332779575.4299998</v>
      </c>
      <c r="O698" s="213">
        <f t="shared" si="82"/>
        <v>174447805.98999998</v>
      </c>
      <c r="P698" s="213">
        <f t="shared" si="82"/>
        <v>20177679.360000003</v>
      </c>
      <c r="Q698" s="213">
        <f t="shared" si="82"/>
        <v>362315749.34000015</v>
      </c>
      <c r="R698" s="213">
        <f t="shared" si="82"/>
        <v>14296461.769999985</v>
      </c>
      <c r="S698" s="213">
        <f t="shared" si="82"/>
        <v>50980667.500000007</v>
      </c>
      <c r="T698" s="213">
        <f t="shared" si="82"/>
        <v>203679259.22</v>
      </c>
      <c r="U698" s="213">
        <f t="shared" si="82"/>
        <v>157376413.44</v>
      </c>
      <c r="V698" s="213">
        <f t="shared" si="82"/>
        <v>24462238.559999991</v>
      </c>
      <c r="W698" s="213">
        <f t="shared" si="82"/>
        <v>127460347.49999994</v>
      </c>
      <c r="X698" s="213">
        <f t="shared" si="82"/>
        <v>73389136.810000002</v>
      </c>
      <c r="Y698" s="213">
        <f t="shared" si="82"/>
        <v>38051189.839999989</v>
      </c>
      <c r="Z698" s="213">
        <f t="shared" si="82"/>
        <v>751364505.38000023</v>
      </c>
      <c r="AA698" s="213">
        <f t="shared" si="82"/>
        <v>-39935421.369999945</v>
      </c>
      <c r="AB698" s="213">
        <f t="shared" si="82"/>
        <v>36545427.189999998</v>
      </c>
      <c r="AC698" s="213">
        <f t="shared" si="82"/>
        <v>109514545.81000003</v>
      </c>
      <c r="AD698" s="213">
        <f t="shared" si="82"/>
        <v>10870625.480000008</v>
      </c>
      <c r="AE698" s="213">
        <f t="shared" si="82"/>
        <v>67552174.159999982</v>
      </c>
      <c r="AF698" s="213">
        <f t="shared" si="82"/>
        <v>20210669.559999958</v>
      </c>
      <c r="AG698" s="213">
        <f t="shared" si="82"/>
        <v>12730734.289999995</v>
      </c>
      <c r="AH698" s="213">
        <f t="shared" si="82"/>
        <v>92626492.290000021</v>
      </c>
      <c r="AI698" s="213">
        <f t="shared" si="82"/>
        <v>298369329.94999975</v>
      </c>
      <c r="AJ698" s="213">
        <f t="shared" si="82"/>
        <v>21206453.003000006</v>
      </c>
      <c r="AK698" s="213">
        <f t="shared" si="82"/>
        <v>26555906.189999998</v>
      </c>
      <c r="AL698" s="213">
        <f t="shared" si="82"/>
        <v>21180685.140000001</v>
      </c>
      <c r="AM698" s="213">
        <f t="shared" si="82"/>
        <v>25662768.859999985</v>
      </c>
      <c r="AN698" s="213">
        <f t="shared" si="82"/>
        <v>17662812.550000004</v>
      </c>
      <c r="AO698" s="213">
        <f t="shared" si="82"/>
        <v>3152049.450000003</v>
      </c>
      <c r="AP698" s="213">
        <f t="shared" si="82"/>
        <v>16927099.620000001</v>
      </c>
      <c r="AQ698" s="213">
        <f t="shared" si="82"/>
        <v>9570584.8899999969</v>
      </c>
      <c r="AR698" s="213">
        <f t="shared" si="82"/>
        <v>19146515.749999996</v>
      </c>
      <c r="AS698" s="213">
        <f t="shared" si="82"/>
        <v>13637318.999999994</v>
      </c>
      <c r="AT698" s="213">
        <f t="shared" si="82"/>
        <v>30097589.260000005</v>
      </c>
      <c r="AU698" s="213">
        <f t="shared" si="82"/>
        <v>191445551.18000016</v>
      </c>
      <c r="AV698" s="213">
        <f t="shared" si="82"/>
        <v>16398725.060000006</v>
      </c>
      <c r="AW698" s="213">
        <f t="shared" si="82"/>
        <v>5654993.2599999979</v>
      </c>
      <c r="AX698" s="213">
        <f t="shared" si="82"/>
        <v>15498083.650000006</v>
      </c>
      <c r="AY698" s="213">
        <f t="shared" si="82"/>
        <v>16825900.220000006</v>
      </c>
      <c r="AZ698" s="213">
        <f t="shared" si="82"/>
        <v>10757495.979999999</v>
      </c>
      <c r="BA698" s="213">
        <f t="shared" si="82"/>
        <v>19101638.860000007</v>
      </c>
      <c r="BB698" s="213">
        <f t="shared" si="82"/>
        <v>384348351.30000007</v>
      </c>
      <c r="BC698" s="213">
        <f t="shared" si="82"/>
        <v>9329179.4600000083</v>
      </c>
      <c r="BD698" s="213">
        <f t="shared" si="82"/>
        <v>78573427.490000039</v>
      </c>
      <c r="BE698" s="213">
        <f t="shared" si="82"/>
        <v>2627304.6799999997</v>
      </c>
      <c r="BF698" s="213">
        <f t="shared" si="82"/>
        <v>31924343.960000001</v>
      </c>
      <c r="BG698" s="213">
        <f t="shared" si="82"/>
        <v>46129532.120000005</v>
      </c>
      <c r="BH698" s="213">
        <f t="shared" si="82"/>
        <v>0</v>
      </c>
      <c r="BI698" s="213">
        <f t="shared" si="82"/>
        <v>306577.72999999672</v>
      </c>
      <c r="BJ698" s="213">
        <f t="shared" si="82"/>
        <v>0</v>
      </c>
      <c r="BK698" s="213">
        <f t="shared" si="82"/>
        <v>1392163.0300000012</v>
      </c>
      <c r="BL698" s="213">
        <f t="shared" si="82"/>
        <v>25653044.969999999</v>
      </c>
      <c r="BM698" s="213">
        <f t="shared" si="82"/>
        <v>268409633.91000015</v>
      </c>
      <c r="BN698" s="213">
        <f t="shared" si="82"/>
        <v>136978937.26000002</v>
      </c>
      <c r="BO698" s="213">
        <f t="shared" si="82"/>
        <v>20797576.730000008</v>
      </c>
      <c r="BP698" s="213">
        <f t="shared" si="82"/>
        <v>0</v>
      </c>
      <c r="BQ698" s="213">
        <f t="shared" si="82"/>
        <v>16953298.200000003</v>
      </c>
      <c r="BR698" s="213">
        <f t="shared" si="82"/>
        <v>2247819.1299999952</v>
      </c>
      <c r="BS698" s="213">
        <f t="shared" si="82"/>
        <v>4938522.0999999978</v>
      </c>
      <c r="BT698" s="213">
        <f t="shared" si="82"/>
        <v>382793731.01999998</v>
      </c>
      <c r="BU698" s="213">
        <f t="shared" ref="BU698:CB698" si="83">SUM(BU600-BU697)</f>
        <v>12125485.470000003</v>
      </c>
      <c r="BV698" s="213">
        <f t="shared" si="83"/>
        <v>59991915.959999986</v>
      </c>
      <c r="BW698" s="213">
        <f t="shared" si="83"/>
        <v>9578206.1999999993</v>
      </c>
      <c r="BX698" s="213">
        <f t="shared" si="83"/>
        <v>37434523.329999983</v>
      </c>
      <c r="BY698" s="213">
        <f t="shared" si="83"/>
        <v>77089438.860000029</v>
      </c>
      <c r="BZ698" s="213">
        <f t="shared" si="83"/>
        <v>28795386.960000001</v>
      </c>
      <c r="CA698" s="213">
        <f t="shared" si="83"/>
        <v>26808147.529999997</v>
      </c>
      <c r="CB698" s="213">
        <f t="shared" si="83"/>
        <v>19913394.47000001</v>
      </c>
      <c r="CC698" s="213">
        <f>SUM(CC600-CC697)</f>
        <v>6907263086.2530079</v>
      </c>
    </row>
    <row r="699" spans="1:81" s="116" customFormat="1" ht="24" customHeight="1">
      <c r="A699" s="148"/>
      <c r="B699" s="349" t="s">
        <v>70</v>
      </c>
      <c r="C699" s="469" t="s">
        <v>1446</v>
      </c>
      <c r="D699" s="361"/>
      <c r="E699" s="361"/>
      <c r="F699" s="362" t="s">
        <v>1144</v>
      </c>
      <c r="G699" s="363" t="s">
        <v>1145</v>
      </c>
      <c r="H699" s="214">
        <f t="shared" ref="H699:BS699" si="84">H478</f>
        <v>0</v>
      </c>
      <c r="I699" s="214">
        <f t="shared" si="84"/>
        <v>0</v>
      </c>
      <c r="J699" s="214">
        <f t="shared" si="84"/>
        <v>0</v>
      </c>
      <c r="K699" s="214">
        <f t="shared" si="84"/>
        <v>0</v>
      </c>
      <c r="L699" s="214">
        <f t="shared" si="84"/>
        <v>5199</v>
      </c>
      <c r="M699" s="214">
        <f t="shared" si="84"/>
        <v>205923.33</v>
      </c>
      <c r="N699" s="214">
        <f t="shared" si="84"/>
        <v>0</v>
      </c>
      <c r="O699" s="214">
        <f t="shared" si="84"/>
        <v>0</v>
      </c>
      <c r="P699" s="214">
        <f t="shared" si="84"/>
        <v>0</v>
      </c>
      <c r="Q699" s="214">
        <f t="shared" si="84"/>
        <v>0</v>
      </c>
      <c r="R699" s="214">
        <f t="shared" si="84"/>
        <v>0</v>
      </c>
      <c r="S699" s="214">
        <f t="shared" si="84"/>
        <v>0</v>
      </c>
      <c r="T699" s="214">
        <f t="shared" si="84"/>
        <v>0</v>
      </c>
      <c r="U699" s="214">
        <f t="shared" si="84"/>
        <v>0</v>
      </c>
      <c r="V699" s="214">
        <f t="shared" si="84"/>
        <v>0</v>
      </c>
      <c r="W699" s="214">
        <f t="shared" si="84"/>
        <v>0</v>
      </c>
      <c r="X699" s="214">
        <f t="shared" si="84"/>
        <v>0</v>
      </c>
      <c r="Y699" s="214">
        <f t="shared" si="84"/>
        <v>0</v>
      </c>
      <c r="Z699" s="214">
        <f t="shared" si="84"/>
        <v>0</v>
      </c>
      <c r="AA699" s="214">
        <f t="shared" si="84"/>
        <v>0</v>
      </c>
      <c r="AB699" s="214">
        <f t="shared" si="84"/>
        <v>35878.5</v>
      </c>
      <c r="AC699" s="214">
        <f t="shared" si="84"/>
        <v>10824</v>
      </c>
      <c r="AD699" s="214">
        <f t="shared" si="84"/>
        <v>67700</v>
      </c>
      <c r="AE699" s="214">
        <f t="shared" si="84"/>
        <v>11191</v>
      </c>
      <c r="AF699" s="214">
        <f t="shared" si="84"/>
        <v>22778</v>
      </c>
      <c r="AG699" s="214">
        <f t="shared" si="84"/>
        <v>1015</v>
      </c>
      <c r="AH699" s="214">
        <f t="shared" si="84"/>
        <v>23815</v>
      </c>
      <c r="AI699" s="214">
        <f t="shared" si="84"/>
        <v>267055.90000000002</v>
      </c>
      <c r="AJ699" s="214">
        <f t="shared" si="84"/>
        <v>0</v>
      </c>
      <c r="AK699" s="214">
        <f t="shared" si="84"/>
        <v>2320.2399999999998</v>
      </c>
      <c r="AL699" s="214">
        <f t="shared" si="84"/>
        <v>0</v>
      </c>
      <c r="AM699" s="214">
        <f t="shared" si="84"/>
        <v>0</v>
      </c>
      <c r="AN699" s="214">
        <f t="shared" si="84"/>
        <v>0</v>
      </c>
      <c r="AO699" s="214">
        <f t="shared" si="84"/>
        <v>0</v>
      </c>
      <c r="AP699" s="214">
        <f t="shared" si="84"/>
        <v>0</v>
      </c>
      <c r="AQ699" s="214">
        <f t="shared" si="84"/>
        <v>4390</v>
      </c>
      <c r="AR699" s="214">
        <f t="shared" si="84"/>
        <v>0</v>
      </c>
      <c r="AS699" s="214">
        <f t="shared" si="84"/>
        <v>0</v>
      </c>
      <c r="AT699" s="214">
        <f t="shared" si="84"/>
        <v>0</v>
      </c>
      <c r="AU699" s="214">
        <f t="shared" si="84"/>
        <v>0</v>
      </c>
      <c r="AV699" s="214">
        <f t="shared" si="84"/>
        <v>0</v>
      </c>
      <c r="AW699" s="214">
        <f t="shared" si="84"/>
        <v>0</v>
      </c>
      <c r="AX699" s="214">
        <f t="shared" si="84"/>
        <v>0</v>
      </c>
      <c r="AY699" s="214">
        <f t="shared" si="84"/>
        <v>0</v>
      </c>
      <c r="AZ699" s="214">
        <f t="shared" si="84"/>
        <v>5968</v>
      </c>
      <c r="BA699" s="214">
        <f t="shared" si="84"/>
        <v>0</v>
      </c>
      <c r="BB699" s="214">
        <f t="shared" si="84"/>
        <v>0</v>
      </c>
      <c r="BC699" s="214">
        <f t="shared" si="84"/>
        <v>0</v>
      </c>
      <c r="BD699" s="214">
        <f t="shared" si="84"/>
        <v>0</v>
      </c>
      <c r="BE699" s="214">
        <f t="shared" si="84"/>
        <v>0</v>
      </c>
      <c r="BF699" s="214">
        <f t="shared" si="84"/>
        <v>0</v>
      </c>
      <c r="BG699" s="214">
        <f t="shared" si="84"/>
        <v>0</v>
      </c>
      <c r="BH699" s="214">
        <f t="shared" si="84"/>
        <v>0</v>
      </c>
      <c r="BI699" s="214">
        <f t="shared" si="84"/>
        <v>0</v>
      </c>
      <c r="BJ699" s="214">
        <f t="shared" si="84"/>
        <v>0</v>
      </c>
      <c r="BK699" s="214">
        <f t="shared" si="84"/>
        <v>0</v>
      </c>
      <c r="BL699" s="214">
        <f t="shared" si="84"/>
        <v>0</v>
      </c>
      <c r="BM699" s="214">
        <f t="shared" si="84"/>
        <v>160069.5</v>
      </c>
      <c r="BN699" s="214">
        <f t="shared" si="84"/>
        <v>0</v>
      </c>
      <c r="BO699" s="214">
        <f t="shared" si="84"/>
        <v>0</v>
      </c>
      <c r="BP699" s="214">
        <f t="shared" si="84"/>
        <v>0</v>
      </c>
      <c r="BQ699" s="214">
        <f t="shared" si="84"/>
        <v>0</v>
      </c>
      <c r="BR699" s="214">
        <f t="shared" si="84"/>
        <v>18258</v>
      </c>
      <c r="BS699" s="214">
        <f t="shared" si="84"/>
        <v>0</v>
      </c>
      <c r="BT699" s="214">
        <f t="shared" ref="BT699:CB699" si="85">BT478</f>
        <v>28684</v>
      </c>
      <c r="BU699" s="214">
        <f t="shared" si="85"/>
        <v>2938.5</v>
      </c>
      <c r="BV699" s="214">
        <f t="shared" si="85"/>
        <v>0</v>
      </c>
      <c r="BW699" s="214">
        <f t="shared" si="85"/>
        <v>4120</v>
      </c>
      <c r="BX699" s="214">
        <f t="shared" si="85"/>
        <v>1360</v>
      </c>
      <c r="BY699" s="214">
        <f t="shared" si="85"/>
        <v>0</v>
      </c>
      <c r="BZ699" s="214">
        <f t="shared" si="85"/>
        <v>0</v>
      </c>
      <c r="CA699" s="214">
        <f t="shared" si="85"/>
        <v>0</v>
      </c>
      <c r="CB699" s="214">
        <f t="shared" si="85"/>
        <v>0</v>
      </c>
      <c r="CC699" s="216">
        <f t="shared" ref="CC699:CC762" si="86">SUM(H699:CB699)</f>
        <v>879487.97</v>
      </c>
    </row>
    <row r="700" spans="1:81" s="116" customFormat="1">
      <c r="A700" s="148"/>
      <c r="B700" s="349"/>
      <c r="C700" s="470"/>
      <c r="D700" s="361"/>
      <c r="E700" s="361"/>
      <c r="F700" s="362" t="s">
        <v>1152</v>
      </c>
      <c r="G700" s="363" t="s">
        <v>1651</v>
      </c>
      <c r="H700" s="214">
        <f t="shared" ref="H700:BS701" si="87">H482</f>
        <v>23372292.030000001</v>
      </c>
      <c r="I700" s="214">
        <f t="shared" si="87"/>
        <v>0</v>
      </c>
      <c r="J700" s="214">
        <f t="shared" si="87"/>
        <v>0</v>
      </c>
      <c r="K700" s="214">
        <f t="shared" si="87"/>
        <v>0</v>
      </c>
      <c r="L700" s="214">
        <f t="shared" si="87"/>
        <v>0</v>
      </c>
      <c r="M700" s="214">
        <f t="shared" si="87"/>
        <v>0</v>
      </c>
      <c r="N700" s="214">
        <f t="shared" si="87"/>
        <v>143106883.34999999</v>
      </c>
      <c r="O700" s="214">
        <f t="shared" si="87"/>
        <v>0</v>
      </c>
      <c r="P700" s="214">
        <f t="shared" si="87"/>
        <v>0</v>
      </c>
      <c r="Q700" s="214">
        <f t="shared" si="87"/>
        <v>34392106.159999996</v>
      </c>
      <c r="R700" s="214">
        <f t="shared" si="87"/>
        <v>0</v>
      </c>
      <c r="S700" s="214">
        <f t="shared" si="87"/>
        <v>0</v>
      </c>
      <c r="T700" s="214">
        <f t="shared" si="87"/>
        <v>0</v>
      </c>
      <c r="U700" s="214">
        <f t="shared" si="87"/>
        <v>0</v>
      </c>
      <c r="V700" s="214">
        <f t="shared" si="87"/>
        <v>0</v>
      </c>
      <c r="W700" s="214">
        <f t="shared" si="87"/>
        <v>0</v>
      </c>
      <c r="X700" s="214">
        <f t="shared" si="87"/>
        <v>0</v>
      </c>
      <c r="Y700" s="214">
        <f t="shared" si="87"/>
        <v>0</v>
      </c>
      <c r="Z700" s="214">
        <f t="shared" si="87"/>
        <v>62807719.560000002</v>
      </c>
      <c r="AA700" s="214">
        <f t="shared" si="87"/>
        <v>837323.1</v>
      </c>
      <c r="AB700" s="214">
        <f t="shared" si="87"/>
        <v>0</v>
      </c>
      <c r="AC700" s="214">
        <f t="shared" si="87"/>
        <v>701769.4</v>
      </c>
      <c r="AD700" s="214">
        <f t="shared" si="87"/>
        <v>0</v>
      </c>
      <c r="AE700" s="214">
        <f t="shared" si="87"/>
        <v>0</v>
      </c>
      <c r="AF700" s="214">
        <f t="shared" si="87"/>
        <v>0</v>
      </c>
      <c r="AG700" s="214">
        <f t="shared" si="87"/>
        <v>0</v>
      </c>
      <c r="AH700" s="214">
        <f t="shared" si="87"/>
        <v>0</v>
      </c>
      <c r="AI700" s="214">
        <f t="shared" si="87"/>
        <v>47703683.289999999</v>
      </c>
      <c r="AJ700" s="214">
        <f t="shared" si="87"/>
        <v>0</v>
      </c>
      <c r="AK700" s="214">
        <f t="shared" si="87"/>
        <v>0</v>
      </c>
      <c r="AL700" s="214">
        <f t="shared" si="87"/>
        <v>0</v>
      </c>
      <c r="AM700" s="214">
        <f t="shared" si="87"/>
        <v>0</v>
      </c>
      <c r="AN700" s="214">
        <f t="shared" si="87"/>
        <v>0</v>
      </c>
      <c r="AO700" s="214">
        <f t="shared" si="87"/>
        <v>0</v>
      </c>
      <c r="AP700" s="214">
        <f t="shared" si="87"/>
        <v>0</v>
      </c>
      <c r="AQ700" s="214">
        <f t="shared" si="87"/>
        <v>0</v>
      </c>
      <c r="AR700" s="214">
        <f t="shared" si="87"/>
        <v>0</v>
      </c>
      <c r="AS700" s="214">
        <f t="shared" si="87"/>
        <v>0</v>
      </c>
      <c r="AT700" s="214">
        <f t="shared" si="87"/>
        <v>0</v>
      </c>
      <c r="AU700" s="214">
        <f t="shared" si="87"/>
        <v>21526987.59</v>
      </c>
      <c r="AV700" s="214">
        <f t="shared" si="87"/>
        <v>0</v>
      </c>
      <c r="AW700" s="214">
        <f t="shared" si="87"/>
        <v>0</v>
      </c>
      <c r="AX700" s="214">
        <f t="shared" si="87"/>
        <v>0</v>
      </c>
      <c r="AY700" s="214">
        <f t="shared" si="87"/>
        <v>0</v>
      </c>
      <c r="AZ700" s="214">
        <f t="shared" si="87"/>
        <v>0</v>
      </c>
      <c r="BA700" s="214">
        <f t="shared" si="87"/>
        <v>0</v>
      </c>
      <c r="BB700" s="214">
        <f t="shared" si="87"/>
        <v>3749621.83</v>
      </c>
      <c r="BC700" s="214">
        <f t="shared" si="87"/>
        <v>0</v>
      </c>
      <c r="BD700" s="214">
        <f t="shared" si="87"/>
        <v>0</v>
      </c>
      <c r="BE700" s="214">
        <f t="shared" si="87"/>
        <v>0</v>
      </c>
      <c r="BF700" s="214">
        <f t="shared" si="87"/>
        <v>0</v>
      </c>
      <c r="BG700" s="214">
        <f t="shared" si="87"/>
        <v>0</v>
      </c>
      <c r="BH700" s="214">
        <f t="shared" si="87"/>
        <v>0</v>
      </c>
      <c r="BI700" s="214">
        <f t="shared" si="87"/>
        <v>0</v>
      </c>
      <c r="BJ700" s="214">
        <f t="shared" si="87"/>
        <v>0</v>
      </c>
      <c r="BK700" s="214">
        <f t="shared" si="87"/>
        <v>0</v>
      </c>
      <c r="BL700" s="214">
        <f t="shared" si="87"/>
        <v>0</v>
      </c>
      <c r="BM700" s="214">
        <f t="shared" si="87"/>
        <v>17825162.600000001</v>
      </c>
      <c r="BN700" s="214">
        <f t="shared" si="87"/>
        <v>0</v>
      </c>
      <c r="BO700" s="214">
        <f t="shared" si="87"/>
        <v>0</v>
      </c>
      <c r="BP700" s="214">
        <f t="shared" si="87"/>
        <v>0</v>
      </c>
      <c r="BQ700" s="214">
        <f t="shared" si="87"/>
        <v>0</v>
      </c>
      <c r="BR700" s="214">
        <f t="shared" si="87"/>
        <v>0</v>
      </c>
      <c r="BS700" s="214">
        <f t="shared" si="87"/>
        <v>0</v>
      </c>
      <c r="BT700" s="214">
        <f t="shared" ref="BT700:CB701" si="88">BT482</f>
        <v>6054851.8300000001</v>
      </c>
      <c r="BU700" s="214">
        <f t="shared" si="88"/>
        <v>0</v>
      </c>
      <c r="BV700" s="214">
        <f t="shared" si="88"/>
        <v>0</v>
      </c>
      <c r="BW700" s="214">
        <f t="shared" si="88"/>
        <v>0</v>
      </c>
      <c r="BX700" s="214">
        <f t="shared" si="88"/>
        <v>0</v>
      </c>
      <c r="BY700" s="214">
        <f t="shared" si="88"/>
        <v>0</v>
      </c>
      <c r="BZ700" s="214">
        <f t="shared" si="88"/>
        <v>0</v>
      </c>
      <c r="CA700" s="214">
        <f t="shared" si="88"/>
        <v>0</v>
      </c>
      <c r="CB700" s="214">
        <f t="shared" si="88"/>
        <v>0</v>
      </c>
      <c r="CC700" s="216">
        <f t="shared" si="86"/>
        <v>362078400.73999995</v>
      </c>
    </row>
    <row r="701" spans="1:81" s="116" customFormat="1">
      <c r="A701" s="148"/>
      <c r="B701" s="349"/>
      <c r="C701" s="471"/>
      <c r="D701" s="361"/>
      <c r="E701" s="361"/>
      <c r="F701" s="362" t="s">
        <v>1153</v>
      </c>
      <c r="G701" s="363" t="s">
        <v>1652</v>
      </c>
      <c r="H701" s="214">
        <f t="shared" si="87"/>
        <v>0</v>
      </c>
      <c r="I701" s="214">
        <f t="shared" si="87"/>
        <v>2000000</v>
      </c>
      <c r="J701" s="214">
        <f t="shared" si="87"/>
        <v>11542027.789999999</v>
      </c>
      <c r="K701" s="214">
        <f t="shared" si="87"/>
        <v>2000000</v>
      </c>
      <c r="L701" s="214">
        <f t="shared" si="87"/>
        <v>1269803.3500000001</v>
      </c>
      <c r="M701" s="214">
        <f t="shared" si="87"/>
        <v>51793.73</v>
      </c>
      <c r="N701" s="214">
        <f t="shared" si="87"/>
        <v>0</v>
      </c>
      <c r="O701" s="214">
        <f t="shared" si="87"/>
        <v>9849036.9199999999</v>
      </c>
      <c r="P701" s="214">
        <f t="shared" si="87"/>
        <v>3053698.8</v>
      </c>
      <c r="Q701" s="214">
        <f t="shared" si="87"/>
        <v>0</v>
      </c>
      <c r="R701" s="214">
        <f t="shared" si="87"/>
        <v>55725.29</v>
      </c>
      <c r="S701" s="214">
        <f t="shared" si="87"/>
        <v>8503154.3100000005</v>
      </c>
      <c r="T701" s="214">
        <f t="shared" si="87"/>
        <v>31601614.469999999</v>
      </c>
      <c r="U701" s="214">
        <f t="shared" si="87"/>
        <v>7124615.5899999999</v>
      </c>
      <c r="V701" s="214">
        <f t="shared" si="87"/>
        <v>587471.74</v>
      </c>
      <c r="W701" s="214">
        <f t="shared" si="87"/>
        <v>1779483</v>
      </c>
      <c r="X701" s="214">
        <f t="shared" si="87"/>
        <v>6764372.1500000004</v>
      </c>
      <c r="Y701" s="214">
        <f t="shared" si="87"/>
        <v>3338871</v>
      </c>
      <c r="Z701" s="214">
        <f t="shared" si="87"/>
        <v>0</v>
      </c>
      <c r="AA701" s="214">
        <f t="shared" si="87"/>
        <v>0</v>
      </c>
      <c r="AB701" s="214">
        <f t="shared" si="87"/>
        <v>3871983.35</v>
      </c>
      <c r="AC701" s="214">
        <f t="shared" si="87"/>
        <v>0</v>
      </c>
      <c r="AD701" s="214">
        <f t="shared" si="87"/>
        <v>333131</v>
      </c>
      <c r="AE701" s="214">
        <f t="shared" si="87"/>
        <v>97757</v>
      </c>
      <c r="AF701" s="214">
        <f t="shared" si="87"/>
        <v>0</v>
      </c>
      <c r="AG701" s="214">
        <f t="shared" si="87"/>
        <v>721978.75</v>
      </c>
      <c r="AH701" s="214">
        <f t="shared" si="87"/>
        <v>131494.70000000001</v>
      </c>
      <c r="AI701" s="214">
        <f t="shared" si="87"/>
        <v>0</v>
      </c>
      <c r="AJ701" s="214">
        <f t="shared" si="87"/>
        <v>0</v>
      </c>
      <c r="AK701" s="214">
        <f t="shared" si="87"/>
        <v>177130</v>
      </c>
      <c r="AL701" s="214">
        <f t="shared" si="87"/>
        <v>0</v>
      </c>
      <c r="AM701" s="214">
        <f t="shared" si="87"/>
        <v>0</v>
      </c>
      <c r="AN701" s="214">
        <f t="shared" si="87"/>
        <v>320430</v>
      </c>
      <c r="AO701" s="214">
        <f t="shared" si="87"/>
        <v>0</v>
      </c>
      <c r="AP701" s="214">
        <f t="shared" si="87"/>
        <v>169654.6</v>
      </c>
      <c r="AQ701" s="214">
        <f t="shared" si="87"/>
        <v>409104</v>
      </c>
      <c r="AR701" s="214">
        <f t="shared" si="87"/>
        <v>104750</v>
      </c>
      <c r="AS701" s="214">
        <f t="shared" si="87"/>
        <v>800000</v>
      </c>
      <c r="AT701" s="214">
        <f t="shared" si="87"/>
        <v>850178</v>
      </c>
      <c r="AU701" s="214">
        <f t="shared" si="87"/>
        <v>0</v>
      </c>
      <c r="AV701" s="214">
        <f t="shared" si="87"/>
        <v>0</v>
      </c>
      <c r="AW701" s="214">
        <f t="shared" si="87"/>
        <v>0</v>
      </c>
      <c r="AX701" s="214">
        <f t="shared" si="87"/>
        <v>0</v>
      </c>
      <c r="AY701" s="214">
        <f t="shared" si="87"/>
        <v>0</v>
      </c>
      <c r="AZ701" s="214">
        <f t="shared" si="87"/>
        <v>0</v>
      </c>
      <c r="BA701" s="214">
        <f t="shared" si="87"/>
        <v>0</v>
      </c>
      <c r="BB701" s="214">
        <f t="shared" si="87"/>
        <v>0</v>
      </c>
      <c r="BC701" s="214">
        <f t="shared" si="87"/>
        <v>4051932</v>
      </c>
      <c r="BD701" s="214">
        <f t="shared" si="87"/>
        <v>18717145.670000002</v>
      </c>
      <c r="BE701" s="214">
        <f t="shared" si="87"/>
        <v>681269</v>
      </c>
      <c r="BF701" s="214">
        <f t="shared" si="87"/>
        <v>39353793.649999999</v>
      </c>
      <c r="BG701" s="214">
        <f t="shared" si="87"/>
        <v>2022660</v>
      </c>
      <c r="BH701" s="214">
        <f t="shared" si="87"/>
        <v>0</v>
      </c>
      <c r="BI701" s="214">
        <f t="shared" si="87"/>
        <v>2798947.87</v>
      </c>
      <c r="BJ701" s="214">
        <f t="shared" si="87"/>
        <v>0</v>
      </c>
      <c r="BK701" s="214">
        <f t="shared" si="87"/>
        <v>5077120</v>
      </c>
      <c r="BL701" s="214">
        <f t="shared" si="87"/>
        <v>1125960</v>
      </c>
      <c r="BM701" s="214">
        <f t="shared" si="87"/>
        <v>0</v>
      </c>
      <c r="BN701" s="214">
        <f t="shared" si="87"/>
        <v>976418.75</v>
      </c>
      <c r="BO701" s="214">
        <f t="shared" si="87"/>
        <v>0</v>
      </c>
      <c r="BP701" s="214">
        <f t="shared" si="87"/>
        <v>0</v>
      </c>
      <c r="BQ701" s="214">
        <f t="shared" si="87"/>
        <v>0</v>
      </c>
      <c r="BR701" s="214">
        <f t="shared" si="87"/>
        <v>0</v>
      </c>
      <c r="BS701" s="214">
        <f t="shared" si="87"/>
        <v>0</v>
      </c>
      <c r="BT701" s="214">
        <f t="shared" si="88"/>
        <v>0</v>
      </c>
      <c r="BU701" s="214">
        <f t="shared" si="88"/>
        <v>0</v>
      </c>
      <c r="BV701" s="214">
        <f t="shared" si="88"/>
        <v>594373.42000000004</v>
      </c>
      <c r="BW701" s="214">
        <f t="shared" si="88"/>
        <v>0</v>
      </c>
      <c r="BX701" s="214">
        <f t="shared" si="88"/>
        <v>27778</v>
      </c>
      <c r="BY701" s="214">
        <f t="shared" si="88"/>
        <v>215248</v>
      </c>
      <c r="BZ701" s="214">
        <f t="shared" si="88"/>
        <v>190996.95</v>
      </c>
      <c r="CA701" s="214">
        <f t="shared" si="88"/>
        <v>352158.65</v>
      </c>
      <c r="CB701" s="214">
        <f t="shared" si="88"/>
        <v>0</v>
      </c>
      <c r="CC701" s="216">
        <f t="shared" si="86"/>
        <v>173695061.49999997</v>
      </c>
    </row>
    <row r="702" spans="1:81" s="116" customFormat="1">
      <c r="A702" s="148"/>
      <c r="B702" s="349"/>
      <c r="C702" s="351"/>
      <c r="D702" s="361"/>
      <c r="E702" s="361"/>
      <c r="F702" s="362" t="s">
        <v>1157</v>
      </c>
      <c r="G702" s="363" t="s">
        <v>1654</v>
      </c>
      <c r="H702" s="214">
        <f t="shared" ref="H702:BS702" si="89">H486</f>
        <v>0</v>
      </c>
      <c r="I702" s="214">
        <f t="shared" si="89"/>
        <v>0</v>
      </c>
      <c r="J702" s="214">
        <f t="shared" si="89"/>
        <v>0</v>
      </c>
      <c r="K702" s="214">
        <f t="shared" si="89"/>
        <v>0</v>
      </c>
      <c r="L702" s="214">
        <f t="shared" si="89"/>
        <v>0</v>
      </c>
      <c r="M702" s="214">
        <f t="shared" si="89"/>
        <v>0</v>
      </c>
      <c r="N702" s="214">
        <f t="shared" si="89"/>
        <v>0</v>
      </c>
      <c r="O702" s="214">
        <f t="shared" si="89"/>
        <v>0</v>
      </c>
      <c r="P702" s="214">
        <f t="shared" si="89"/>
        <v>0</v>
      </c>
      <c r="Q702" s="214">
        <f t="shared" si="89"/>
        <v>0</v>
      </c>
      <c r="R702" s="214">
        <f t="shared" si="89"/>
        <v>0</v>
      </c>
      <c r="S702" s="214">
        <f t="shared" si="89"/>
        <v>0</v>
      </c>
      <c r="T702" s="214">
        <f t="shared" si="89"/>
        <v>0</v>
      </c>
      <c r="U702" s="214">
        <f t="shared" si="89"/>
        <v>0</v>
      </c>
      <c r="V702" s="214">
        <f t="shared" si="89"/>
        <v>0</v>
      </c>
      <c r="W702" s="214">
        <f t="shared" si="89"/>
        <v>0</v>
      </c>
      <c r="X702" s="214">
        <f t="shared" si="89"/>
        <v>0</v>
      </c>
      <c r="Y702" s="214">
        <f t="shared" si="89"/>
        <v>0</v>
      </c>
      <c r="Z702" s="214">
        <f t="shared" si="89"/>
        <v>0</v>
      </c>
      <c r="AA702" s="214">
        <f t="shared" si="89"/>
        <v>0</v>
      </c>
      <c r="AB702" s="214">
        <f t="shared" si="89"/>
        <v>0</v>
      </c>
      <c r="AC702" s="214">
        <f t="shared" si="89"/>
        <v>0</v>
      </c>
      <c r="AD702" s="214">
        <f t="shared" si="89"/>
        <v>0</v>
      </c>
      <c r="AE702" s="214">
        <f t="shared" si="89"/>
        <v>0</v>
      </c>
      <c r="AF702" s="214">
        <f t="shared" si="89"/>
        <v>0</v>
      </c>
      <c r="AG702" s="214">
        <f t="shared" si="89"/>
        <v>0</v>
      </c>
      <c r="AH702" s="214">
        <f t="shared" si="89"/>
        <v>0</v>
      </c>
      <c r="AI702" s="214">
        <f t="shared" si="89"/>
        <v>0</v>
      </c>
      <c r="AJ702" s="214">
        <f t="shared" si="89"/>
        <v>0</v>
      </c>
      <c r="AK702" s="214">
        <f t="shared" si="89"/>
        <v>0</v>
      </c>
      <c r="AL702" s="214">
        <f t="shared" si="89"/>
        <v>0</v>
      </c>
      <c r="AM702" s="214">
        <f t="shared" si="89"/>
        <v>0</v>
      </c>
      <c r="AN702" s="214">
        <f t="shared" si="89"/>
        <v>0</v>
      </c>
      <c r="AO702" s="214">
        <f t="shared" si="89"/>
        <v>0</v>
      </c>
      <c r="AP702" s="214">
        <f t="shared" si="89"/>
        <v>0</v>
      </c>
      <c r="AQ702" s="214">
        <f t="shared" si="89"/>
        <v>0</v>
      </c>
      <c r="AR702" s="214">
        <f t="shared" si="89"/>
        <v>0</v>
      </c>
      <c r="AS702" s="214">
        <f t="shared" si="89"/>
        <v>0</v>
      </c>
      <c r="AT702" s="214">
        <f t="shared" si="89"/>
        <v>0</v>
      </c>
      <c r="AU702" s="214">
        <f t="shared" si="89"/>
        <v>0</v>
      </c>
      <c r="AV702" s="214">
        <f t="shared" si="89"/>
        <v>0</v>
      </c>
      <c r="AW702" s="214">
        <f t="shared" si="89"/>
        <v>0</v>
      </c>
      <c r="AX702" s="214">
        <f t="shared" si="89"/>
        <v>0</v>
      </c>
      <c r="AY702" s="214">
        <f t="shared" si="89"/>
        <v>0</v>
      </c>
      <c r="AZ702" s="214">
        <f t="shared" si="89"/>
        <v>0</v>
      </c>
      <c r="BA702" s="214">
        <f t="shared" si="89"/>
        <v>0</v>
      </c>
      <c r="BB702" s="214">
        <f t="shared" si="89"/>
        <v>0</v>
      </c>
      <c r="BC702" s="214">
        <f t="shared" si="89"/>
        <v>0</v>
      </c>
      <c r="BD702" s="214">
        <f t="shared" si="89"/>
        <v>0</v>
      </c>
      <c r="BE702" s="214">
        <f t="shared" si="89"/>
        <v>0</v>
      </c>
      <c r="BF702" s="214">
        <f t="shared" si="89"/>
        <v>0</v>
      </c>
      <c r="BG702" s="214">
        <f t="shared" si="89"/>
        <v>0</v>
      </c>
      <c r="BH702" s="214">
        <f t="shared" si="89"/>
        <v>0</v>
      </c>
      <c r="BI702" s="214">
        <f t="shared" si="89"/>
        <v>0</v>
      </c>
      <c r="BJ702" s="214">
        <f t="shared" si="89"/>
        <v>0</v>
      </c>
      <c r="BK702" s="214">
        <f t="shared" si="89"/>
        <v>0</v>
      </c>
      <c r="BL702" s="214">
        <f t="shared" si="89"/>
        <v>0</v>
      </c>
      <c r="BM702" s="214">
        <f t="shared" si="89"/>
        <v>0</v>
      </c>
      <c r="BN702" s="214">
        <f t="shared" si="89"/>
        <v>0</v>
      </c>
      <c r="BO702" s="214">
        <f t="shared" si="89"/>
        <v>0</v>
      </c>
      <c r="BP702" s="214">
        <f t="shared" si="89"/>
        <v>0</v>
      </c>
      <c r="BQ702" s="214">
        <f t="shared" si="89"/>
        <v>0</v>
      </c>
      <c r="BR702" s="214">
        <f t="shared" si="89"/>
        <v>0</v>
      </c>
      <c r="BS702" s="214">
        <f t="shared" si="89"/>
        <v>0</v>
      </c>
      <c r="BT702" s="214">
        <f t="shared" ref="BT702:CB702" si="90">BT486</f>
        <v>0</v>
      </c>
      <c r="BU702" s="214">
        <f t="shared" si="90"/>
        <v>0</v>
      </c>
      <c r="BV702" s="214">
        <f t="shared" si="90"/>
        <v>0</v>
      </c>
      <c r="BW702" s="214">
        <f t="shared" si="90"/>
        <v>0</v>
      </c>
      <c r="BX702" s="214">
        <f t="shared" si="90"/>
        <v>0</v>
      </c>
      <c r="BY702" s="214">
        <f t="shared" si="90"/>
        <v>0</v>
      </c>
      <c r="BZ702" s="214">
        <f t="shared" si="90"/>
        <v>0</v>
      </c>
      <c r="CA702" s="214">
        <f t="shared" si="90"/>
        <v>0</v>
      </c>
      <c r="CB702" s="214">
        <f t="shared" si="90"/>
        <v>0</v>
      </c>
      <c r="CC702" s="216">
        <f t="shared" si="86"/>
        <v>0</v>
      </c>
    </row>
    <row r="703" spans="1:81" s="116" customFormat="1">
      <c r="A703" s="148"/>
      <c r="B703" s="349"/>
      <c r="C703" s="351"/>
      <c r="D703" s="361"/>
      <c r="E703" s="361"/>
      <c r="F703" s="362" t="s">
        <v>1438</v>
      </c>
      <c r="G703" s="363" t="s">
        <v>1439</v>
      </c>
      <c r="H703" s="214">
        <f t="shared" ref="H703:BS706" si="91">H488</f>
        <v>0</v>
      </c>
      <c r="I703" s="214">
        <f t="shared" si="91"/>
        <v>0</v>
      </c>
      <c r="J703" s="214">
        <f t="shared" si="91"/>
        <v>0</v>
      </c>
      <c r="K703" s="214">
        <f t="shared" si="91"/>
        <v>0</v>
      </c>
      <c r="L703" s="214">
        <f t="shared" si="91"/>
        <v>0</v>
      </c>
      <c r="M703" s="214">
        <f t="shared" si="91"/>
        <v>0</v>
      </c>
      <c r="N703" s="214">
        <f t="shared" si="91"/>
        <v>0</v>
      </c>
      <c r="O703" s="214">
        <f t="shared" si="91"/>
        <v>0</v>
      </c>
      <c r="P703" s="214">
        <f t="shared" si="91"/>
        <v>0</v>
      </c>
      <c r="Q703" s="214">
        <f t="shared" si="91"/>
        <v>0</v>
      </c>
      <c r="R703" s="214">
        <f t="shared" si="91"/>
        <v>0</v>
      </c>
      <c r="S703" s="214">
        <f t="shared" si="91"/>
        <v>0</v>
      </c>
      <c r="T703" s="214">
        <f t="shared" si="91"/>
        <v>0</v>
      </c>
      <c r="U703" s="214">
        <f t="shared" si="91"/>
        <v>0</v>
      </c>
      <c r="V703" s="214">
        <f t="shared" si="91"/>
        <v>0</v>
      </c>
      <c r="W703" s="214">
        <f t="shared" si="91"/>
        <v>0</v>
      </c>
      <c r="X703" s="214">
        <f t="shared" si="91"/>
        <v>0</v>
      </c>
      <c r="Y703" s="214">
        <f t="shared" si="91"/>
        <v>0</v>
      </c>
      <c r="Z703" s="214">
        <f t="shared" si="91"/>
        <v>0</v>
      </c>
      <c r="AA703" s="214">
        <f t="shared" si="91"/>
        <v>0</v>
      </c>
      <c r="AB703" s="214">
        <f t="shared" si="91"/>
        <v>0</v>
      </c>
      <c r="AC703" s="214">
        <f t="shared" si="91"/>
        <v>0</v>
      </c>
      <c r="AD703" s="214">
        <f t="shared" si="91"/>
        <v>0</v>
      </c>
      <c r="AE703" s="214">
        <f t="shared" si="91"/>
        <v>0</v>
      </c>
      <c r="AF703" s="214">
        <f t="shared" si="91"/>
        <v>0</v>
      </c>
      <c r="AG703" s="214">
        <f t="shared" si="91"/>
        <v>0</v>
      </c>
      <c r="AH703" s="214">
        <f t="shared" si="91"/>
        <v>0</v>
      </c>
      <c r="AI703" s="214">
        <f t="shared" si="91"/>
        <v>0</v>
      </c>
      <c r="AJ703" s="214">
        <f t="shared" si="91"/>
        <v>0</v>
      </c>
      <c r="AK703" s="214">
        <f t="shared" si="91"/>
        <v>0</v>
      </c>
      <c r="AL703" s="214">
        <f t="shared" si="91"/>
        <v>0</v>
      </c>
      <c r="AM703" s="214">
        <f t="shared" si="91"/>
        <v>0</v>
      </c>
      <c r="AN703" s="214">
        <f t="shared" si="91"/>
        <v>0</v>
      </c>
      <c r="AO703" s="214">
        <f t="shared" si="91"/>
        <v>0</v>
      </c>
      <c r="AP703" s="214">
        <f t="shared" si="91"/>
        <v>0</v>
      </c>
      <c r="AQ703" s="214">
        <f t="shared" si="91"/>
        <v>0</v>
      </c>
      <c r="AR703" s="214">
        <f t="shared" si="91"/>
        <v>0</v>
      </c>
      <c r="AS703" s="214">
        <f t="shared" si="91"/>
        <v>0</v>
      </c>
      <c r="AT703" s="214">
        <f t="shared" si="91"/>
        <v>0</v>
      </c>
      <c r="AU703" s="214">
        <f t="shared" si="91"/>
        <v>0</v>
      </c>
      <c r="AV703" s="214">
        <f t="shared" si="91"/>
        <v>0</v>
      </c>
      <c r="AW703" s="214">
        <f t="shared" si="91"/>
        <v>0</v>
      </c>
      <c r="AX703" s="214">
        <f t="shared" si="91"/>
        <v>0</v>
      </c>
      <c r="AY703" s="214">
        <f t="shared" si="91"/>
        <v>0</v>
      </c>
      <c r="AZ703" s="214">
        <f t="shared" si="91"/>
        <v>0</v>
      </c>
      <c r="BA703" s="214">
        <f t="shared" si="91"/>
        <v>0</v>
      </c>
      <c r="BB703" s="214">
        <f t="shared" si="91"/>
        <v>0</v>
      </c>
      <c r="BC703" s="214">
        <f t="shared" si="91"/>
        <v>0</v>
      </c>
      <c r="BD703" s="214">
        <f t="shared" si="91"/>
        <v>0</v>
      </c>
      <c r="BE703" s="214">
        <f t="shared" si="91"/>
        <v>0</v>
      </c>
      <c r="BF703" s="214">
        <f t="shared" si="91"/>
        <v>0</v>
      </c>
      <c r="BG703" s="214">
        <f t="shared" si="91"/>
        <v>0</v>
      </c>
      <c r="BH703" s="214">
        <f t="shared" si="91"/>
        <v>0</v>
      </c>
      <c r="BI703" s="214">
        <f t="shared" si="91"/>
        <v>0</v>
      </c>
      <c r="BJ703" s="214">
        <f t="shared" si="91"/>
        <v>0</v>
      </c>
      <c r="BK703" s="214">
        <f t="shared" si="91"/>
        <v>0</v>
      </c>
      <c r="BL703" s="214">
        <f t="shared" si="91"/>
        <v>0</v>
      </c>
      <c r="BM703" s="214">
        <f t="shared" si="91"/>
        <v>45032</v>
      </c>
      <c r="BN703" s="214">
        <f t="shared" si="91"/>
        <v>0</v>
      </c>
      <c r="BO703" s="214">
        <f t="shared" si="91"/>
        <v>0</v>
      </c>
      <c r="BP703" s="214">
        <f t="shared" si="91"/>
        <v>0</v>
      </c>
      <c r="BQ703" s="214">
        <f t="shared" si="91"/>
        <v>0</v>
      </c>
      <c r="BR703" s="214">
        <f t="shared" si="91"/>
        <v>0</v>
      </c>
      <c r="BS703" s="214">
        <f t="shared" si="91"/>
        <v>0</v>
      </c>
      <c r="BT703" s="214">
        <f t="shared" ref="BT703:CB709" si="92">BT488</f>
        <v>0</v>
      </c>
      <c r="BU703" s="214">
        <f t="shared" si="92"/>
        <v>0</v>
      </c>
      <c r="BV703" s="214">
        <f t="shared" si="92"/>
        <v>0</v>
      </c>
      <c r="BW703" s="214">
        <f t="shared" si="92"/>
        <v>0</v>
      </c>
      <c r="BX703" s="214">
        <f t="shared" si="92"/>
        <v>0</v>
      </c>
      <c r="BY703" s="214">
        <f t="shared" si="92"/>
        <v>0</v>
      </c>
      <c r="BZ703" s="214">
        <f t="shared" si="92"/>
        <v>0</v>
      </c>
      <c r="CA703" s="214">
        <f t="shared" si="92"/>
        <v>0</v>
      </c>
      <c r="CB703" s="214">
        <f t="shared" si="92"/>
        <v>0</v>
      </c>
      <c r="CC703" s="216">
        <f t="shared" si="86"/>
        <v>45032</v>
      </c>
    </row>
    <row r="704" spans="1:81" s="116" customFormat="1">
      <c r="A704" s="148"/>
      <c r="B704" s="349"/>
      <c r="C704" s="351"/>
      <c r="D704" s="361"/>
      <c r="E704" s="361"/>
      <c r="F704" s="362" t="s">
        <v>1159</v>
      </c>
      <c r="G704" s="363" t="s">
        <v>1655</v>
      </c>
      <c r="H704" s="214">
        <f t="shared" si="91"/>
        <v>573442.81000000006</v>
      </c>
      <c r="I704" s="214">
        <f t="shared" si="91"/>
        <v>0</v>
      </c>
      <c r="J704" s="214">
        <f t="shared" si="91"/>
        <v>0</v>
      </c>
      <c r="K704" s="214">
        <f t="shared" si="91"/>
        <v>0</v>
      </c>
      <c r="L704" s="214">
        <f t="shared" si="91"/>
        <v>0</v>
      </c>
      <c r="M704" s="214">
        <f t="shared" si="91"/>
        <v>0</v>
      </c>
      <c r="N704" s="214">
        <f t="shared" si="91"/>
        <v>9251399.2400000002</v>
      </c>
      <c r="O704" s="214">
        <f t="shared" si="91"/>
        <v>0</v>
      </c>
      <c r="P704" s="214">
        <f t="shared" si="91"/>
        <v>0</v>
      </c>
      <c r="Q704" s="214">
        <f t="shared" si="91"/>
        <v>0</v>
      </c>
      <c r="R704" s="214">
        <f t="shared" si="91"/>
        <v>0</v>
      </c>
      <c r="S704" s="214">
        <f t="shared" si="91"/>
        <v>0</v>
      </c>
      <c r="T704" s="214">
        <f t="shared" si="91"/>
        <v>0</v>
      </c>
      <c r="U704" s="214">
        <f t="shared" si="91"/>
        <v>0</v>
      </c>
      <c r="V704" s="214">
        <f t="shared" si="91"/>
        <v>3247</v>
      </c>
      <c r="W704" s="214">
        <f t="shared" si="91"/>
        <v>0</v>
      </c>
      <c r="X704" s="214">
        <f t="shared" si="91"/>
        <v>0</v>
      </c>
      <c r="Y704" s="214">
        <f t="shared" si="91"/>
        <v>0</v>
      </c>
      <c r="Z704" s="214">
        <f t="shared" si="91"/>
        <v>0</v>
      </c>
      <c r="AA704" s="214">
        <f t="shared" si="91"/>
        <v>0</v>
      </c>
      <c r="AB704" s="214">
        <f t="shared" si="91"/>
        <v>0</v>
      </c>
      <c r="AC704" s="214">
        <f t="shared" si="91"/>
        <v>0</v>
      </c>
      <c r="AD704" s="214">
        <f t="shared" si="91"/>
        <v>0</v>
      </c>
      <c r="AE704" s="214">
        <f t="shared" si="91"/>
        <v>12308361.27</v>
      </c>
      <c r="AF704" s="214">
        <f t="shared" si="91"/>
        <v>0</v>
      </c>
      <c r="AG704" s="214">
        <f t="shared" si="91"/>
        <v>0</v>
      </c>
      <c r="AH704" s="214">
        <f t="shared" si="91"/>
        <v>0</v>
      </c>
      <c r="AI704" s="214">
        <f t="shared" si="91"/>
        <v>1238732.1499999999</v>
      </c>
      <c r="AJ704" s="214">
        <f t="shared" si="91"/>
        <v>0</v>
      </c>
      <c r="AK704" s="214">
        <f t="shared" si="91"/>
        <v>0</v>
      </c>
      <c r="AL704" s="214">
        <f t="shared" si="91"/>
        <v>0</v>
      </c>
      <c r="AM704" s="214">
        <f t="shared" si="91"/>
        <v>0</v>
      </c>
      <c r="AN704" s="214">
        <f t="shared" si="91"/>
        <v>0</v>
      </c>
      <c r="AO704" s="214">
        <f t="shared" si="91"/>
        <v>0</v>
      </c>
      <c r="AP704" s="214">
        <f t="shared" si="91"/>
        <v>0</v>
      </c>
      <c r="AQ704" s="214">
        <f t="shared" si="91"/>
        <v>0</v>
      </c>
      <c r="AR704" s="214">
        <f t="shared" si="91"/>
        <v>0</v>
      </c>
      <c r="AS704" s="214">
        <f t="shared" si="91"/>
        <v>0</v>
      </c>
      <c r="AT704" s="214">
        <f t="shared" si="91"/>
        <v>0</v>
      </c>
      <c r="AU704" s="214">
        <f t="shared" si="91"/>
        <v>103837</v>
      </c>
      <c r="AV704" s="214">
        <f t="shared" si="91"/>
        <v>140000</v>
      </c>
      <c r="AW704" s="214">
        <f t="shared" si="91"/>
        <v>0</v>
      </c>
      <c r="AX704" s="214">
        <f t="shared" si="91"/>
        <v>0</v>
      </c>
      <c r="AY704" s="214">
        <f t="shared" si="91"/>
        <v>0</v>
      </c>
      <c r="AZ704" s="214">
        <f t="shared" si="91"/>
        <v>0</v>
      </c>
      <c r="BA704" s="214">
        <f t="shared" si="91"/>
        <v>0</v>
      </c>
      <c r="BB704" s="214">
        <f t="shared" si="91"/>
        <v>0</v>
      </c>
      <c r="BC704" s="214">
        <f t="shared" si="91"/>
        <v>0</v>
      </c>
      <c r="BD704" s="214">
        <f t="shared" si="91"/>
        <v>0</v>
      </c>
      <c r="BE704" s="214">
        <f t="shared" si="91"/>
        <v>0</v>
      </c>
      <c r="BF704" s="214">
        <f t="shared" si="91"/>
        <v>0</v>
      </c>
      <c r="BG704" s="214">
        <f t="shared" si="91"/>
        <v>0</v>
      </c>
      <c r="BH704" s="214">
        <f t="shared" si="91"/>
        <v>0</v>
      </c>
      <c r="BI704" s="214">
        <f t="shared" si="91"/>
        <v>0</v>
      </c>
      <c r="BJ704" s="214">
        <f t="shared" si="91"/>
        <v>0</v>
      </c>
      <c r="BK704" s="214">
        <f t="shared" si="91"/>
        <v>0</v>
      </c>
      <c r="BL704" s="214">
        <f t="shared" si="91"/>
        <v>0</v>
      </c>
      <c r="BM704" s="214">
        <f t="shared" si="91"/>
        <v>0</v>
      </c>
      <c r="BN704" s="214">
        <f t="shared" si="91"/>
        <v>0</v>
      </c>
      <c r="BO704" s="214">
        <f t="shared" si="91"/>
        <v>0</v>
      </c>
      <c r="BP704" s="214">
        <f t="shared" si="91"/>
        <v>0</v>
      </c>
      <c r="BQ704" s="214">
        <f t="shared" si="91"/>
        <v>0</v>
      </c>
      <c r="BR704" s="214">
        <f t="shared" si="91"/>
        <v>0</v>
      </c>
      <c r="BS704" s="214">
        <f t="shared" si="91"/>
        <v>350185.18</v>
      </c>
      <c r="BT704" s="214">
        <f t="shared" si="92"/>
        <v>2682277.5299999998</v>
      </c>
      <c r="BU704" s="214">
        <f t="shared" si="92"/>
        <v>0</v>
      </c>
      <c r="BV704" s="214">
        <f t="shared" si="92"/>
        <v>0</v>
      </c>
      <c r="BW704" s="214">
        <f t="shared" si="92"/>
        <v>0</v>
      </c>
      <c r="BX704" s="214">
        <f t="shared" si="92"/>
        <v>0</v>
      </c>
      <c r="BY704" s="214">
        <f t="shared" si="92"/>
        <v>0</v>
      </c>
      <c r="BZ704" s="214">
        <f t="shared" si="92"/>
        <v>0</v>
      </c>
      <c r="CA704" s="214">
        <f t="shared" si="92"/>
        <v>0</v>
      </c>
      <c r="CB704" s="214">
        <f t="shared" si="92"/>
        <v>0</v>
      </c>
      <c r="CC704" s="216">
        <f t="shared" si="86"/>
        <v>26651482.18</v>
      </c>
    </row>
    <row r="705" spans="1:81" s="116" customFormat="1">
      <c r="A705" s="148"/>
      <c r="B705" s="349"/>
      <c r="C705" s="351"/>
      <c r="D705" s="361"/>
      <c r="E705" s="361"/>
      <c r="F705" s="362" t="s">
        <v>1160</v>
      </c>
      <c r="G705" s="363" t="s">
        <v>1656</v>
      </c>
      <c r="H705" s="214">
        <f t="shared" si="91"/>
        <v>0</v>
      </c>
      <c r="I705" s="214">
        <f t="shared" si="91"/>
        <v>0</v>
      </c>
      <c r="J705" s="214">
        <f t="shared" si="91"/>
        <v>0</v>
      </c>
      <c r="K705" s="214">
        <f t="shared" si="91"/>
        <v>0</v>
      </c>
      <c r="L705" s="214">
        <f t="shared" si="91"/>
        <v>0</v>
      </c>
      <c r="M705" s="214">
        <f t="shared" si="91"/>
        <v>0</v>
      </c>
      <c r="N705" s="214">
        <f t="shared" si="91"/>
        <v>0</v>
      </c>
      <c r="O705" s="214">
        <f t="shared" si="91"/>
        <v>0</v>
      </c>
      <c r="P705" s="214">
        <f t="shared" si="91"/>
        <v>0</v>
      </c>
      <c r="Q705" s="214">
        <f t="shared" si="91"/>
        <v>0</v>
      </c>
      <c r="R705" s="214">
        <f t="shared" si="91"/>
        <v>0</v>
      </c>
      <c r="S705" s="214">
        <f t="shared" si="91"/>
        <v>0</v>
      </c>
      <c r="T705" s="214">
        <f t="shared" si="91"/>
        <v>0</v>
      </c>
      <c r="U705" s="214">
        <f t="shared" si="91"/>
        <v>0</v>
      </c>
      <c r="V705" s="214">
        <f t="shared" si="91"/>
        <v>0</v>
      </c>
      <c r="W705" s="214">
        <f t="shared" si="91"/>
        <v>0</v>
      </c>
      <c r="X705" s="214">
        <f t="shared" si="91"/>
        <v>0</v>
      </c>
      <c r="Y705" s="214">
        <f t="shared" si="91"/>
        <v>0</v>
      </c>
      <c r="Z705" s="214">
        <f t="shared" si="91"/>
        <v>0</v>
      </c>
      <c r="AA705" s="214">
        <f t="shared" si="91"/>
        <v>0</v>
      </c>
      <c r="AB705" s="214">
        <f t="shared" si="91"/>
        <v>0</v>
      </c>
      <c r="AC705" s="214">
        <f t="shared" si="91"/>
        <v>0</v>
      </c>
      <c r="AD705" s="214">
        <f t="shared" si="91"/>
        <v>0</v>
      </c>
      <c r="AE705" s="214">
        <f t="shared" si="91"/>
        <v>0</v>
      </c>
      <c r="AF705" s="214">
        <f t="shared" si="91"/>
        <v>0</v>
      </c>
      <c r="AG705" s="214">
        <f t="shared" si="91"/>
        <v>0</v>
      </c>
      <c r="AH705" s="214">
        <f t="shared" si="91"/>
        <v>0</v>
      </c>
      <c r="AI705" s="214">
        <f t="shared" si="91"/>
        <v>0</v>
      </c>
      <c r="AJ705" s="214">
        <f t="shared" si="91"/>
        <v>0</v>
      </c>
      <c r="AK705" s="214">
        <f t="shared" si="91"/>
        <v>0</v>
      </c>
      <c r="AL705" s="214">
        <f t="shared" si="91"/>
        <v>0</v>
      </c>
      <c r="AM705" s="214">
        <f t="shared" si="91"/>
        <v>0</v>
      </c>
      <c r="AN705" s="214">
        <f t="shared" si="91"/>
        <v>0</v>
      </c>
      <c r="AO705" s="214">
        <f t="shared" si="91"/>
        <v>0</v>
      </c>
      <c r="AP705" s="214">
        <f t="shared" si="91"/>
        <v>0</v>
      </c>
      <c r="AQ705" s="214">
        <f t="shared" si="91"/>
        <v>0</v>
      </c>
      <c r="AR705" s="214">
        <f t="shared" si="91"/>
        <v>0</v>
      </c>
      <c r="AS705" s="214">
        <f t="shared" si="91"/>
        <v>0</v>
      </c>
      <c r="AT705" s="214">
        <f t="shared" si="91"/>
        <v>0</v>
      </c>
      <c r="AU705" s="214">
        <f t="shared" si="91"/>
        <v>0</v>
      </c>
      <c r="AV705" s="214">
        <f t="shared" si="91"/>
        <v>0</v>
      </c>
      <c r="AW705" s="214">
        <f t="shared" si="91"/>
        <v>0</v>
      </c>
      <c r="AX705" s="214">
        <f t="shared" si="91"/>
        <v>0</v>
      </c>
      <c r="AY705" s="214">
        <f t="shared" si="91"/>
        <v>0</v>
      </c>
      <c r="AZ705" s="214">
        <f t="shared" si="91"/>
        <v>0</v>
      </c>
      <c r="BA705" s="214">
        <f t="shared" si="91"/>
        <v>0</v>
      </c>
      <c r="BB705" s="214">
        <f t="shared" si="91"/>
        <v>0</v>
      </c>
      <c r="BC705" s="214">
        <f t="shared" si="91"/>
        <v>0</v>
      </c>
      <c r="BD705" s="214">
        <f t="shared" si="91"/>
        <v>0</v>
      </c>
      <c r="BE705" s="214">
        <f t="shared" si="91"/>
        <v>0</v>
      </c>
      <c r="BF705" s="214">
        <f t="shared" si="91"/>
        <v>0</v>
      </c>
      <c r="BG705" s="214">
        <f t="shared" si="91"/>
        <v>0</v>
      </c>
      <c r="BH705" s="214">
        <f t="shared" si="91"/>
        <v>0</v>
      </c>
      <c r="BI705" s="214">
        <f t="shared" si="91"/>
        <v>0</v>
      </c>
      <c r="BJ705" s="214">
        <f t="shared" si="91"/>
        <v>0</v>
      </c>
      <c r="BK705" s="214">
        <f t="shared" si="91"/>
        <v>0</v>
      </c>
      <c r="BL705" s="214">
        <f t="shared" si="91"/>
        <v>0</v>
      </c>
      <c r="BM705" s="214">
        <f t="shared" si="91"/>
        <v>0</v>
      </c>
      <c r="BN705" s="214">
        <f t="shared" si="91"/>
        <v>0</v>
      </c>
      <c r="BO705" s="214">
        <f t="shared" si="91"/>
        <v>0</v>
      </c>
      <c r="BP705" s="214">
        <f t="shared" si="91"/>
        <v>0</v>
      </c>
      <c r="BQ705" s="214">
        <f t="shared" si="91"/>
        <v>0</v>
      </c>
      <c r="BR705" s="214">
        <f t="shared" si="91"/>
        <v>0</v>
      </c>
      <c r="BS705" s="214">
        <f t="shared" si="91"/>
        <v>0</v>
      </c>
      <c r="BT705" s="214">
        <f t="shared" si="92"/>
        <v>0</v>
      </c>
      <c r="BU705" s="214">
        <f t="shared" si="92"/>
        <v>0</v>
      </c>
      <c r="BV705" s="214">
        <f t="shared" si="92"/>
        <v>0</v>
      </c>
      <c r="BW705" s="214">
        <f t="shared" si="92"/>
        <v>0</v>
      </c>
      <c r="BX705" s="214">
        <f t="shared" si="92"/>
        <v>0</v>
      </c>
      <c r="BY705" s="214">
        <f t="shared" si="92"/>
        <v>0</v>
      </c>
      <c r="BZ705" s="214">
        <f t="shared" si="92"/>
        <v>0</v>
      </c>
      <c r="CA705" s="214">
        <f t="shared" si="92"/>
        <v>0</v>
      </c>
      <c r="CB705" s="214">
        <f t="shared" si="92"/>
        <v>0</v>
      </c>
      <c r="CC705" s="216">
        <f t="shared" si="86"/>
        <v>0</v>
      </c>
    </row>
    <row r="706" spans="1:81" s="116" customFormat="1" ht="20.25" customHeight="1">
      <c r="A706" s="148"/>
      <c r="B706" s="349"/>
      <c r="C706" s="351"/>
      <c r="D706" s="361"/>
      <c r="E706" s="361"/>
      <c r="F706" s="362" t="s">
        <v>1161</v>
      </c>
      <c r="G706" s="363" t="s">
        <v>1657</v>
      </c>
      <c r="H706" s="214">
        <f t="shared" si="91"/>
        <v>0</v>
      </c>
      <c r="I706" s="214">
        <f t="shared" si="91"/>
        <v>0</v>
      </c>
      <c r="J706" s="214">
        <f t="shared" si="91"/>
        <v>0</v>
      </c>
      <c r="K706" s="214">
        <f t="shared" si="91"/>
        <v>555310.32999999996</v>
      </c>
      <c r="L706" s="214">
        <f t="shared" si="91"/>
        <v>0</v>
      </c>
      <c r="M706" s="214">
        <f t="shared" si="91"/>
        <v>0</v>
      </c>
      <c r="N706" s="214">
        <f t="shared" si="91"/>
        <v>0</v>
      </c>
      <c r="O706" s="214">
        <f t="shared" si="91"/>
        <v>0</v>
      </c>
      <c r="P706" s="214">
        <f t="shared" si="91"/>
        <v>0</v>
      </c>
      <c r="Q706" s="214">
        <f t="shared" si="91"/>
        <v>0</v>
      </c>
      <c r="R706" s="214">
        <f t="shared" si="91"/>
        <v>0</v>
      </c>
      <c r="S706" s="214">
        <f t="shared" si="91"/>
        <v>0</v>
      </c>
      <c r="T706" s="214">
        <f t="shared" si="91"/>
        <v>0</v>
      </c>
      <c r="U706" s="214">
        <f t="shared" si="91"/>
        <v>0</v>
      </c>
      <c r="V706" s="214">
        <f t="shared" si="91"/>
        <v>0</v>
      </c>
      <c r="W706" s="214">
        <f t="shared" si="91"/>
        <v>0</v>
      </c>
      <c r="X706" s="214">
        <f t="shared" si="91"/>
        <v>0</v>
      </c>
      <c r="Y706" s="214">
        <f t="shared" si="91"/>
        <v>0</v>
      </c>
      <c r="Z706" s="214">
        <f t="shared" si="91"/>
        <v>0</v>
      </c>
      <c r="AA706" s="214">
        <f t="shared" si="91"/>
        <v>0</v>
      </c>
      <c r="AB706" s="214">
        <f t="shared" si="91"/>
        <v>0</v>
      </c>
      <c r="AC706" s="214">
        <f t="shared" si="91"/>
        <v>0</v>
      </c>
      <c r="AD706" s="214">
        <f t="shared" si="91"/>
        <v>0</v>
      </c>
      <c r="AE706" s="214">
        <f t="shared" si="91"/>
        <v>0</v>
      </c>
      <c r="AF706" s="214">
        <f t="shared" si="91"/>
        <v>0</v>
      </c>
      <c r="AG706" s="214">
        <f t="shared" si="91"/>
        <v>0</v>
      </c>
      <c r="AH706" s="214">
        <f t="shared" si="91"/>
        <v>0</v>
      </c>
      <c r="AI706" s="214">
        <f t="shared" si="91"/>
        <v>0</v>
      </c>
      <c r="AJ706" s="214">
        <f t="shared" si="91"/>
        <v>0</v>
      </c>
      <c r="AK706" s="214">
        <f t="shared" si="91"/>
        <v>0</v>
      </c>
      <c r="AL706" s="214">
        <f t="shared" si="91"/>
        <v>0</v>
      </c>
      <c r="AM706" s="214">
        <f t="shared" si="91"/>
        <v>0</v>
      </c>
      <c r="AN706" s="214">
        <f t="shared" si="91"/>
        <v>0</v>
      </c>
      <c r="AO706" s="214">
        <f t="shared" si="91"/>
        <v>0</v>
      </c>
      <c r="AP706" s="214">
        <f t="shared" si="91"/>
        <v>0</v>
      </c>
      <c r="AQ706" s="214">
        <f t="shared" si="91"/>
        <v>0</v>
      </c>
      <c r="AR706" s="214">
        <f t="shared" si="91"/>
        <v>0</v>
      </c>
      <c r="AS706" s="214">
        <f t="shared" si="91"/>
        <v>0</v>
      </c>
      <c r="AT706" s="214">
        <f t="shared" si="91"/>
        <v>0</v>
      </c>
      <c r="AU706" s="214">
        <f t="shared" si="91"/>
        <v>20</v>
      </c>
      <c r="AV706" s="214">
        <f t="shared" si="91"/>
        <v>0</v>
      </c>
      <c r="AW706" s="214">
        <f t="shared" si="91"/>
        <v>0</v>
      </c>
      <c r="AX706" s="214">
        <f t="shared" si="91"/>
        <v>0</v>
      </c>
      <c r="AY706" s="214">
        <f t="shared" si="91"/>
        <v>0</v>
      </c>
      <c r="AZ706" s="214">
        <f t="shared" si="91"/>
        <v>0</v>
      </c>
      <c r="BA706" s="214">
        <f t="shared" si="91"/>
        <v>0</v>
      </c>
      <c r="BB706" s="214">
        <f t="shared" si="91"/>
        <v>0</v>
      </c>
      <c r="BC706" s="214">
        <f t="shared" si="91"/>
        <v>0</v>
      </c>
      <c r="BD706" s="214">
        <f t="shared" si="91"/>
        <v>0</v>
      </c>
      <c r="BE706" s="214">
        <f t="shared" si="91"/>
        <v>0</v>
      </c>
      <c r="BF706" s="214">
        <f t="shared" si="91"/>
        <v>0</v>
      </c>
      <c r="BG706" s="214">
        <f t="shared" si="91"/>
        <v>0</v>
      </c>
      <c r="BH706" s="214">
        <f t="shared" si="91"/>
        <v>0</v>
      </c>
      <c r="BI706" s="214">
        <f t="shared" si="91"/>
        <v>0</v>
      </c>
      <c r="BJ706" s="214">
        <f t="shared" si="91"/>
        <v>0</v>
      </c>
      <c r="BK706" s="214">
        <f t="shared" si="91"/>
        <v>0</v>
      </c>
      <c r="BL706" s="214">
        <f t="shared" si="91"/>
        <v>0</v>
      </c>
      <c r="BM706" s="214">
        <f t="shared" si="91"/>
        <v>0</v>
      </c>
      <c r="BN706" s="214">
        <f t="shared" si="91"/>
        <v>0</v>
      </c>
      <c r="BO706" s="214">
        <f t="shared" si="91"/>
        <v>0</v>
      </c>
      <c r="BP706" s="214">
        <f t="shared" si="91"/>
        <v>0</v>
      </c>
      <c r="BQ706" s="214">
        <f t="shared" si="91"/>
        <v>0</v>
      </c>
      <c r="BR706" s="214">
        <f t="shared" si="91"/>
        <v>0</v>
      </c>
      <c r="BS706" s="214">
        <f t="shared" ref="BS706" si="93">BS491</f>
        <v>0</v>
      </c>
      <c r="BT706" s="214">
        <f t="shared" si="92"/>
        <v>0</v>
      </c>
      <c r="BU706" s="214">
        <f t="shared" si="92"/>
        <v>0</v>
      </c>
      <c r="BV706" s="214">
        <f t="shared" si="92"/>
        <v>0</v>
      </c>
      <c r="BW706" s="214">
        <f t="shared" si="92"/>
        <v>0</v>
      </c>
      <c r="BX706" s="214">
        <f t="shared" si="92"/>
        <v>0</v>
      </c>
      <c r="BY706" s="214">
        <f t="shared" si="92"/>
        <v>0</v>
      </c>
      <c r="BZ706" s="214">
        <f t="shared" si="92"/>
        <v>0</v>
      </c>
      <c r="CA706" s="214">
        <f t="shared" si="92"/>
        <v>0</v>
      </c>
      <c r="CB706" s="214">
        <f t="shared" si="92"/>
        <v>0</v>
      </c>
      <c r="CC706" s="216">
        <f t="shared" si="86"/>
        <v>555330.32999999996</v>
      </c>
    </row>
    <row r="707" spans="1:81" s="116" customFormat="1">
      <c r="A707" s="148"/>
      <c r="B707" s="349"/>
      <c r="C707" s="351"/>
      <c r="D707" s="361"/>
      <c r="E707" s="361"/>
      <c r="F707" s="362" t="s">
        <v>1162</v>
      </c>
      <c r="G707" s="363" t="s">
        <v>1658</v>
      </c>
      <c r="H707" s="214">
        <f t="shared" ref="H707:BS709" si="94">H492</f>
        <v>64547644.969999999</v>
      </c>
      <c r="I707" s="214">
        <f t="shared" si="94"/>
        <v>57778956.5</v>
      </c>
      <c r="J707" s="214">
        <f t="shared" si="94"/>
        <v>569295889.04999995</v>
      </c>
      <c r="K707" s="214">
        <f t="shared" si="94"/>
        <v>36658860.109999999</v>
      </c>
      <c r="L707" s="214">
        <f t="shared" si="94"/>
        <v>16396299.800000001</v>
      </c>
      <c r="M707" s="214">
        <f t="shared" si="94"/>
        <v>71830362.609999999</v>
      </c>
      <c r="N707" s="214">
        <f t="shared" si="94"/>
        <v>411731436.58999997</v>
      </c>
      <c r="O707" s="214">
        <f t="shared" si="94"/>
        <v>122279957.87</v>
      </c>
      <c r="P707" s="214">
        <f t="shared" si="94"/>
        <v>19639331.23</v>
      </c>
      <c r="Q707" s="214">
        <f t="shared" si="94"/>
        <v>276581511.94</v>
      </c>
      <c r="R707" s="214">
        <f t="shared" si="94"/>
        <v>20820860.960000001</v>
      </c>
      <c r="S707" s="214">
        <f t="shared" si="94"/>
        <v>44867892.240000002</v>
      </c>
      <c r="T707" s="214">
        <f t="shared" si="94"/>
        <v>131745267.7</v>
      </c>
      <c r="U707" s="214">
        <f t="shared" si="94"/>
        <v>149697028.46000001</v>
      </c>
      <c r="V707" s="214">
        <f t="shared" si="94"/>
        <v>23641990.239999998</v>
      </c>
      <c r="W707" s="214">
        <f t="shared" si="94"/>
        <v>133302202.22</v>
      </c>
      <c r="X707" s="214">
        <f t="shared" si="94"/>
        <v>58643288.460000001</v>
      </c>
      <c r="Y707" s="214">
        <f t="shared" si="94"/>
        <v>35446215.840000004</v>
      </c>
      <c r="Z707" s="214">
        <f t="shared" si="94"/>
        <v>432698234.66000003</v>
      </c>
      <c r="AA707" s="214">
        <f t="shared" si="94"/>
        <v>21163140.359999999</v>
      </c>
      <c r="AB707" s="214">
        <f t="shared" si="94"/>
        <v>26905049.210000001</v>
      </c>
      <c r="AC707" s="214">
        <f t="shared" si="94"/>
        <v>35605213.079999998</v>
      </c>
      <c r="AD707" s="214">
        <f t="shared" si="94"/>
        <v>10094239.92</v>
      </c>
      <c r="AE707" s="214">
        <f t="shared" si="94"/>
        <v>50762939.43</v>
      </c>
      <c r="AF707" s="214">
        <f t="shared" si="94"/>
        <v>45902754.990000002</v>
      </c>
      <c r="AG707" s="214">
        <f t="shared" si="94"/>
        <v>10366932.529999999</v>
      </c>
      <c r="AH707" s="214">
        <f t="shared" si="94"/>
        <v>69557355.299999997</v>
      </c>
      <c r="AI707" s="214">
        <f t="shared" si="94"/>
        <v>171257718.72999999</v>
      </c>
      <c r="AJ707" s="214">
        <f t="shared" si="94"/>
        <v>18722749.079999998</v>
      </c>
      <c r="AK707" s="214">
        <f t="shared" si="94"/>
        <v>27844246.300000001</v>
      </c>
      <c r="AL707" s="214">
        <f t="shared" si="94"/>
        <v>22549242.84</v>
      </c>
      <c r="AM707" s="214">
        <f t="shared" si="94"/>
        <v>30908851.940000001</v>
      </c>
      <c r="AN707" s="214">
        <f t="shared" si="94"/>
        <v>20849123.5</v>
      </c>
      <c r="AO707" s="214">
        <f t="shared" si="94"/>
        <v>11821059.74</v>
      </c>
      <c r="AP707" s="214">
        <f t="shared" si="94"/>
        <v>19066648.66</v>
      </c>
      <c r="AQ707" s="214">
        <f t="shared" si="94"/>
        <v>18289238.199999999</v>
      </c>
      <c r="AR707" s="214">
        <f t="shared" si="94"/>
        <v>19430744.539999999</v>
      </c>
      <c r="AS707" s="214">
        <f t="shared" si="94"/>
        <v>17365131.25</v>
      </c>
      <c r="AT707" s="214">
        <f t="shared" si="94"/>
        <v>27701648.710000001</v>
      </c>
      <c r="AU707" s="214">
        <f t="shared" si="94"/>
        <v>110215716.87</v>
      </c>
      <c r="AV707" s="214">
        <f t="shared" si="94"/>
        <v>11817677.6</v>
      </c>
      <c r="AW707" s="214">
        <f t="shared" si="94"/>
        <v>8568160.3300000001</v>
      </c>
      <c r="AX707" s="214">
        <f t="shared" si="94"/>
        <v>12625327.4</v>
      </c>
      <c r="AY707" s="214">
        <f t="shared" si="94"/>
        <v>10573289.57</v>
      </c>
      <c r="AZ707" s="214">
        <f t="shared" si="94"/>
        <v>10115413.84</v>
      </c>
      <c r="BA707" s="214">
        <f t="shared" si="94"/>
        <v>15745023.35</v>
      </c>
      <c r="BB707" s="214">
        <f t="shared" si="94"/>
        <v>189991675.75999999</v>
      </c>
      <c r="BC707" s="214">
        <f t="shared" si="94"/>
        <v>14370957.130000001</v>
      </c>
      <c r="BD707" s="214">
        <f t="shared" si="94"/>
        <v>46868489.25</v>
      </c>
      <c r="BE707" s="214">
        <f t="shared" si="94"/>
        <v>18089046.949999999</v>
      </c>
      <c r="BF707" s="214">
        <f t="shared" si="94"/>
        <v>4473322.42</v>
      </c>
      <c r="BG707" s="214">
        <f t="shared" si="94"/>
        <v>18188459.640000001</v>
      </c>
      <c r="BH707" s="214">
        <f t="shared" si="94"/>
        <v>0</v>
      </c>
      <c r="BI707" s="214">
        <f t="shared" si="94"/>
        <v>14126987.029999999</v>
      </c>
      <c r="BJ707" s="214">
        <f t="shared" si="94"/>
        <v>0</v>
      </c>
      <c r="BK707" s="214">
        <f t="shared" si="94"/>
        <v>2062575.14</v>
      </c>
      <c r="BL707" s="214">
        <f t="shared" si="94"/>
        <v>24780875.949999999</v>
      </c>
      <c r="BM707" s="214">
        <f t="shared" si="94"/>
        <v>204355008.83000001</v>
      </c>
      <c r="BN707" s="214">
        <f t="shared" si="94"/>
        <v>58335658.369999997</v>
      </c>
      <c r="BO707" s="214">
        <f t="shared" si="94"/>
        <v>17820261.260000002</v>
      </c>
      <c r="BP707" s="214">
        <f t="shared" si="94"/>
        <v>0</v>
      </c>
      <c r="BQ707" s="214">
        <f t="shared" si="94"/>
        <v>21867412.550000001</v>
      </c>
      <c r="BR707" s="214">
        <f t="shared" si="94"/>
        <v>11589632.119999999</v>
      </c>
      <c r="BS707" s="214">
        <f t="shared" si="94"/>
        <v>11789318.16</v>
      </c>
      <c r="BT707" s="214">
        <f t="shared" si="92"/>
        <v>312533855.57999998</v>
      </c>
      <c r="BU707" s="214">
        <f t="shared" si="92"/>
        <v>14564640.98</v>
      </c>
      <c r="BV707" s="214">
        <f t="shared" si="92"/>
        <v>45353382.659999996</v>
      </c>
      <c r="BW707" s="214">
        <f t="shared" si="92"/>
        <v>12316080.82</v>
      </c>
      <c r="BX707" s="214">
        <f t="shared" si="92"/>
        <v>39611618.93</v>
      </c>
      <c r="BY707" s="214">
        <f t="shared" si="92"/>
        <v>34038948.390000001</v>
      </c>
      <c r="BZ707" s="214">
        <f t="shared" si="92"/>
        <v>25990542.960000001</v>
      </c>
      <c r="CA707" s="214">
        <f t="shared" si="92"/>
        <v>22791376.579999998</v>
      </c>
      <c r="CB707" s="214">
        <f t="shared" si="92"/>
        <v>11797483.02</v>
      </c>
      <c r="CC707" s="216">
        <f t="shared" si="86"/>
        <v>4711135479.2000008</v>
      </c>
    </row>
    <row r="708" spans="1:81" s="116" customFormat="1">
      <c r="A708" s="148"/>
      <c r="B708" s="349"/>
      <c r="C708" s="351"/>
      <c r="D708" s="361"/>
      <c r="E708" s="361"/>
      <c r="F708" s="362" t="s">
        <v>1163</v>
      </c>
      <c r="G708" s="363" t="s">
        <v>1659</v>
      </c>
      <c r="H708" s="214">
        <f t="shared" si="94"/>
        <v>42217754.359999999</v>
      </c>
      <c r="I708" s="214">
        <f t="shared" si="94"/>
        <v>37549199.159999996</v>
      </c>
      <c r="J708" s="214">
        <f t="shared" si="94"/>
        <v>58540157.899999999</v>
      </c>
      <c r="K708" s="214">
        <f t="shared" si="94"/>
        <v>4959328.43</v>
      </c>
      <c r="L708" s="214">
        <f t="shared" si="94"/>
        <v>4439299.46</v>
      </c>
      <c r="M708" s="214">
        <f t="shared" si="94"/>
        <v>13543169.49</v>
      </c>
      <c r="N708" s="214">
        <f t="shared" si="94"/>
        <v>398783677.38999999</v>
      </c>
      <c r="O708" s="214">
        <f t="shared" si="94"/>
        <v>30663388.25</v>
      </c>
      <c r="P708" s="214">
        <f t="shared" si="94"/>
        <v>3778205.67</v>
      </c>
      <c r="Q708" s="214">
        <f t="shared" si="94"/>
        <v>66436488.369999997</v>
      </c>
      <c r="R708" s="214">
        <f t="shared" si="94"/>
        <v>5515743.04</v>
      </c>
      <c r="S708" s="214">
        <f t="shared" si="94"/>
        <v>7371479.9299999997</v>
      </c>
      <c r="T708" s="214">
        <f t="shared" si="94"/>
        <v>60122425.350000001</v>
      </c>
      <c r="U708" s="214">
        <f t="shared" si="94"/>
        <v>39416550.579999998</v>
      </c>
      <c r="V708" s="214">
        <f t="shared" si="94"/>
        <v>1040495.11</v>
      </c>
      <c r="W708" s="214">
        <f t="shared" si="94"/>
        <v>20569630.359999999</v>
      </c>
      <c r="X708" s="214">
        <f t="shared" si="94"/>
        <v>10215435.67</v>
      </c>
      <c r="Y708" s="214">
        <f t="shared" si="94"/>
        <v>2682957</v>
      </c>
      <c r="Z708" s="214">
        <f t="shared" si="94"/>
        <v>369739145.05000001</v>
      </c>
      <c r="AA708" s="214">
        <f t="shared" si="94"/>
        <v>3358765.8</v>
      </c>
      <c r="AB708" s="214">
        <f t="shared" si="94"/>
        <v>7543318.2599999998</v>
      </c>
      <c r="AC708" s="214">
        <f t="shared" si="94"/>
        <v>15131154.869999999</v>
      </c>
      <c r="AD708" s="214">
        <f t="shared" si="94"/>
        <v>6345922.0800000001</v>
      </c>
      <c r="AE708" s="214">
        <f t="shared" si="94"/>
        <v>2383686.04</v>
      </c>
      <c r="AF708" s="214">
        <f t="shared" si="94"/>
        <v>0</v>
      </c>
      <c r="AG708" s="214">
        <f t="shared" si="94"/>
        <v>3124108.28</v>
      </c>
      <c r="AH708" s="214">
        <f t="shared" si="94"/>
        <v>29398249.129999999</v>
      </c>
      <c r="AI708" s="214">
        <f t="shared" si="94"/>
        <v>26202116.829999998</v>
      </c>
      <c r="AJ708" s="214">
        <f t="shared" si="94"/>
        <v>2953077.78</v>
      </c>
      <c r="AK708" s="214">
        <f t="shared" si="94"/>
        <v>1258800.98</v>
      </c>
      <c r="AL708" s="214">
        <f t="shared" si="94"/>
        <v>371056</v>
      </c>
      <c r="AM708" s="214">
        <f t="shared" si="94"/>
        <v>120158.78</v>
      </c>
      <c r="AN708" s="214">
        <f t="shared" si="94"/>
        <v>437517.29</v>
      </c>
      <c r="AO708" s="214">
        <f t="shared" si="94"/>
        <v>275224</v>
      </c>
      <c r="AP708" s="214">
        <f t="shared" si="94"/>
        <v>170627.67</v>
      </c>
      <c r="AQ708" s="214">
        <f t="shared" si="94"/>
        <v>3240859.85</v>
      </c>
      <c r="AR708" s="214">
        <f t="shared" si="94"/>
        <v>2070098.7</v>
      </c>
      <c r="AS708" s="214">
        <f t="shared" si="94"/>
        <v>859671.99</v>
      </c>
      <c r="AT708" s="214">
        <f t="shared" si="94"/>
        <v>2246534.27</v>
      </c>
      <c r="AU708" s="214">
        <f t="shared" si="94"/>
        <v>39971187.740000002</v>
      </c>
      <c r="AV708" s="214">
        <f t="shared" si="94"/>
        <v>1146770.05</v>
      </c>
      <c r="AW708" s="214">
        <f t="shared" si="94"/>
        <v>4214267.3</v>
      </c>
      <c r="AX708" s="214">
        <f t="shared" si="94"/>
        <v>3076449.89</v>
      </c>
      <c r="AY708" s="214">
        <f t="shared" si="94"/>
        <v>1596176</v>
      </c>
      <c r="AZ708" s="214">
        <f t="shared" si="94"/>
        <v>252633.93</v>
      </c>
      <c r="BA708" s="214">
        <f t="shared" si="94"/>
        <v>603563.05000000005</v>
      </c>
      <c r="BB708" s="214">
        <f t="shared" si="94"/>
        <v>132278103.68000001</v>
      </c>
      <c r="BC708" s="214">
        <f t="shared" si="94"/>
        <v>2117589.13</v>
      </c>
      <c r="BD708" s="214">
        <f t="shared" si="94"/>
        <v>2901546.84</v>
      </c>
      <c r="BE708" s="214">
        <f t="shared" si="94"/>
        <v>282360</v>
      </c>
      <c r="BF708" s="214">
        <f t="shared" si="94"/>
        <v>14680914.880000001</v>
      </c>
      <c r="BG708" s="214">
        <f t="shared" si="94"/>
        <v>679674</v>
      </c>
      <c r="BH708" s="214">
        <f t="shared" si="94"/>
        <v>0</v>
      </c>
      <c r="BI708" s="214">
        <f t="shared" si="94"/>
        <v>2447713.5</v>
      </c>
      <c r="BJ708" s="214">
        <f t="shared" si="94"/>
        <v>0</v>
      </c>
      <c r="BK708" s="214">
        <f t="shared" si="94"/>
        <v>975236.56</v>
      </c>
      <c r="BL708" s="214">
        <f t="shared" si="94"/>
        <v>1075607.83</v>
      </c>
      <c r="BM708" s="214">
        <f t="shared" si="94"/>
        <v>77191360.489999995</v>
      </c>
      <c r="BN708" s="214">
        <f t="shared" si="94"/>
        <v>75495035.25</v>
      </c>
      <c r="BO708" s="214">
        <f t="shared" si="94"/>
        <v>1022957.92</v>
      </c>
      <c r="BP708" s="214">
        <f t="shared" si="94"/>
        <v>0</v>
      </c>
      <c r="BQ708" s="214">
        <f t="shared" si="94"/>
        <v>401949.12</v>
      </c>
      <c r="BR708" s="214">
        <f t="shared" si="94"/>
        <v>801428.81</v>
      </c>
      <c r="BS708" s="214">
        <f t="shared" si="94"/>
        <v>0</v>
      </c>
      <c r="BT708" s="214">
        <f t="shared" si="92"/>
        <v>23231452.350000001</v>
      </c>
      <c r="BU708" s="214">
        <f t="shared" si="92"/>
        <v>4472438.8</v>
      </c>
      <c r="BV708" s="214">
        <f t="shared" si="92"/>
        <v>3911452.53</v>
      </c>
      <c r="BW708" s="214">
        <f t="shared" si="92"/>
        <v>840776.7</v>
      </c>
      <c r="BX708" s="214">
        <f t="shared" si="92"/>
        <v>6681691.3399999999</v>
      </c>
      <c r="BY708" s="214">
        <f t="shared" si="92"/>
        <v>37590718.189999998</v>
      </c>
      <c r="BZ708" s="214">
        <f t="shared" si="92"/>
        <v>2821818.95</v>
      </c>
      <c r="CA708" s="214">
        <f t="shared" si="92"/>
        <v>253619</v>
      </c>
      <c r="CB708" s="214">
        <f t="shared" si="92"/>
        <v>6966379.6500000004</v>
      </c>
      <c r="CC708" s="216">
        <f t="shared" si="86"/>
        <v>1735058352.6499996</v>
      </c>
    </row>
    <row r="709" spans="1:81" s="116" customFormat="1">
      <c r="A709" s="148"/>
      <c r="B709" s="349"/>
      <c r="C709" s="351"/>
      <c r="D709" s="361"/>
      <c r="E709" s="361"/>
      <c r="F709" s="362" t="s">
        <v>1164</v>
      </c>
      <c r="G709" s="363" t="s">
        <v>1660</v>
      </c>
      <c r="H709" s="214">
        <f t="shared" si="94"/>
        <v>255381.24</v>
      </c>
      <c r="I709" s="214">
        <f t="shared" si="94"/>
        <v>0</v>
      </c>
      <c r="J709" s="214">
        <f t="shared" si="94"/>
        <v>1161754</v>
      </c>
      <c r="K709" s="214">
        <f t="shared" si="94"/>
        <v>1495608.13</v>
      </c>
      <c r="L709" s="214">
        <f t="shared" si="94"/>
        <v>892572.89</v>
      </c>
      <c r="M709" s="214">
        <f t="shared" si="94"/>
        <v>30959320.02</v>
      </c>
      <c r="N709" s="214">
        <f t="shared" si="94"/>
        <v>117282538.09999999</v>
      </c>
      <c r="O709" s="214">
        <f t="shared" si="94"/>
        <v>876500</v>
      </c>
      <c r="P709" s="214">
        <f t="shared" si="94"/>
        <v>0</v>
      </c>
      <c r="Q709" s="214">
        <f t="shared" si="94"/>
        <v>294669.5</v>
      </c>
      <c r="R709" s="214">
        <f t="shared" si="94"/>
        <v>0</v>
      </c>
      <c r="S709" s="214">
        <f t="shared" si="94"/>
        <v>2047565</v>
      </c>
      <c r="T709" s="214">
        <f t="shared" si="94"/>
        <v>229206.59</v>
      </c>
      <c r="U709" s="214">
        <f t="shared" si="94"/>
        <v>59100</v>
      </c>
      <c r="V709" s="214">
        <f t="shared" si="94"/>
        <v>2250000</v>
      </c>
      <c r="W709" s="214">
        <f t="shared" si="94"/>
        <v>975919.6</v>
      </c>
      <c r="X709" s="214">
        <f t="shared" si="94"/>
        <v>0</v>
      </c>
      <c r="Y709" s="214">
        <f t="shared" si="94"/>
        <v>1257281.3</v>
      </c>
      <c r="Z709" s="214">
        <f t="shared" si="94"/>
        <v>27233622.050000001</v>
      </c>
      <c r="AA709" s="214">
        <f t="shared" si="94"/>
        <v>1728891.75</v>
      </c>
      <c r="AB709" s="214">
        <f t="shared" si="94"/>
        <v>771496.08</v>
      </c>
      <c r="AC709" s="214">
        <f t="shared" si="94"/>
        <v>420196.84</v>
      </c>
      <c r="AD709" s="214">
        <f t="shared" si="94"/>
        <v>427102.76</v>
      </c>
      <c r="AE709" s="214">
        <f t="shared" si="94"/>
        <v>230477.63</v>
      </c>
      <c r="AF709" s="214">
        <f t="shared" si="94"/>
        <v>0</v>
      </c>
      <c r="AG709" s="214">
        <f t="shared" si="94"/>
        <v>100000</v>
      </c>
      <c r="AH709" s="214">
        <f t="shared" si="94"/>
        <v>0</v>
      </c>
      <c r="AI709" s="214">
        <f t="shared" si="94"/>
        <v>88739556.730000004</v>
      </c>
      <c r="AJ709" s="214">
        <f t="shared" si="94"/>
        <v>0</v>
      </c>
      <c r="AK709" s="214">
        <f t="shared" si="94"/>
        <v>386630</v>
      </c>
      <c r="AL709" s="214">
        <f t="shared" si="94"/>
        <v>0</v>
      </c>
      <c r="AM709" s="214">
        <f t="shared" si="94"/>
        <v>35530</v>
      </c>
      <c r="AN709" s="214">
        <f t="shared" si="94"/>
        <v>0</v>
      </c>
      <c r="AO709" s="214">
        <f t="shared" si="94"/>
        <v>265000</v>
      </c>
      <c r="AP709" s="214">
        <f t="shared" si="94"/>
        <v>78514.39</v>
      </c>
      <c r="AQ709" s="214">
        <f t="shared" si="94"/>
        <v>3428377</v>
      </c>
      <c r="AR709" s="214">
        <f t="shared" si="94"/>
        <v>36943.65</v>
      </c>
      <c r="AS709" s="214">
        <f t="shared" si="94"/>
        <v>79417</v>
      </c>
      <c r="AT709" s="214">
        <f t="shared" si="94"/>
        <v>595029.02</v>
      </c>
      <c r="AU709" s="214">
        <f t="shared" si="94"/>
        <v>1374018.67</v>
      </c>
      <c r="AV709" s="214">
        <f t="shared" si="94"/>
        <v>3357631.1</v>
      </c>
      <c r="AW709" s="214">
        <f t="shared" si="94"/>
        <v>0</v>
      </c>
      <c r="AX709" s="214">
        <f t="shared" si="94"/>
        <v>34055.279999999999</v>
      </c>
      <c r="AY709" s="214">
        <f t="shared" si="94"/>
        <v>2992385.93</v>
      </c>
      <c r="AZ709" s="214">
        <f t="shared" si="94"/>
        <v>13902.76</v>
      </c>
      <c r="BA709" s="214">
        <f t="shared" si="94"/>
        <v>76570</v>
      </c>
      <c r="BB709" s="214">
        <f t="shared" si="94"/>
        <v>68894940.239999995</v>
      </c>
      <c r="BC709" s="214">
        <f t="shared" si="94"/>
        <v>179233.38</v>
      </c>
      <c r="BD709" s="214">
        <f t="shared" si="94"/>
        <v>0</v>
      </c>
      <c r="BE709" s="214">
        <f t="shared" si="94"/>
        <v>0</v>
      </c>
      <c r="BF709" s="214">
        <f t="shared" si="94"/>
        <v>529689.14</v>
      </c>
      <c r="BG709" s="214">
        <f t="shared" si="94"/>
        <v>124818.71</v>
      </c>
      <c r="BH709" s="214">
        <f t="shared" si="94"/>
        <v>0</v>
      </c>
      <c r="BI709" s="214">
        <f t="shared" si="94"/>
        <v>164609.99</v>
      </c>
      <c r="BJ709" s="214">
        <f t="shared" si="94"/>
        <v>0</v>
      </c>
      <c r="BK709" s="214">
        <f t="shared" si="94"/>
        <v>43627.85</v>
      </c>
      <c r="BL709" s="214">
        <f t="shared" si="94"/>
        <v>556444.02</v>
      </c>
      <c r="BM709" s="214">
        <f t="shared" si="94"/>
        <v>18463456.280000001</v>
      </c>
      <c r="BN709" s="214">
        <f t="shared" si="94"/>
        <v>4946050.68</v>
      </c>
      <c r="BO709" s="214">
        <f t="shared" si="94"/>
        <v>997152.51</v>
      </c>
      <c r="BP709" s="214">
        <f t="shared" si="94"/>
        <v>0</v>
      </c>
      <c r="BQ709" s="214">
        <f t="shared" si="94"/>
        <v>165000</v>
      </c>
      <c r="BR709" s="214">
        <f t="shared" si="94"/>
        <v>2957776.33</v>
      </c>
      <c r="BS709" s="214">
        <f t="shared" si="94"/>
        <v>0</v>
      </c>
      <c r="BT709" s="214">
        <f t="shared" si="92"/>
        <v>8520392.8499999996</v>
      </c>
      <c r="BU709" s="214">
        <f t="shared" si="92"/>
        <v>4056771.7</v>
      </c>
      <c r="BV709" s="214">
        <f t="shared" si="92"/>
        <v>997956.18</v>
      </c>
      <c r="BW709" s="214">
        <f t="shared" si="92"/>
        <v>624862.48</v>
      </c>
      <c r="BX709" s="214">
        <f t="shared" si="92"/>
        <v>1212713.52</v>
      </c>
      <c r="BY709" s="214">
        <f t="shared" si="92"/>
        <v>10981902.859999999</v>
      </c>
      <c r="BZ709" s="214">
        <f t="shared" si="92"/>
        <v>2497130.39</v>
      </c>
      <c r="CA709" s="214">
        <f t="shared" si="92"/>
        <v>323723</v>
      </c>
      <c r="CB709" s="214">
        <f t="shared" si="92"/>
        <v>861784</v>
      </c>
      <c r="CC709" s="216">
        <f t="shared" si="86"/>
        <v>420542801.12</v>
      </c>
    </row>
    <row r="710" spans="1:81" s="116" customFormat="1">
      <c r="A710" s="148"/>
      <c r="B710" s="349"/>
      <c r="C710" s="351"/>
      <c r="D710" s="361"/>
      <c r="E710" s="361"/>
      <c r="F710" s="362" t="s">
        <v>1202</v>
      </c>
      <c r="G710" s="363" t="s">
        <v>1203</v>
      </c>
      <c r="H710" s="214">
        <f>H575</f>
        <v>0</v>
      </c>
      <c r="I710" s="214">
        <f t="shared" ref="I710:BT710" si="95">I575</f>
        <v>0</v>
      </c>
      <c r="J710" s="214">
        <f t="shared" si="95"/>
        <v>0</v>
      </c>
      <c r="K710" s="214">
        <f t="shared" si="95"/>
        <v>0</v>
      </c>
      <c r="L710" s="214">
        <f t="shared" si="95"/>
        <v>0</v>
      </c>
      <c r="M710" s="214">
        <f t="shared" si="95"/>
        <v>0</v>
      </c>
      <c r="N710" s="214">
        <f t="shared" si="95"/>
        <v>0</v>
      </c>
      <c r="O710" s="214">
        <f t="shared" si="95"/>
        <v>0</v>
      </c>
      <c r="P710" s="214">
        <f t="shared" si="95"/>
        <v>0</v>
      </c>
      <c r="Q710" s="214">
        <f t="shared" si="95"/>
        <v>0</v>
      </c>
      <c r="R710" s="214">
        <f t="shared" si="95"/>
        <v>0</v>
      </c>
      <c r="S710" s="214">
        <f t="shared" si="95"/>
        <v>0</v>
      </c>
      <c r="T710" s="214">
        <f t="shared" si="95"/>
        <v>0</v>
      </c>
      <c r="U710" s="214">
        <f t="shared" si="95"/>
        <v>0</v>
      </c>
      <c r="V710" s="214">
        <f t="shared" si="95"/>
        <v>0</v>
      </c>
      <c r="W710" s="214">
        <f t="shared" si="95"/>
        <v>0</v>
      </c>
      <c r="X710" s="214">
        <f t="shared" si="95"/>
        <v>0</v>
      </c>
      <c r="Y710" s="214">
        <f t="shared" si="95"/>
        <v>0</v>
      </c>
      <c r="Z710" s="214">
        <f t="shared" si="95"/>
        <v>0</v>
      </c>
      <c r="AA710" s="214">
        <f t="shared" si="95"/>
        <v>0</v>
      </c>
      <c r="AB710" s="214">
        <f t="shared" si="95"/>
        <v>0</v>
      </c>
      <c r="AC710" s="214">
        <f t="shared" si="95"/>
        <v>0</v>
      </c>
      <c r="AD710" s="214">
        <f t="shared" si="95"/>
        <v>0</v>
      </c>
      <c r="AE710" s="214">
        <f t="shared" si="95"/>
        <v>0</v>
      </c>
      <c r="AF710" s="214">
        <f t="shared" si="95"/>
        <v>0</v>
      </c>
      <c r="AG710" s="214">
        <f t="shared" si="95"/>
        <v>0</v>
      </c>
      <c r="AH710" s="214">
        <f t="shared" si="95"/>
        <v>0</v>
      </c>
      <c r="AI710" s="214">
        <f t="shared" si="95"/>
        <v>0</v>
      </c>
      <c r="AJ710" s="214">
        <f t="shared" si="95"/>
        <v>0</v>
      </c>
      <c r="AK710" s="214">
        <f t="shared" si="95"/>
        <v>0</v>
      </c>
      <c r="AL710" s="214">
        <f t="shared" si="95"/>
        <v>0</v>
      </c>
      <c r="AM710" s="214">
        <f t="shared" si="95"/>
        <v>0</v>
      </c>
      <c r="AN710" s="214">
        <f t="shared" si="95"/>
        <v>0</v>
      </c>
      <c r="AO710" s="214">
        <f t="shared" si="95"/>
        <v>0</v>
      </c>
      <c r="AP710" s="214">
        <f t="shared" si="95"/>
        <v>0</v>
      </c>
      <c r="AQ710" s="214">
        <f t="shared" si="95"/>
        <v>0</v>
      </c>
      <c r="AR710" s="214">
        <f t="shared" si="95"/>
        <v>0</v>
      </c>
      <c r="AS710" s="214">
        <f t="shared" si="95"/>
        <v>0</v>
      </c>
      <c r="AT710" s="214">
        <f t="shared" si="95"/>
        <v>0</v>
      </c>
      <c r="AU710" s="214">
        <f t="shared" si="95"/>
        <v>0</v>
      </c>
      <c r="AV710" s="214">
        <f t="shared" si="95"/>
        <v>0</v>
      </c>
      <c r="AW710" s="214">
        <f t="shared" si="95"/>
        <v>0</v>
      </c>
      <c r="AX710" s="214">
        <f t="shared" si="95"/>
        <v>0</v>
      </c>
      <c r="AY710" s="214">
        <f t="shared" si="95"/>
        <v>0</v>
      </c>
      <c r="AZ710" s="214">
        <f t="shared" si="95"/>
        <v>0</v>
      </c>
      <c r="BA710" s="214">
        <f t="shared" si="95"/>
        <v>0</v>
      </c>
      <c r="BB710" s="214">
        <f t="shared" si="95"/>
        <v>0</v>
      </c>
      <c r="BC710" s="214">
        <f t="shared" si="95"/>
        <v>0</v>
      </c>
      <c r="BD710" s="214">
        <f t="shared" si="95"/>
        <v>0</v>
      </c>
      <c r="BE710" s="214">
        <f t="shared" si="95"/>
        <v>0</v>
      </c>
      <c r="BF710" s="214">
        <f t="shared" si="95"/>
        <v>0</v>
      </c>
      <c r="BG710" s="214">
        <f t="shared" si="95"/>
        <v>0</v>
      </c>
      <c r="BH710" s="214">
        <f t="shared" si="95"/>
        <v>0</v>
      </c>
      <c r="BI710" s="214">
        <f t="shared" si="95"/>
        <v>0</v>
      </c>
      <c r="BJ710" s="214">
        <f t="shared" si="95"/>
        <v>0</v>
      </c>
      <c r="BK710" s="214">
        <f t="shared" si="95"/>
        <v>0</v>
      </c>
      <c r="BL710" s="214">
        <f t="shared" si="95"/>
        <v>0</v>
      </c>
      <c r="BM710" s="214">
        <f t="shared" si="95"/>
        <v>0</v>
      </c>
      <c r="BN710" s="214">
        <f t="shared" si="95"/>
        <v>0</v>
      </c>
      <c r="BO710" s="214">
        <f t="shared" si="95"/>
        <v>0</v>
      </c>
      <c r="BP710" s="214">
        <f t="shared" si="95"/>
        <v>0</v>
      </c>
      <c r="BQ710" s="214">
        <f t="shared" si="95"/>
        <v>0</v>
      </c>
      <c r="BR710" s="214">
        <f t="shared" si="95"/>
        <v>0</v>
      </c>
      <c r="BS710" s="214">
        <f t="shared" si="95"/>
        <v>0</v>
      </c>
      <c r="BT710" s="214">
        <f t="shared" si="95"/>
        <v>0</v>
      </c>
      <c r="BU710" s="214">
        <f t="shared" ref="BU710:CB710" si="96">BU575</f>
        <v>0</v>
      </c>
      <c r="BV710" s="214">
        <f t="shared" si="96"/>
        <v>0</v>
      </c>
      <c r="BW710" s="214">
        <f t="shared" si="96"/>
        <v>0</v>
      </c>
      <c r="BX710" s="214">
        <f t="shared" si="96"/>
        <v>0</v>
      </c>
      <c r="BY710" s="214">
        <f t="shared" si="96"/>
        <v>0</v>
      </c>
      <c r="BZ710" s="214">
        <f t="shared" si="96"/>
        <v>0</v>
      </c>
      <c r="CA710" s="214">
        <f t="shared" si="96"/>
        <v>0</v>
      </c>
      <c r="CB710" s="214">
        <f t="shared" si="96"/>
        <v>0</v>
      </c>
      <c r="CC710" s="216">
        <f t="shared" si="86"/>
        <v>0</v>
      </c>
    </row>
    <row r="711" spans="1:81" s="138" customFormat="1">
      <c r="A711" s="149"/>
      <c r="B711" s="364"/>
      <c r="C711" s="365"/>
      <c r="D711" s="366"/>
      <c r="E711" s="366"/>
      <c r="F711" s="367" t="s">
        <v>1447</v>
      </c>
      <c r="G711" s="368" t="s">
        <v>1448</v>
      </c>
      <c r="H711" s="207">
        <v>0</v>
      </c>
      <c r="I711" s="207">
        <v>0</v>
      </c>
      <c r="J711" s="207">
        <v>0</v>
      </c>
      <c r="K711" s="207">
        <v>0</v>
      </c>
      <c r="L711" s="207">
        <v>0</v>
      </c>
      <c r="M711" s="207">
        <v>0</v>
      </c>
      <c r="N711" s="207">
        <v>0</v>
      </c>
      <c r="O711" s="207">
        <v>0</v>
      </c>
      <c r="P711" s="207">
        <v>0</v>
      </c>
      <c r="Q711" s="207">
        <v>0</v>
      </c>
      <c r="R711" s="207">
        <v>0</v>
      </c>
      <c r="S711" s="207">
        <v>0</v>
      </c>
      <c r="T711" s="207">
        <v>0</v>
      </c>
      <c r="U711" s="207">
        <v>0</v>
      </c>
      <c r="V711" s="207">
        <v>0</v>
      </c>
      <c r="W711" s="207">
        <v>0</v>
      </c>
      <c r="X711" s="207">
        <v>0</v>
      </c>
      <c r="Y711" s="207">
        <v>0</v>
      </c>
      <c r="Z711" s="207">
        <v>0</v>
      </c>
      <c r="AA711" s="207">
        <v>0</v>
      </c>
      <c r="AB711" s="207">
        <v>0</v>
      </c>
      <c r="AC711" s="207">
        <v>0</v>
      </c>
      <c r="AD711" s="207">
        <v>0</v>
      </c>
      <c r="AE711" s="207">
        <v>0</v>
      </c>
      <c r="AF711" s="207">
        <v>0</v>
      </c>
      <c r="AG711" s="207">
        <v>0</v>
      </c>
      <c r="AH711" s="207">
        <v>0</v>
      </c>
      <c r="AI711" s="207">
        <v>0</v>
      </c>
      <c r="AJ711" s="207">
        <v>0</v>
      </c>
      <c r="AK711" s="207">
        <v>0</v>
      </c>
      <c r="AL711" s="207">
        <v>0</v>
      </c>
      <c r="AM711" s="207">
        <v>0</v>
      </c>
      <c r="AN711" s="207">
        <v>0</v>
      </c>
      <c r="AO711" s="207">
        <v>0</v>
      </c>
      <c r="AP711" s="207">
        <v>0</v>
      </c>
      <c r="AQ711" s="207">
        <v>0</v>
      </c>
      <c r="AR711" s="207">
        <v>0</v>
      </c>
      <c r="AS711" s="207">
        <v>0</v>
      </c>
      <c r="AT711" s="207">
        <v>0</v>
      </c>
      <c r="AU711" s="207">
        <v>0</v>
      </c>
      <c r="AV711" s="207">
        <v>0</v>
      </c>
      <c r="AW711" s="207">
        <v>0</v>
      </c>
      <c r="AX711" s="207">
        <v>0</v>
      </c>
      <c r="AY711" s="207">
        <v>0</v>
      </c>
      <c r="AZ711" s="207">
        <v>0</v>
      </c>
      <c r="BA711" s="207">
        <v>0</v>
      </c>
      <c r="BB711" s="207">
        <v>0</v>
      </c>
      <c r="BC711" s="207">
        <v>0</v>
      </c>
      <c r="BD711" s="207">
        <v>0</v>
      </c>
      <c r="BE711" s="207">
        <v>0</v>
      </c>
      <c r="BF711" s="207">
        <v>0</v>
      </c>
      <c r="BG711" s="207">
        <v>0</v>
      </c>
      <c r="BH711" s="207">
        <v>0</v>
      </c>
      <c r="BI711" s="207">
        <v>0</v>
      </c>
      <c r="BJ711" s="207">
        <v>0</v>
      </c>
      <c r="BK711" s="207">
        <v>0</v>
      </c>
      <c r="BL711" s="207">
        <v>0</v>
      </c>
      <c r="BM711" s="207">
        <v>0</v>
      </c>
      <c r="BN711" s="207">
        <v>0</v>
      </c>
      <c r="BO711" s="207">
        <v>0</v>
      </c>
      <c r="BP711" s="207">
        <v>0</v>
      </c>
      <c r="BQ711" s="207">
        <v>0</v>
      </c>
      <c r="BR711" s="207">
        <v>0</v>
      </c>
      <c r="BS711" s="207">
        <v>0</v>
      </c>
      <c r="BT711" s="207">
        <v>0</v>
      </c>
      <c r="BU711" s="207">
        <v>0</v>
      </c>
      <c r="BV711" s="207">
        <v>0</v>
      </c>
      <c r="BW711" s="207">
        <v>0</v>
      </c>
      <c r="BX711" s="207">
        <v>0</v>
      </c>
      <c r="BY711" s="207">
        <v>0</v>
      </c>
      <c r="BZ711" s="207">
        <v>0</v>
      </c>
      <c r="CA711" s="207">
        <v>0</v>
      </c>
      <c r="CB711" s="207">
        <v>0</v>
      </c>
      <c r="CC711" s="216">
        <f t="shared" si="86"/>
        <v>0</v>
      </c>
    </row>
    <row r="712" spans="1:81" s="139" customFormat="1" ht="23.25" customHeight="1">
      <c r="A712" s="140"/>
      <c r="B712" s="147" t="s">
        <v>70</v>
      </c>
      <c r="C712" s="369" t="s">
        <v>1404</v>
      </c>
      <c r="D712" s="370"/>
      <c r="E712" s="370"/>
      <c r="F712" s="371"/>
      <c r="G712" s="372"/>
      <c r="H712" s="209">
        <f>SUM(H699:H711)</f>
        <v>130966515.41</v>
      </c>
      <c r="I712" s="209">
        <f t="shared" ref="I712:BT712" si="97">SUM(I699:I711)</f>
        <v>97328155.659999996</v>
      </c>
      <c r="J712" s="209">
        <f t="shared" si="97"/>
        <v>640539828.73999989</v>
      </c>
      <c r="K712" s="209">
        <f t="shared" si="97"/>
        <v>45669107</v>
      </c>
      <c r="L712" s="209">
        <f t="shared" si="97"/>
        <v>23003174.500000004</v>
      </c>
      <c r="M712" s="209">
        <f t="shared" si="97"/>
        <v>116590569.17999999</v>
      </c>
      <c r="N712" s="209">
        <f t="shared" si="97"/>
        <v>1080155934.6699998</v>
      </c>
      <c r="O712" s="209">
        <f t="shared" si="97"/>
        <v>163668883.04000002</v>
      </c>
      <c r="P712" s="209">
        <f t="shared" si="97"/>
        <v>26471235.700000003</v>
      </c>
      <c r="Q712" s="209">
        <f t="shared" si="97"/>
        <v>377704775.97000003</v>
      </c>
      <c r="R712" s="209">
        <f t="shared" si="97"/>
        <v>26392329.289999999</v>
      </c>
      <c r="S712" s="209">
        <f t="shared" si="97"/>
        <v>62790091.480000004</v>
      </c>
      <c r="T712" s="209">
        <f t="shared" si="97"/>
        <v>223698514.11000001</v>
      </c>
      <c r="U712" s="209">
        <f t="shared" si="97"/>
        <v>196297294.63</v>
      </c>
      <c r="V712" s="209">
        <f t="shared" si="97"/>
        <v>27523204.089999996</v>
      </c>
      <c r="W712" s="209">
        <f t="shared" si="97"/>
        <v>156627235.17999998</v>
      </c>
      <c r="X712" s="209">
        <f t="shared" si="97"/>
        <v>75623096.280000001</v>
      </c>
      <c r="Y712" s="209">
        <f t="shared" si="97"/>
        <v>42725325.140000001</v>
      </c>
      <c r="Z712" s="209">
        <f t="shared" si="97"/>
        <v>892478721.31999993</v>
      </c>
      <c r="AA712" s="209">
        <f t="shared" si="97"/>
        <v>27088121.010000002</v>
      </c>
      <c r="AB712" s="209">
        <f t="shared" si="97"/>
        <v>39127725.399999999</v>
      </c>
      <c r="AC712" s="209">
        <f t="shared" si="97"/>
        <v>51869158.189999998</v>
      </c>
      <c r="AD712" s="209">
        <f t="shared" si="97"/>
        <v>17268095.760000002</v>
      </c>
      <c r="AE712" s="209">
        <f t="shared" si="97"/>
        <v>65794412.370000005</v>
      </c>
      <c r="AF712" s="209">
        <f t="shared" si="97"/>
        <v>45925532.990000002</v>
      </c>
      <c r="AG712" s="209">
        <f t="shared" si="97"/>
        <v>14314034.559999999</v>
      </c>
      <c r="AH712" s="209">
        <f t="shared" si="97"/>
        <v>99110914.129999995</v>
      </c>
      <c r="AI712" s="209">
        <f t="shared" si="97"/>
        <v>335408863.63</v>
      </c>
      <c r="AJ712" s="209">
        <f t="shared" si="97"/>
        <v>21675826.859999999</v>
      </c>
      <c r="AK712" s="209">
        <f t="shared" si="97"/>
        <v>29669127.52</v>
      </c>
      <c r="AL712" s="209">
        <f t="shared" si="97"/>
        <v>22920298.84</v>
      </c>
      <c r="AM712" s="209">
        <f t="shared" si="97"/>
        <v>31064540.720000003</v>
      </c>
      <c r="AN712" s="209">
        <f t="shared" si="97"/>
        <v>21607070.789999999</v>
      </c>
      <c r="AO712" s="209">
        <f t="shared" si="97"/>
        <v>12361283.74</v>
      </c>
      <c r="AP712" s="209">
        <f t="shared" si="97"/>
        <v>19485445.320000004</v>
      </c>
      <c r="AQ712" s="209">
        <f t="shared" si="97"/>
        <v>25371969.050000001</v>
      </c>
      <c r="AR712" s="209">
        <f t="shared" si="97"/>
        <v>21642536.889999997</v>
      </c>
      <c r="AS712" s="209">
        <f t="shared" si="97"/>
        <v>19104220.239999998</v>
      </c>
      <c r="AT712" s="209">
        <f t="shared" si="97"/>
        <v>31393390</v>
      </c>
      <c r="AU712" s="209">
        <f t="shared" si="97"/>
        <v>173191767.87</v>
      </c>
      <c r="AV712" s="209">
        <f t="shared" si="97"/>
        <v>16462078.75</v>
      </c>
      <c r="AW712" s="209">
        <f t="shared" si="97"/>
        <v>12782427.629999999</v>
      </c>
      <c r="AX712" s="209">
        <f t="shared" si="97"/>
        <v>15735832.57</v>
      </c>
      <c r="AY712" s="209">
        <f t="shared" si="97"/>
        <v>15161851.5</v>
      </c>
      <c r="AZ712" s="209">
        <f t="shared" si="97"/>
        <v>10387918.529999999</v>
      </c>
      <c r="BA712" s="209">
        <f t="shared" si="97"/>
        <v>16425156.4</v>
      </c>
      <c r="BB712" s="209">
        <f t="shared" si="97"/>
        <v>394914341.50999999</v>
      </c>
      <c r="BC712" s="209">
        <f t="shared" si="97"/>
        <v>20719711.640000001</v>
      </c>
      <c r="BD712" s="209">
        <f t="shared" si="97"/>
        <v>68487181.760000005</v>
      </c>
      <c r="BE712" s="209">
        <f t="shared" si="97"/>
        <v>19052675.949999999</v>
      </c>
      <c r="BF712" s="209">
        <f t="shared" si="97"/>
        <v>59037720.090000004</v>
      </c>
      <c r="BG712" s="209">
        <f t="shared" si="97"/>
        <v>21015612.350000001</v>
      </c>
      <c r="BH712" s="209">
        <f t="shared" si="97"/>
        <v>0</v>
      </c>
      <c r="BI712" s="209">
        <f t="shared" si="97"/>
        <v>19538258.389999997</v>
      </c>
      <c r="BJ712" s="209">
        <f t="shared" si="97"/>
        <v>0</v>
      </c>
      <c r="BK712" s="209">
        <f t="shared" si="97"/>
        <v>8158559.5499999989</v>
      </c>
      <c r="BL712" s="209">
        <f t="shared" si="97"/>
        <v>27538887.800000001</v>
      </c>
      <c r="BM712" s="209">
        <f t="shared" si="97"/>
        <v>318040089.70000005</v>
      </c>
      <c r="BN712" s="209">
        <f t="shared" si="97"/>
        <v>139753163.05000001</v>
      </c>
      <c r="BO712" s="209">
        <f t="shared" si="97"/>
        <v>19840371.690000005</v>
      </c>
      <c r="BP712" s="209">
        <f t="shared" si="97"/>
        <v>0</v>
      </c>
      <c r="BQ712" s="209">
        <f t="shared" si="97"/>
        <v>22434361.670000002</v>
      </c>
      <c r="BR712" s="209">
        <f t="shared" si="97"/>
        <v>15367095.26</v>
      </c>
      <c r="BS712" s="209">
        <f t="shared" si="97"/>
        <v>12139503.34</v>
      </c>
      <c r="BT712" s="209">
        <f t="shared" si="97"/>
        <v>353051514.14000005</v>
      </c>
      <c r="BU712" s="209">
        <f t="shared" ref="BU712:CB712" si="98">SUM(BU699:BU711)</f>
        <v>23096789.98</v>
      </c>
      <c r="BV712" s="209">
        <f t="shared" si="98"/>
        <v>50857164.789999999</v>
      </c>
      <c r="BW712" s="209">
        <f t="shared" si="98"/>
        <v>13785840</v>
      </c>
      <c r="BX712" s="209">
        <f t="shared" si="98"/>
        <v>47535161.789999999</v>
      </c>
      <c r="BY712" s="209">
        <f t="shared" si="98"/>
        <v>82826817.439999998</v>
      </c>
      <c r="BZ712" s="209">
        <f t="shared" si="98"/>
        <v>31500489.25</v>
      </c>
      <c r="CA712" s="209">
        <f t="shared" si="98"/>
        <v>23720877.229999997</v>
      </c>
      <c r="CB712" s="209">
        <f t="shared" si="98"/>
        <v>19625646.670000002</v>
      </c>
      <c r="CC712" s="209">
        <f>SUM(CC699:CC711)</f>
        <v>7430641427.6900005</v>
      </c>
    </row>
    <row r="713" spans="1:81" s="375" customFormat="1">
      <c r="A713" s="345"/>
      <c r="B713" s="373"/>
      <c r="C713" s="374"/>
      <c r="D713" s="374"/>
      <c r="E713" s="374"/>
      <c r="F713" s="362" t="s">
        <v>1240</v>
      </c>
      <c r="G713" s="363" t="s">
        <v>1241</v>
      </c>
      <c r="H713" s="215">
        <f t="shared" ref="H713:BS716" si="99">H601</f>
        <v>0</v>
      </c>
      <c r="I713" s="215">
        <f t="shared" si="99"/>
        <v>0</v>
      </c>
      <c r="J713" s="215">
        <f t="shared" si="99"/>
        <v>0</v>
      </c>
      <c r="K713" s="215">
        <f t="shared" si="99"/>
        <v>0</v>
      </c>
      <c r="L713" s="215">
        <f t="shared" si="99"/>
        <v>0</v>
      </c>
      <c r="M713" s="215">
        <f t="shared" si="99"/>
        <v>0</v>
      </c>
      <c r="N713" s="215">
        <f t="shared" si="99"/>
        <v>0</v>
      </c>
      <c r="O713" s="215">
        <f t="shared" si="99"/>
        <v>0</v>
      </c>
      <c r="P713" s="215">
        <f t="shared" si="99"/>
        <v>0</v>
      </c>
      <c r="Q713" s="215">
        <f t="shared" si="99"/>
        <v>0</v>
      </c>
      <c r="R713" s="215">
        <f t="shared" si="99"/>
        <v>0</v>
      </c>
      <c r="S713" s="215">
        <f t="shared" si="99"/>
        <v>0</v>
      </c>
      <c r="T713" s="215">
        <f t="shared" si="99"/>
        <v>0</v>
      </c>
      <c r="U713" s="215">
        <f t="shared" si="99"/>
        <v>0</v>
      </c>
      <c r="V713" s="215">
        <f t="shared" si="99"/>
        <v>0</v>
      </c>
      <c r="W713" s="215">
        <f t="shared" si="99"/>
        <v>0</v>
      </c>
      <c r="X713" s="215">
        <f t="shared" si="99"/>
        <v>0</v>
      </c>
      <c r="Y713" s="215">
        <f t="shared" si="99"/>
        <v>0</v>
      </c>
      <c r="Z713" s="215">
        <f t="shared" si="99"/>
        <v>0</v>
      </c>
      <c r="AA713" s="215">
        <f t="shared" si="99"/>
        <v>0</v>
      </c>
      <c r="AB713" s="215">
        <f t="shared" si="99"/>
        <v>0</v>
      </c>
      <c r="AC713" s="215">
        <f t="shared" si="99"/>
        <v>0</v>
      </c>
      <c r="AD713" s="215">
        <f t="shared" si="99"/>
        <v>0</v>
      </c>
      <c r="AE713" s="215">
        <f t="shared" si="99"/>
        <v>0</v>
      </c>
      <c r="AF713" s="215">
        <f t="shared" si="99"/>
        <v>0</v>
      </c>
      <c r="AG713" s="215">
        <f t="shared" si="99"/>
        <v>0</v>
      </c>
      <c r="AH713" s="215">
        <f t="shared" si="99"/>
        <v>0</v>
      </c>
      <c r="AI713" s="215">
        <f t="shared" si="99"/>
        <v>0</v>
      </c>
      <c r="AJ713" s="215">
        <f t="shared" si="99"/>
        <v>0</v>
      </c>
      <c r="AK713" s="215">
        <f t="shared" si="99"/>
        <v>0</v>
      </c>
      <c r="AL713" s="215">
        <f t="shared" si="99"/>
        <v>0</v>
      </c>
      <c r="AM713" s="215">
        <f t="shared" si="99"/>
        <v>0</v>
      </c>
      <c r="AN713" s="215">
        <f t="shared" si="99"/>
        <v>0</v>
      </c>
      <c r="AO713" s="215">
        <f t="shared" si="99"/>
        <v>0</v>
      </c>
      <c r="AP713" s="215">
        <f t="shared" si="99"/>
        <v>0</v>
      </c>
      <c r="AQ713" s="215">
        <f t="shared" si="99"/>
        <v>0</v>
      </c>
      <c r="AR713" s="215">
        <f t="shared" si="99"/>
        <v>0</v>
      </c>
      <c r="AS713" s="215">
        <f t="shared" si="99"/>
        <v>0</v>
      </c>
      <c r="AT713" s="215">
        <f t="shared" si="99"/>
        <v>0</v>
      </c>
      <c r="AU713" s="215">
        <f t="shared" si="99"/>
        <v>0</v>
      </c>
      <c r="AV713" s="215">
        <f t="shared" si="99"/>
        <v>0</v>
      </c>
      <c r="AW713" s="215">
        <f t="shared" si="99"/>
        <v>0</v>
      </c>
      <c r="AX713" s="215">
        <f t="shared" si="99"/>
        <v>0</v>
      </c>
      <c r="AY713" s="215">
        <f t="shared" si="99"/>
        <v>0</v>
      </c>
      <c r="AZ713" s="215">
        <f t="shared" si="99"/>
        <v>0</v>
      </c>
      <c r="BA713" s="215">
        <f t="shared" si="99"/>
        <v>0</v>
      </c>
      <c r="BB713" s="215">
        <f t="shared" si="99"/>
        <v>0</v>
      </c>
      <c r="BC713" s="215">
        <f t="shared" si="99"/>
        <v>0</v>
      </c>
      <c r="BD713" s="215">
        <f t="shared" si="99"/>
        <v>0</v>
      </c>
      <c r="BE713" s="215">
        <f t="shared" si="99"/>
        <v>0</v>
      </c>
      <c r="BF713" s="215">
        <f t="shared" si="99"/>
        <v>0</v>
      </c>
      <c r="BG713" s="215">
        <f t="shared" si="99"/>
        <v>0</v>
      </c>
      <c r="BH713" s="215">
        <f t="shared" si="99"/>
        <v>0</v>
      </c>
      <c r="BI713" s="215">
        <f t="shared" si="99"/>
        <v>0</v>
      </c>
      <c r="BJ713" s="215">
        <f t="shared" si="99"/>
        <v>0</v>
      </c>
      <c r="BK713" s="215">
        <f t="shared" si="99"/>
        <v>0</v>
      </c>
      <c r="BL713" s="215">
        <f t="shared" si="99"/>
        <v>0</v>
      </c>
      <c r="BM713" s="215">
        <f t="shared" si="99"/>
        <v>0</v>
      </c>
      <c r="BN713" s="215">
        <f t="shared" si="99"/>
        <v>0</v>
      </c>
      <c r="BO713" s="215">
        <f t="shared" si="99"/>
        <v>0</v>
      </c>
      <c r="BP713" s="215">
        <f t="shared" si="99"/>
        <v>0</v>
      </c>
      <c r="BQ713" s="215">
        <f t="shared" si="99"/>
        <v>0</v>
      </c>
      <c r="BR713" s="215">
        <f t="shared" si="99"/>
        <v>0</v>
      </c>
      <c r="BS713" s="215">
        <f t="shared" si="99"/>
        <v>0</v>
      </c>
      <c r="BT713" s="215">
        <f t="shared" ref="BT713:CB721" si="100">BT601</f>
        <v>0</v>
      </c>
      <c r="BU713" s="215">
        <f t="shared" si="100"/>
        <v>0</v>
      </c>
      <c r="BV713" s="215">
        <f t="shared" si="100"/>
        <v>0</v>
      </c>
      <c r="BW713" s="215">
        <f t="shared" si="100"/>
        <v>0</v>
      </c>
      <c r="BX713" s="215">
        <f t="shared" si="100"/>
        <v>0</v>
      </c>
      <c r="BY713" s="215">
        <f t="shared" si="100"/>
        <v>0</v>
      </c>
      <c r="BZ713" s="215">
        <f t="shared" si="100"/>
        <v>0</v>
      </c>
      <c r="CA713" s="215">
        <f t="shared" si="100"/>
        <v>0</v>
      </c>
      <c r="CB713" s="215">
        <f t="shared" si="100"/>
        <v>0</v>
      </c>
      <c r="CC713" s="216">
        <f>SUM(H713:CB713)</f>
        <v>0</v>
      </c>
    </row>
    <row r="714" spans="1:81" s="346" customFormat="1" ht="23.25" customHeight="1">
      <c r="A714" s="345"/>
      <c r="B714" s="349" t="s">
        <v>71</v>
      </c>
      <c r="C714" s="469" t="s">
        <v>1405</v>
      </c>
      <c r="D714" s="376"/>
      <c r="E714" s="376"/>
      <c r="F714" s="362" t="s">
        <v>1242</v>
      </c>
      <c r="G714" s="363" t="s">
        <v>1243</v>
      </c>
      <c r="H714" s="216">
        <f t="shared" si="99"/>
        <v>76718888.819999993</v>
      </c>
      <c r="I714" s="216">
        <f t="shared" si="99"/>
        <v>0</v>
      </c>
      <c r="J714" s="216">
        <f t="shared" si="99"/>
        <v>0</v>
      </c>
      <c r="K714" s="216">
        <f t="shared" si="99"/>
        <v>0</v>
      </c>
      <c r="L714" s="216">
        <f t="shared" si="99"/>
        <v>0</v>
      </c>
      <c r="M714" s="216">
        <f t="shared" si="99"/>
        <v>0</v>
      </c>
      <c r="N714" s="216">
        <f t="shared" si="99"/>
        <v>53211271.310000002</v>
      </c>
      <c r="O714" s="216">
        <f t="shared" si="99"/>
        <v>0</v>
      </c>
      <c r="P714" s="216">
        <f t="shared" si="99"/>
        <v>0</v>
      </c>
      <c r="Q714" s="216">
        <f t="shared" si="99"/>
        <v>0</v>
      </c>
      <c r="R714" s="216">
        <f t="shared" si="99"/>
        <v>0</v>
      </c>
      <c r="S714" s="216">
        <f t="shared" si="99"/>
        <v>0</v>
      </c>
      <c r="T714" s="216">
        <f t="shared" si="99"/>
        <v>0</v>
      </c>
      <c r="U714" s="216">
        <f t="shared" si="99"/>
        <v>0</v>
      </c>
      <c r="V714" s="216">
        <f t="shared" si="99"/>
        <v>0</v>
      </c>
      <c r="W714" s="216">
        <f t="shared" si="99"/>
        <v>0</v>
      </c>
      <c r="X714" s="216">
        <f t="shared" si="99"/>
        <v>0</v>
      </c>
      <c r="Y714" s="216">
        <f t="shared" si="99"/>
        <v>0</v>
      </c>
      <c r="Z714" s="216">
        <f t="shared" si="99"/>
        <v>0</v>
      </c>
      <c r="AA714" s="216">
        <f t="shared" si="99"/>
        <v>0</v>
      </c>
      <c r="AB714" s="216">
        <f t="shared" si="99"/>
        <v>0</v>
      </c>
      <c r="AC714" s="216">
        <f t="shared" si="99"/>
        <v>0</v>
      </c>
      <c r="AD714" s="216">
        <f t="shared" si="99"/>
        <v>0</v>
      </c>
      <c r="AE714" s="216">
        <f t="shared" si="99"/>
        <v>0</v>
      </c>
      <c r="AF714" s="216">
        <f t="shared" si="99"/>
        <v>0</v>
      </c>
      <c r="AG714" s="216">
        <f t="shared" si="99"/>
        <v>0</v>
      </c>
      <c r="AH714" s="216">
        <f t="shared" si="99"/>
        <v>0</v>
      </c>
      <c r="AI714" s="216">
        <f t="shared" si="99"/>
        <v>0</v>
      </c>
      <c r="AJ714" s="216">
        <f t="shared" si="99"/>
        <v>0</v>
      </c>
      <c r="AK714" s="216">
        <f t="shared" si="99"/>
        <v>0</v>
      </c>
      <c r="AL714" s="216">
        <f t="shared" si="99"/>
        <v>0</v>
      </c>
      <c r="AM714" s="216">
        <f t="shared" si="99"/>
        <v>0</v>
      </c>
      <c r="AN714" s="216">
        <f t="shared" si="99"/>
        <v>0</v>
      </c>
      <c r="AO714" s="216">
        <f t="shared" si="99"/>
        <v>0</v>
      </c>
      <c r="AP714" s="216">
        <f t="shared" si="99"/>
        <v>0</v>
      </c>
      <c r="AQ714" s="216">
        <f t="shared" si="99"/>
        <v>0</v>
      </c>
      <c r="AR714" s="216">
        <f t="shared" si="99"/>
        <v>0</v>
      </c>
      <c r="AS714" s="216">
        <f t="shared" si="99"/>
        <v>0</v>
      </c>
      <c r="AT714" s="216">
        <f t="shared" si="99"/>
        <v>0</v>
      </c>
      <c r="AU714" s="216">
        <f t="shared" si="99"/>
        <v>1549009.6</v>
      </c>
      <c r="AV714" s="216">
        <f t="shared" si="99"/>
        <v>0</v>
      </c>
      <c r="AW714" s="216">
        <f t="shared" si="99"/>
        <v>0</v>
      </c>
      <c r="AX714" s="216">
        <f t="shared" si="99"/>
        <v>0</v>
      </c>
      <c r="AY714" s="216">
        <f t="shared" si="99"/>
        <v>0</v>
      </c>
      <c r="AZ714" s="216">
        <f t="shared" si="99"/>
        <v>0</v>
      </c>
      <c r="BA714" s="216">
        <f t="shared" si="99"/>
        <v>0</v>
      </c>
      <c r="BB714" s="216">
        <f t="shared" si="99"/>
        <v>34038375.340000004</v>
      </c>
      <c r="BC714" s="216">
        <f t="shared" si="99"/>
        <v>0</v>
      </c>
      <c r="BD714" s="216">
        <f t="shared" si="99"/>
        <v>0</v>
      </c>
      <c r="BE714" s="216">
        <f t="shared" si="99"/>
        <v>0</v>
      </c>
      <c r="BF714" s="216">
        <f t="shared" si="99"/>
        <v>0</v>
      </c>
      <c r="BG714" s="216">
        <f t="shared" si="99"/>
        <v>0</v>
      </c>
      <c r="BH714" s="216">
        <f t="shared" si="99"/>
        <v>0</v>
      </c>
      <c r="BI714" s="216">
        <f t="shared" si="99"/>
        <v>0</v>
      </c>
      <c r="BJ714" s="216">
        <f t="shared" si="99"/>
        <v>0</v>
      </c>
      <c r="BK714" s="216">
        <f t="shared" si="99"/>
        <v>0</v>
      </c>
      <c r="BL714" s="216">
        <f t="shared" si="99"/>
        <v>0</v>
      </c>
      <c r="BM714" s="216">
        <f t="shared" si="99"/>
        <v>37532277.840000004</v>
      </c>
      <c r="BN714" s="216">
        <f t="shared" si="99"/>
        <v>0</v>
      </c>
      <c r="BO714" s="216">
        <f t="shared" si="99"/>
        <v>0</v>
      </c>
      <c r="BP714" s="216">
        <f t="shared" si="99"/>
        <v>0</v>
      </c>
      <c r="BQ714" s="216">
        <f t="shared" si="99"/>
        <v>0</v>
      </c>
      <c r="BR714" s="216">
        <f t="shared" si="99"/>
        <v>0</v>
      </c>
      <c r="BS714" s="216">
        <f t="shared" si="99"/>
        <v>0</v>
      </c>
      <c r="BT714" s="216">
        <f t="shared" si="100"/>
        <v>21674232.449999999</v>
      </c>
      <c r="BU714" s="216">
        <f t="shared" si="100"/>
        <v>0</v>
      </c>
      <c r="BV714" s="216">
        <f t="shared" si="100"/>
        <v>0</v>
      </c>
      <c r="BW714" s="216">
        <f t="shared" si="100"/>
        <v>0</v>
      </c>
      <c r="BX714" s="216">
        <f t="shared" si="100"/>
        <v>0</v>
      </c>
      <c r="BY714" s="216">
        <f t="shared" si="100"/>
        <v>0</v>
      </c>
      <c r="BZ714" s="216">
        <f t="shared" si="100"/>
        <v>0</v>
      </c>
      <c r="CA714" s="216">
        <f t="shared" si="100"/>
        <v>0</v>
      </c>
      <c r="CB714" s="216">
        <f t="shared" si="100"/>
        <v>0</v>
      </c>
      <c r="CC714" s="216">
        <f t="shared" si="86"/>
        <v>224724055.35999998</v>
      </c>
    </row>
    <row r="715" spans="1:81" s="116" customFormat="1" ht="23.25" customHeight="1">
      <c r="A715" s="148"/>
      <c r="B715" s="145"/>
      <c r="C715" s="470"/>
      <c r="D715" s="361"/>
      <c r="E715" s="361"/>
      <c r="F715" s="362" t="s">
        <v>1244</v>
      </c>
      <c r="G715" s="363" t="s">
        <v>1245</v>
      </c>
      <c r="H715" s="216">
        <f t="shared" si="99"/>
        <v>48738211.210000001</v>
      </c>
      <c r="I715" s="216">
        <f t="shared" si="99"/>
        <v>0</v>
      </c>
      <c r="J715" s="216">
        <f t="shared" si="99"/>
        <v>0</v>
      </c>
      <c r="K715" s="216">
        <f t="shared" si="99"/>
        <v>0</v>
      </c>
      <c r="L715" s="216">
        <f t="shared" si="99"/>
        <v>0</v>
      </c>
      <c r="M715" s="216">
        <f t="shared" si="99"/>
        <v>0</v>
      </c>
      <c r="N715" s="216">
        <f t="shared" si="99"/>
        <v>25853491.48</v>
      </c>
      <c r="O715" s="216">
        <f t="shared" si="99"/>
        <v>0</v>
      </c>
      <c r="P715" s="216">
        <f t="shared" si="99"/>
        <v>0</v>
      </c>
      <c r="Q715" s="216">
        <f t="shared" si="99"/>
        <v>0</v>
      </c>
      <c r="R715" s="216">
        <f t="shared" si="99"/>
        <v>0</v>
      </c>
      <c r="S715" s="216">
        <f t="shared" si="99"/>
        <v>0</v>
      </c>
      <c r="T715" s="216">
        <f t="shared" si="99"/>
        <v>0</v>
      </c>
      <c r="U715" s="216">
        <f t="shared" si="99"/>
        <v>0</v>
      </c>
      <c r="V715" s="216">
        <f t="shared" si="99"/>
        <v>0</v>
      </c>
      <c r="W715" s="216">
        <f t="shared" si="99"/>
        <v>0</v>
      </c>
      <c r="X715" s="216">
        <f t="shared" si="99"/>
        <v>0</v>
      </c>
      <c r="Y715" s="216">
        <f t="shared" si="99"/>
        <v>0</v>
      </c>
      <c r="Z715" s="216">
        <f t="shared" si="99"/>
        <v>0</v>
      </c>
      <c r="AA715" s="216">
        <f t="shared" si="99"/>
        <v>0</v>
      </c>
      <c r="AB715" s="216">
        <f t="shared" si="99"/>
        <v>0</v>
      </c>
      <c r="AC715" s="216">
        <f t="shared" si="99"/>
        <v>0</v>
      </c>
      <c r="AD715" s="216">
        <f t="shared" si="99"/>
        <v>0</v>
      </c>
      <c r="AE715" s="216">
        <f t="shared" si="99"/>
        <v>0</v>
      </c>
      <c r="AF715" s="216">
        <f t="shared" si="99"/>
        <v>0</v>
      </c>
      <c r="AG715" s="216">
        <f t="shared" si="99"/>
        <v>0</v>
      </c>
      <c r="AH715" s="216">
        <f t="shared" si="99"/>
        <v>0</v>
      </c>
      <c r="AI715" s="216">
        <f t="shared" si="99"/>
        <v>0</v>
      </c>
      <c r="AJ715" s="216">
        <f t="shared" si="99"/>
        <v>0</v>
      </c>
      <c r="AK715" s="216">
        <f t="shared" si="99"/>
        <v>0</v>
      </c>
      <c r="AL715" s="216">
        <f t="shared" si="99"/>
        <v>0</v>
      </c>
      <c r="AM715" s="216">
        <f t="shared" si="99"/>
        <v>0</v>
      </c>
      <c r="AN715" s="216">
        <f t="shared" si="99"/>
        <v>0</v>
      </c>
      <c r="AO715" s="216">
        <f t="shared" si="99"/>
        <v>0</v>
      </c>
      <c r="AP715" s="216">
        <f t="shared" si="99"/>
        <v>0</v>
      </c>
      <c r="AQ715" s="216">
        <f t="shared" si="99"/>
        <v>0</v>
      </c>
      <c r="AR715" s="216">
        <f t="shared" si="99"/>
        <v>0</v>
      </c>
      <c r="AS715" s="216">
        <f t="shared" si="99"/>
        <v>0</v>
      </c>
      <c r="AT715" s="216">
        <f t="shared" si="99"/>
        <v>0</v>
      </c>
      <c r="AU715" s="216">
        <f t="shared" si="99"/>
        <v>0</v>
      </c>
      <c r="AV715" s="216">
        <f t="shared" si="99"/>
        <v>0</v>
      </c>
      <c r="AW715" s="216">
        <f t="shared" si="99"/>
        <v>0</v>
      </c>
      <c r="AX715" s="216">
        <f t="shared" si="99"/>
        <v>0</v>
      </c>
      <c r="AY715" s="216">
        <f t="shared" si="99"/>
        <v>0</v>
      </c>
      <c r="AZ715" s="216">
        <f t="shared" si="99"/>
        <v>0</v>
      </c>
      <c r="BA715" s="216">
        <f t="shared" si="99"/>
        <v>0</v>
      </c>
      <c r="BB715" s="216">
        <f t="shared" si="99"/>
        <v>12584811.99</v>
      </c>
      <c r="BC715" s="216">
        <f t="shared" si="99"/>
        <v>0</v>
      </c>
      <c r="BD715" s="216">
        <f t="shared" si="99"/>
        <v>0</v>
      </c>
      <c r="BE715" s="216">
        <f t="shared" si="99"/>
        <v>0</v>
      </c>
      <c r="BF715" s="216">
        <f t="shared" si="99"/>
        <v>0</v>
      </c>
      <c r="BG715" s="216">
        <f t="shared" si="99"/>
        <v>0</v>
      </c>
      <c r="BH715" s="216">
        <f t="shared" si="99"/>
        <v>0</v>
      </c>
      <c r="BI715" s="216">
        <f t="shared" si="99"/>
        <v>0</v>
      </c>
      <c r="BJ715" s="216">
        <f t="shared" si="99"/>
        <v>0</v>
      </c>
      <c r="BK715" s="216">
        <f t="shared" si="99"/>
        <v>0</v>
      </c>
      <c r="BL715" s="216">
        <f t="shared" si="99"/>
        <v>0</v>
      </c>
      <c r="BM715" s="216">
        <f t="shared" si="99"/>
        <v>10910657.300000001</v>
      </c>
      <c r="BN715" s="216">
        <f t="shared" si="99"/>
        <v>0</v>
      </c>
      <c r="BO715" s="216">
        <f t="shared" si="99"/>
        <v>0</v>
      </c>
      <c r="BP715" s="216">
        <f t="shared" si="99"/>
        <v>0</v>
      </c>
      <c r="BQ715" s="216">
        <f t="shared" si="99"/>
        <v>0</v>
      </c>
      <c r="BR715" s="216">
        <f t="shared" si="99"/>
        <v>0</v>
      </c>
      <c r="BS715" s="216">
        <f t="shared" si="99"/>
        <v>0</v>
      </c>
      <c r="BT715" s="216">
        <f t="shared" si="100"/>
        <v>16275884</v>
      </c>
      <c r="BU715" s="216">
        <f t="shared" si="100"/>
        <v>0</v>
      </c>
      <c r="BV715" s="216">
        <f t="shared" si="100"/>
        <v>0</v>
      </c>
      <c r="BW715" s="216">
        <f t="shared" si="100"/>
        <v>0</v>
      </c>
      <c r="BX715" s="216">
        <f t="shared" si="100"/>
        <v>0</v>
      </c>
      <c r="BY715" s="216">
        <f t="shared" si="100"/>
        <v>0</v>
      </c>
      <c r="BZ715" s="216">
        <f t="shared" si="100"/>
        <v>0</v>
      </c>
      <c r="CA715" s="216">
        <f t="shared" si="100"/>
        <v>0</v>
      </c>
      <c r="CB715" s="216">
        <f t="shared" si="100"/>
        <v>0</v>
      </c>
      <c r="CC715" s="216">
        <f t="shared" si="86"/>
        <v>114363055.97999999</v>
      </c>
    </row>
    <row r="716" spans="1:81" s="116" customFormat="1">
      <c r="A716" s="148"/>
      <c r="B716" s="349"/>
      <c r="C716" s="471"/>
      <c r="D716" s="361"/>
      <c r="E716" s="361"/>
      <c r="F716" s="362" t="s">
        <v>1246</v>
      </c>
      <c r="G716" s="363" t="s">
        <v>1247</v>
      </c>
      <c r="H716" s="216">
        <f t="shared" si="99"/>
        <v>40721295.5</v>
      </c>
      <c r="I716" s="216">
        <f t="shared" si="99"/>
        <v>0</v>
      </c>
      <c r="J716" s="216">
        <f t="shared" si="99"/>
        <v>0</v>
      </c>
      <c r="K716" s="216">
        <f t="shared" si="99"/>
        <v>0</v>
      </c>
      <c r="L716" s="216">
        <f t="shared" si="99"/>
        <v>0</v>
      </c>
      <c r="M716" s="216">
        <f t="shared" si="99"/>
        <v>0</v>
      </c>
      <c r="N716" s="216">
        <f t="shared" si="99"/>
        <v>35459161.799999997</v>
      </c>
      <c r="O716" s="216">
        <f t="shared" si="99"/>
        <v>0</v>
      </c>
      <c r="P716" s="216">
        <f t="shared" si="99"/>
        <v>0</v>
      </c>
      <c r="Q716" s="216">
        <f t="shared" si="99"/>
        <v>0</v>
      </c>
      <c r="R716" s="216">
        <f t="shared" si="99"/>
        <v>0</v>
      </c>
      <c r="S716" s="216">
        <f t="shared" si="99"/>
        <v>0</v>
      </c>
      <c r="T716" s="216">
        <f t="shared" si="99"/>
        <v>0</v>
      </c>
      <c r="U716" s="216">
        <f t="shared" si="99"/>
        <v>0</v>
      </c>
      <c r="V716" s="216">
        <f t="shared" si="99"/>
        <v>0</v>
      </c>
      <c r="W716" s="216">
        <f t="shared" si="99"/>
        <v>0</v>
      </c>
      <c r="X716" s="216">
        <f t="shared" si="99"/>
        <v>0</v>
      </c>
      <c r="Y716" s="216">
        <f t="shared" si="99"/>
        <v>0</v>
      </c>
      <c r="Z716" s="216">
        <f t="shared" si="99"/>
        <v>0</v>
      </c>
      <c r="AA716" s="216">
        <f t="shared" si="99"/>
        <v>0</v>
      </c>
      <c r="AB716" s="216">
        <f t="shared" si="99"/>
        <v>0</v>
      </c>
      <c r="AC716" s="216">
        <f t="shared" si="99"/>
        <v>0</v>
      </c>
      <c r="AD716" s="216">
        <f t="shared" si="99"/>
        <v>0</v>
      </c>
      <c r="AE716" s="216">
        <f t="shared" si="99"/>
        <v>0</v>
      </c>
      <c r="AF716" s="216">
        <f t="shared" si="99"/>
        <v>0</v>
      </c>
      <c r="AG716" s="216">
        <f t="shared" si="99"/>
        <v>0</v>
      </c>
      <c r="AH716" s="216">
        <f t="shared" si="99"/>
        <v>0</v>
      </c>
      <c r="AI716" s="216">
        <f t="shared" si="99"/>
        <v>0</v>
      </c>
      <c r="AJ716" s="216">
        <f t="shared" si="99"/>
        <v>0</v>
      </c>
      <c r="AK716" s="216">
        <f t="shared" si="99"/>
        <v>0</v>
      </c>
      <c r="AL716" s="216">
        <f t="shared" si="99"/>
        <v>0</v>
      </c>
      <c r="AM716" s="216">
        <f t="shared" si="99"/>
        <v>4300</v>
      </c>
      <c r="AN716" s="216">
        <f t="shared" si="99"/>
        <v>0</v>
      </c>
      <c r="AO716" s="216">
        <f t="shared" si="99"/>
        <v>0</v>
      </c>
      <c r="AP716" s="216">
        <f t="shared" si="99"/>
        <v>0</v>
      </c>
      <c r="AQ716" s="216">
        <f t="shared" si="99"/>
        <v>0</v>
      </c>
      <c r="AR716" s="216">
        <f t="shared" si="99"/>
        <v>0</v>
      </c>
      <c r="AS716" s="216">
        <f t="shared" si="99"/>
        <v>0</v>
      </c>
      <c r="AT716" s="216">
        <f t="shared" si="99"/>
        <v>0</v>
      </c>
      <c r="AU716" s="216">
        <f t="shared" si="99"/>
        <v>0</v>
      </c>
      <c r="AV716" s="216">
        <f t="shared" si="99"/>
        <v>0</v>
      </c>
      <c r="AW716" s="216">
        <f t="shared" si="99"/>
        <v>0</v>
      </c>
      <c r="AX716" s="216">
        <f t="shared" si="99"/>
        <v>0</v>
      </c>
      <c r="AY716" s="216">
        <f t="shared" si="99"/>
        <v>0</v>
      </c>
      <c r="AZ716" s="216">
        <f t="shared" si="99"/>
        <v>0</v>
      </c>
      <c r="BA716" s="216">
        <f t="shared" si="99"/>
        <v>0</v>
      </c>
      <c r="BB716" s="216">
        <f t="shared" si="99"/>
        <v>14481478.35</v>
      </c>
      <c r="BC716" s="216">
        <f t="shared" si="99"/>
        <v>0</v>
      </c>
      <c r="BD716" s="216">
        <f t="shared" si="99"/>
        <v>0</v>
      </c>
      <c r="BE716" s="216">
        <f t="shared" si="99"/>
        <v>0</v>
      </c>
      <c r="BF716" s="216">
        <f t="shared" si="99"/>
        <v>0</v>
      </c>
      <c r="BG716" s="216">
        <f t="shared" si="99"/>
        <v>0</v>
      </c>
      <c r="BH716" s="216">
        <f t="shared" si="99"/>
        <v>0</v>
      </c>
      <c r="BI716" s="216">
        <f t="shared" si="99"/>
        <v>0</v>
      </c>
      <c r="BJ716" s="216">
        <f t="shared" si="99"/>
        <v>0</v>
      </c>
      <c r="BK716" s="216">
        <f t="shared" si="99"/>
        <v>0</v>
      </c>
      <c r="BL716" s="216">
        <f t="shared" si="99"/>
        <v>0</v>
      </c>
      <c r="BM716" s="216">
        <f t="shared" si="99"/>
        <v>15340005.140000001</v>
      </c>
      <c r="BN716" s="216">
        <f t="shared" si="99"/>
        <v>0</v>
      </c>
      <c r="BO716" s="216">
        <f t="shared" si="99"/>
        <v>0</v>
      </c>
      <c r="BP716" s="216">
        <f t="shared" si="99"/>
        <v>0</v>
      </c>
      <c r="BQ716" s="216">
        <f t="shared" si="99"/>
        <v>0</v>
      </c>
      <c r="BR716" s="216">
        <f t="shared" si="99"/>
        <v>0</v>
      </c>
      <c r="BS716" s="216">
        <f t="shared" ref="BS716:BT719" si="101">BS604</f>
        <v>0</v>
      </c>
      <c r="BT716" s="216">
        <f t="shared" si="101"/>
        <v>3921625.08</v>
      </c>
      <c r="BU716" s="216">
        <f t="shared" si="100"/>
        <v>0</v>
      </c>
      <c r="BV716" s="216">
        <f t="shared" si="100"/>
        <v>0</v>
      </c>
      <c r="BW716" s="216">
        <f t="shared" si="100"/>
        <v>0</v>
      </c>
      <c r="BX716" s="216">
        <f t="shared" si="100"/>
        <v>0</v>
      </c>
      <c r="BY716" s="216">
        <f t="shared" si="100"/>
        <v>0</v>
      </c>
      <c r="BZ716" s="216">
        <f t="shared" si="100"/>
        <v>0</v>
      </c>
      <c r="CA716" s="216">
        <f t="shared" si="100"/>
        <v>0</v>
      </c>
      <c r="CB716" s="216">
        <f t="shared" si="100"/>
        <v>0</v>
      </c>
      <c r="CC716" s="216">
        <f t="shared" si="86"/>
        <v>109927865.86999999</v>
      </c>
    </row>
    <row r="717" spans="1:81" s="116" customFormat="1">
      <c r="A717" s="148"/>
      <c r="B717" s="349"/>
      <c r="C717" s="351"/>
      <c r="D717" s="361"/>
      <c r="E717" s="361"/>
      <c r="F717" s="362" t="s">
        <v>1248</v>
      </c>
      <c r="G717" s="363" t="s">
        <v>1249</v>
      </c>
      <c r="H717" s="216">
        <f t="shared" ref="H717:BS720" si="102">H605</f>
        <v>17617174.77</v>
      </c>
      <c r="I717" s="216">
        <f t="shared" si="102"/>
        <v>0</v>
      </c>
      <c r="J717" s="216">
        <f t="shared" si="102"/>
        <v>0</v>
      </c>
      <c r="K717" s="216">
        <f t="shared" si="102"/>
        <v>0</v>
      </c>
      <c r="L717" s="216">
        <f t="shared" si="102"/>
        <v>0</v>
      </c>
      <c r="M717" s="216">
        <f t="shared" si="102"/>
        <v>0</v>
      </c>
      <c r="N717" s="216">
        <f t="shared" si="102"/>
        <v>12944542.689999999</v>
      </c>
      <c r="O717" s="216">
        <f t="shared" si="102"/>
        <v>0</v>
      </c>
      <c r="P717" s="216">
        <f t="shared" si="102"/>
        <v>0</v>
      </c>
      <c r="Q717" s="216">
        <f t="shared" si="102"/>
        <v>0</v>
      </c>
      <c r="R717" s="216">
        <f t="shared" si="102"/>
        <v>0</v>
      </c>
      <c r="S717" s="216">
        <f t="shared" si="102"/>
        <v>0</v>
      </c>
      <c r="T717" s="216">
        <f t="shared" si="102"/>
        <v>0</v>
      </c>
      <c r="U717" s="216">
        <f t="shared" si="102"/>
        <v>0</v>
      </c>
      <c r="V717" s="216">
        <f t="shared" si="102"/>
        <v>0</v>
      </c>
      <c r="W717" s="216">
        <f t="shared" si="102"/>
        <v>88093.1</v>
      </c>
      <c r="X717" s="216">
        <f t="shared" si="102"/>
        <v>0</v>
      </c>
      <c r="Y717" s="216">
        <f t="shared" si="102"/>
        <v>0</v>
      </c>
      <c r="Z717" s="216">
        <f t="shared" si="102"/>
        <v>0</v>
      </c>
      <c r="AA717" s="216">
        <f t="shared" si="102"/>
        <v>0</v>
      </c>
      <c r="AB717" s="216">
        <f t="shared" si="102"/>
        <v>0</v>
      </c>
      <c r="AC717" s="216">
        <f t="shared" si="102"/>
        <v>0</v>
      </c>
      <c r="AD717" s="216">
        <f t="shared" si="102"/>
        <v>0</v>
      </c>
      <c r="AE717" s="216">
        <f t="shared" si="102"/>
        <v>0</v>
      </c>
      <c r="AF717" s="216">
        <f t="shared" si="102"/>
        <v>0</v>
      </c>
      <c r="AG717" s="216">
        <f t="shared" si="102"/>
        <v>0</v>
      </c>
      <c r="AH717" s="216">
        <f t="shared" si="102"/>
        <v>0</v>
      </c>
      <c r="AI717" s="216">
        <f t="shared" si="102"/>
        <v>0</v>
      </c>
      <c r="AJ717" s="216">
        <f t="shared" si="102"/>
        <v>0</v>
      </c>
      <c r="AK717" s="216">
        <f t="shared" si="102"/>
        <v>0</v>
      </c>
      <c r="AL717" s="216">
        <f t="shared" si="102"/>
        <v>0</v>
      </c>
      <c r="AM717" s="216">
        <f t="shared" si="102"/>
        <v>0</v>
      </c>
      <c r="AN717" s="216">
        <f t="shared" si="102"/>
        <v>0</v>
      </c>
      <c r="AO717" s="216">
        <f t="shared" si="102"/>
        <v>0</v>
      </c>
      <c r="AP717" s="216">
        <f t="shared" si="102"/>
        <v>0</v>
      </c>
      <c r="AQ717" s="216">
        <f t="shared" si="102"/>
        <v>0</v>
      </c>
      <c r="AR717" s="216">
        <f t="shared" si="102"/>
        <v>0</v>
      </c>
      <c r="AS717" s="216">
        <f t="shared" si="102"/>
        <v>0</v>
      </c>
      <c r="AT717" s="216">
        <f t="shared" si="102"/>
        <v>0</v>
      </c>
      <c r="AU717" s="216">
        <f t="shared" si="102"/>
        <v>0</v>
      </c>
      <c r="AV717" s="216">
        <f t="shared" si="102"/>
        <v>0</v>
      </c>
      <c r="AW717" s="216">
        <f t="shared" si="102"/>
        <v>0</v>
      </c>
      <c r="AX717" s="216">
        <f t="shared" si="102"/>
        <v>0</v>
      </c>
      <c r="AY717" s="216">
        <f t="shared" si="102"/>
        <v>0</v>
      </c>
      <c r="AZ717" s="216">
        <f t="shared" si="102"/>
        <v>0</v>
      </c>
      <c r="BA717" s="216">
        <f t="shared" si="102"/>
        <v>0</v>
      </c>
      <c r="BB717" s="216">
        <f t="shared" si="102"/>
        <v>6251869.9000000004</v>
      </c>
      <c r="BC717" s="216">
        <f t="shared" si="102"/>
        <v>0</v>
      </c>
      <c r="BD717" s="216">
        <f t="shared" si="102"/>
        <v>0</v>
      </c>
      <c r="BE717" s="216">
        <f t="shared" si="102"/>
        <v>0</v>
      </c>
      <c r="BF717" s="216">
        <f t="shared" si="102"/>
        <v>0</v>
      </c>
      <c r="BG717" s="216">
        <f t="shared" si="102"/>
        <v>0</v>
      </c>
      <c r="BH717" s="216">
        <f t="shared" si="102"/>
        <v>0</v>
      </c>
      <c r="BI717" s="216">
        <f t="shared" si="102"/>
        <v>0</v>
      </c>
      <c r="BJ717" s="216">
        <f t="shared" si="102"/>
        <v>0</v>
      </c>
      <c r="BK717" s="216">
        <f t="shared" si="102"/>
        <v>0</v>
      </c>
      <c r="BL717" s="216">
        <f t="shared" si="102"/>
        <v>0</v>
      </c>
      <c r="BM717" s="216">
        <f t="shared" si="102"/>
        <v>5759881.3099999996</v>
      </c>
      <c r="BN717" s="216">
        <f t="shared" si="102"/>
        <v>0</v>
      </c>
      <c r="BO717" s="216">
        <f t="shared" si="102"/>
        <v>0</v>
      </c>
      <c r="BP717" s="216">
        <f t="shared" si="102"/>
        <v>0</v>
      </c>
      <c r="BQ717" s="216">
        <f t="shared" si="102"/>
        <v>0</v>
      </c>
      <c r="BR717" s="216">
        <f t="shared" si="102"/>
        <v>0</v>
      </c>
      <c r="BS717" s="216">
        <f t="shared" si="102"/>
        <v>0</v>
      </c>
      <c r="BT717" s="216">
        <f t="shared" si="101"/>
        <v>1783092.5</v>
      </c>
      <c r="BU717" s="216">
        <f t="shared" si="100"/>
        <v>0</v>
      </c>
      <c r="BV717" s="216">
        <f t="shared" si="100"/>
        <v>0</v>
      </c>
      <c r="BW717" s="216">
        <f t="shared" si="100"/>
        <v>0</v>
      </c>
      <c r="BX717" s="216">
        <f t="shared" si="100"/>
        <v>0</v>
      </c>
      <c r="BY717" s="216">
        <f t="shared" si="100"/>
        <v>0</v>
      </c>
      <c r="BZ717" s="216">
        <f t="shared" si="100"/>
        <v>0</v>
      </c>
      <c r="CA717" s="216">
        <f t="shared" si="100"/>
        <v>0</v>
      </c>
      <c r="CB717" s="216">
        <f t="shared" si="100"/>
        <v>0</v>
      </c>
      <c r="CC717" s="216">
        <f t="shared" si="86"/>
        <v>44444654.270000003</v>
      </c>
    </row>
    <row r="718" spans="1:81" s="116" customFormat="1">
      <c r="A718" s="148"/>
      <c r="B718" s="349"/>
      <c r="C718" s="351"/>
      <c r="D718" s="361"/>
      <c r="E718" s="361"/>
      <c r="F718" s="362" t="s">
        <v>1250</v>
      </c>
      <c r="G718" s="363" t="s">
        <v>1251</v>
      </c>
      <c r="H718" s="216">
        <f t="shared" si="102"/>
        <v>78577888.629999995</v>
      </c>
      <c r="I718" s="216">
        <f t="shared" si="102"/>
        <v>0</v>
      </c>
      <c r="J718" s="216">
        <f t="shared" si="102"/>
        <v>0</v>
      </c>
      <c r="K718" s="216">
        <f t="shared" si="102"/>
        <v>0</v>
      </c>
      <c r="L718" s="216">
        <f t="shared" si="102"/>
        <v>0</v>
      </c>
      <c r="M718" s="216">
        <f t="shared" si="102"/>
        <v>0</v>
      </c>
      <c r="N718" s="216">
        <f t="shared" si="102"/>
        <v>19313284.170000002</v>
      </c>
      <c r="O718" s="216">
        <f t="shared" si="102"/>
        <v>0</v>
      </c>
      <c r="P718" s="216">
        <f t="shared" si="102"/>
        <v>0</v>
      </c>
      <c r="Q718" s="216">
        <f t="shared" si="102"/>
        <v>0</v>
      </c>
      <c r="R718" s="216">
        <f t="shared" si="102"/>
        <v>0</v>
      </c>
      <c r="S718" s="216">
        <f t="shared" si="102"/>
        <v>0</v>
      </c>
      <c r="T718" s="216">
        <f t="shared" si="102"/>
        <v>0</v>
      </c>
      <c r="U718" s="216">
        <f t="shared" si="102"/>
        <v>0</v>
      </c>
      <c r="V718" s="216">
        <f t="shared" si="102"/>
        <v>0</v>
      </c>
      <c r="W718" s="216">
        <f t="shared" si="102"/>
        <v>0</v>
      </c>
      <c r="X718" s="216">
        <f t="shared" si="102"/>
        <v>0</v>
      </c>
      <c r="Y718" s="216">
        <f t="shared" si="102"/>
        <v>0</v>
      </c>
      <c r="Z718" s="216">
        <f t="shared" si="102"/>
        <v>0</v>
      </c>
      <c r="AA718" s="216">
        <f t="shared" si="102"/>
        <v>0</v>
      </c>
      <c r="AB718" s="216">
        <f t="shared" si="102"/>
        <v>0</v>
      </c>
      <c r="AC718" s="216">
        <f t="shared" si="102"/>
        <v>0</v>
      </c>
      <c r="AD718" s="216">
        <f t="shared" si="102"/>
        <v>0</v>
      </c>
      <c r="AE718" s="216">
        <f t="shared" si="102"/>
        <v>0</v>
      </c>
      <c r="AF718" s="216">
        <f t="shared" si="102"/>
        <v>0</v>
      </c>
      <c r="AG718" s="216">
        <f t="shared" si="102"/>
        <v>0</v>
      </c>
      <c r="AH718" s="216">
        <f t="shared" si="102"/>
        <v>0</v>
      </c>
      <c r="AI718" s="216">
        <f t="shared" si="102"/>
        <v>0</v>
      </c>
      <c r="AJ718" s="216">
        <f t="shared" si="102"/>
        <v>0</v>
      </c>
      <c r="AK718" s="216">
        <f t="shared" si="102"/>
        <v>0</v>
      </c>
      <c r="AL718" s="216">
        <f t="shared" si="102"/>
        <v>0</v>
      </c>
      <c r="AM718" s="216">
        <f t="shared" si="102"/>
        <v>0</v>
      </c>
      <c r="AN718" s="216">
        <f t="shared" si="102"/>
        <v>0</v>
      </c>
      <c r="AO718" s="216">
        <f t="shared" si="102"/>
        <v>0</v>
      </c>
      <c r="AP718" s="216">
        <f t="shared" si="102"/>
        <v>0</v>
      </c>
      <c r="AQ718" s="216">
        <f t="shared" si="102"/>
        <v>0</v>
      </c>
      <c r="AR718" s="216">
        <f t="shared" si="102"/>
        <v>0</v>
      </c>
      <c r="AS718" s="216">
        <f t="shared" si="102"/>
        <v>0</v>
      </c>
      <c r="AT718" s="216">
        <f t="shared" si="102"/>
        <v>0</v>
      </c>
      <c r="AU718" s="216">
        <f t="shared" si="102"/>
        <v>4100541</v>
      </c>
      <c r="AV718" s="216">
        <f t="shared" si="102"/>
        <v>0</v>
      </c>
      <c r="AW718" s="216">
        <f t="shared" si="102"/>
        <v>0</v>
      </c>
      <c r="AX718" s="216">
        <f t="shared" si="102"/>
        <v>0</v>
      </c>
      <c r="AY718" s="216">
        <f t="shared" si="102"/>
        <v>0</v>
      </c>
      <c r="AZ718" s="216">
        <f t="shared" si="102"/>
        <v>0</v>
      </c>
      <c r="BA718" s="216">
        <f t="shared" si="102"/>
        <v>0</v>
      </c>
      <c r="BB718" s="216">
        <f t="shared" si="102"/>
        <v>13929546.09</v>
      </c>
      <c r="BC718" s="216">
        <f t="shared" si="102"/>
        <v>0</v>
      </c>
      <c r="BD718" s="216">
        <f t="shared" si="102"/>
        <v>0</v>
      </c>
      <c r="BE718" s="216">
        <f t="shared" si="102"/>
        <v>0</v>
      </c>
      <c r="BF718" s="216">
        <f t="shared" si="102"/>
        <v>0</v>
      </c>
      <c r="BG718" s="216">
        <f t="shared" si="102"/>
        <v>0</v>
      </c>
      <c r="BH718" s="216">
        <f t="shared" si="102"/>
        <v>0</v>
      </c>
      <c r="BI718" s="216">
        <f t="shared" si="102"/>
        <v>0</v>
      </c>
      <c r="BJ718" s="216">
        <f t="shared" si="102"/>
        <v>0</v>
      </c>
      <c r="BK718" s="216">
        <f t="shared" si="102"/>
        <v>0</v>
      </c>
      <c r="BL718" s="216">
        <f t="shared" si="102"/>
        <v>0</v>
      </c>
      <c r="BM718" s="216">
        <f t="shared" si="102"/>
        <v>34420200.200000003</v>
      </c>
      <c r="BN718" s="216">
        <f t="shared" si="102"/>
        <v>0</v>
      </c>
      <c r="BO718" s="216">
        <f t="shared" si="102"/>
        <v>0</v>
      </c>
      <c r="BP718" s="216">
        <f t="shared" si="102"/>
        <v>0</v>
      </c>
      <c r="BQ718" s="216">
        <f t="shared" si="102"/>
        <v>0</v>
      </c>
      <c r="BR718" s="216">
        <f t="shared" si="102"/>
        <v>0</v>
      </c>
      <c r="BS718" s="216">
        <f t="shared" si="102"/>
        <v>0</v>
      </c>
      <c r="BT718" s="216">
        <f t="shared" si="101"/>
        <v>8927950.9700000007</v>
      </c>
      <c r="BU718" s="216">
        <f t="shared" si="100"/>
        <v>0</v>
      </c>
      <c r="BV718" s="216">
        <f t="shared" si="100"/>
        <v>0</v>
      </c>
      <c r="BW718" s="216">
        <f t="shared" si="100"/>
        <v>0</v>
      </c>
      <c r="BX718" s="216">
        <f t="shared" si="100"/>
        <v>0</v>
      </c>
      <c r="BY718" s="216">
        <f t="shared" si="100"/>
        <v>0</v>
      </c>
      <c r="BZ718" s="216">
        <f t="shared" si="100"/>
        <v>0</v>
      </c>
      <c r="CA718" s="216">
        <f t="shared" si="100"/>
        <v>0</v>
      </c>
      <c r="CB718" s="216">
        <f t="shared" si="100"/>
        <v>0</v>
      </c>
      <c r="CC718" s="216">
        <f t="shared" si="86"/>
        <v>159269411.06</v>
      </c>
    </row>
    <row r="719" spans="1:81" s="116" customFormat="1">
      <c r="A719" s="148"/>
      <c r="B719" s="349"/>
      <c r="C719" s="351"/>
      <c r="D719" s="361"/>
      <c r="E719" s="361"/>
      <c r="F719" s="362" t="s">
        <v>1252</v>
      </c>
      <c r="G719" s="363" t="s">
        <v>1780</v>
      </c>
      <c r="H719" s="216">
        <f t="shared" si="102"/>
        <v>13590208.939999999</v>
      </c>
      <c r="I719" s="216">
        <f t="shared" si="102"/>
        <v>0</v>
      </c>
      <c r="J719" s="216">
        <f t="shared" si="102"/>
        <v>0</v>
      </c>
      <c r="K719" s="216">
        <f t="shared" si="102"/>
        <v>0</v>
      </c>
      <c r="L719" s="216">
        <f t="shared" si="102"/>
        <v>0</v>
      </c>
      <c r="M719" s="216">
        <f t="shared" si="102"/>
        <v>0</v>
      </c>
      <c r="N719" s="216">
        <f t="shared" si="102"/>
        <v>36231786.630000003</v>
      </c>
      <c r="O719" s="216">
        <f t="shared" si="102"/>
        <v>0</v>
      </c>
      <c r="P719" s="216">
        <f t="shared" si="102"/>
        <v>0</v>
      </c>
      <c r="Q719" s="216">
        <f t="shared" si="102"/>
        <v>0</v>
      </c>
      <c r="R719" s="216">
        <f t="shared" si="102"/>
        <v>0</v>
      </c>
      <c r="S719" s="216">
        <f t="shared" si="102"/>
        <v>0</v>
      </c>
      <c r="T719" s="216">
        <f t="shared" si="102"/>
        <v>0</v>
      </c>
      <c r="U719" s="216">
        <f t="shared" si="102"/>
        <v>0</v>
      </c>
      <c r="V719" s="216">
        <f t="shared" si="102"/>
        <v>0</v>
      </c>
      <c r="W719" s="216">
        <f t="shared" si="102"/>
        <v>0</v>
      </c>
      <c r="X719" s="216">
        <f t="shared" si="102"/>
        <v>0</v>
      </c>
      <c r="Y719" s="216">
        <f t="shared" si="102"/>
        <v>0</v>
      </c>
      <c r="Z719" s="216">
        <f t="shared" si="102"/>
        <v>0</v>
      </c>
      <c r="AA719" s="216">
        <f t="shared" si="102"/>
        <v>0</v>
      </c>
      <c r="AB719" s="216">
        <f t="shared" si="102"/>
        <v>0</v>
      </c>
      <c r="AC719" s="216">
        <f t="shared" si="102"/>
        <v>0</v>
      </c>
      <c r="AD719" s="216">
        <f t="shared" si="102"/>
        <v>0</v>
      </c>
      <c r="AE719" s="216">
        <f t="shared" si="102"/>
        <v>0</v>
      </c>
      <c r="AF719" s="216">
        <f t="shared" si="102"/>
        <v>0</v>
      </c>
      <c r="AG719" s="216">
        <f t="shared" si="102"/>
        <v>0</v>
      </c>
      <c r="AH719" s="216">
        <f t="shared" si="102"/>
        <v>0</v>
      </c>
      <c r="AI719" s="216">
        <f t="shared" si="102"/>
        <v>0</v>
      </c>
      <c r="AJ719" s="216">
        <f t="shared" si="102"/>
        <v>0</v>
      </c>
      <c r="AK719" s="216">
        <f t="shared" si="102"/>
        <v>0</v>
      </c>
      <c r="AL719" s="216">
        <f t="shared" si="102"/>
        <v>0</v>
      </c>
      <c r="AM719" s="216">
        <f t="shared" si="102"/>
        <v>0</v>
      </c>
      <c r="AN719" s="216">
        <f t="shared" si="102"/>
        <v>0</v>
      </c>
      <c r="AO719" s="216">
        <f t="shared" si="102"/>
        <v>0</v>
      </c>
      <c r="AP719" s="216">
        <f t="shared" si="102"/>
        <v>0</v>
      </c>
      <c r="AQ719" s="216">
        <f t="shared" si="102"/>
        <v>0</v>
      </c>
      <c r="AR719" s="216">
        <f t="shared" si="102"/>
        <v>0</v>
      </c>
      <c r="AS719" s="216">
        <f t="shared" si="102"/>
        <v>0</v>
      </c>
      <c r="AT719" s="216">
        <f t="shared" si="102"/>
        <v>0</v>
      </c>
      <c r="AU719" s="216">
        <f t="shared" si="102"/>
        <v>412996</v>
      </c>
      <c r="AV719" s="216">
        <f t="shared" si="102"/>
        <v>0</v>
      </c>
      <c r="AW719" s="216">
        <f t="shared" si="102"/>
        <v>0</v>
      </c>
      <c r="AX719" s="216">
        <f t="shared" si="102"/>
        <v>0</v>
      </c>
      <c r="AY719" s="216">
        <f t="shared" si="102"/>
        <v>0</v>
      </c>
      <c r="AZ719" s="216">
        <f t="shared" si="102"/>
        <v>0</v>
      </c>
      <c r="BA719" s="216">
        <f t="shared" si="102"/>
        <v>0</v>
      </c>
      <c r="BB719" s="216">
        <f t="shared" si="102"/>
        <v>0</v>
      </c>
      <c r="BC719" s="216">
        <f t="shared" si="102"/>
        <v>0</v>
      </c>
      <c r="BD719" s="216">
        <f t="shared" si="102"/>
        <v>0</v>
      </c>
      <c r="BE719" s="216">
        <f t="shared" si="102"/>
        <v>0</v>
      </c>
      <c r="BF719" s="216">
        <f t="shared" si="102"/>
        <v>0</v>
      </c>
      <c r="BG719" s="216">
        <f t="shared" si="102"/>
        <v>0</v>
      </c>
      <c r="BH719" s="216">
        <f t="shared" si="102"/>
        <v>0</v>
      </c>
      <c r="BI719" s="216">
        <f t="shared" si="102"/>
        <v>0</v>
      </c>
      <c r="BJ719" s="216">
        <f t="shared" si="102"/>
        <v>0</v>
      </c>
      <c r="BK719" s="216">
        <f t="shared" si="102"/>
        <v>0</v>
      </c>
      <c r="BL719" s="216">
        <f t="shared" si="102"/>
        <v>0</v>
      </c>
      <c r="BM719" s="216">
        <f t="shared" si="102"/>
        <v>20852742.870000001</v>
      </c>
      <c r="BN719" s="216">
        <f t="shared" si="102"/>
        <v>0</v>
      </c>
      <c r="BO719" s="216">
        <f t="shared" si="102"/>
        <v>0</v>
      </c>
      <c r="BP719" s="216">
        <f t="shared" si="102"/>
        <v>0</v>
      </c>
      <c r="BQ719" s="216">
        <f t="shared" si="102"/>
        <v>0</v>
      </c>
      <c r="BR719" s="216">
        <f t="shared" si="102"/>
        <v>0</v>
      </c>
      <c r="BS719" s="216">
        <f t="shared" si="102"/>
        <v>0</v>
      </c>
      <c r="BT719" s="216">
        <f t="shared" si="101"/>
        <v>415537.05</v>
      </c>
      <c r="BU719" s="216">
        <f t="shared" si="100"/>
        <v>0</v>
      </c>
      <c r="BV719" s="216">
        <f t="shared" si="100"/>
        <v>0</v>
      </c>
      <c r="BW719" s="216">
        <f t="shared" si="100"/>
        <v>0</v>
      </c>
      <c r="BX719" s="216">
        <f t="shared" si="100"/>
        <v>0</v>
      </c>
      <c r="BY719" s="216">
        <f t="shared" si="100"/>
        <v>0</v>
      </c>
      <c r="BZ719" s="216">
        <f t="shared" si="100"/>
        <v>0</v>
      </c>
      <c r="CA719" s="216">
        <f t="shared" si="100"/>
        <v>0</v>
      </c>
      <c r="CB719" s="216">
        <f t="shared" si="100"/>
        <v>0</v>
      </c>
      <c r="CC719" s="216">
        <f t="shared" si="86"/>
        <v>71503271.489999995</v>
      </c>
    </row>
    <row r="720" spans="1:81" s="116" customFormat="1">
      <c r="A720" s="148"/>
      <c r="B720" s="349"/>
      <c r="C720" s="351"/>
      <c r="D720" s="361"/>
      <c r="E720" s="361"/>
      <c r="F720" s="362" t="s">
        <v>1253</v>
      </c>
      <c r="G720" s="363" t="s">
        <v>1781</v>
      </c>
      <c r="H720" s="216">
        <f t="shared" si="102"/>
        <v>1775214.55</v>
      </c>
      <c r="I720" s="216">
        <f t="shared" si="102"/>
        <v>0</v>
      </c>
      <c r="J720" s="216">
        <f t="shared" si="102"/>
        <v>0</v>
      </c>
      <c r="K720" s="216">
        <f t="shared" si="102"/>
        <v>0</v>
      </c>
      <c r="L720" s="216">
        <f t="shared" si="102"/>
        <v>0</v>
      </c>
      <c r="M720" s="216">
        <f t="shared" si="102"/>
        <v>0</v>
      </c>
      <c r="N720" s="216">
        <f t="shared" si="102"/>
        <v>763971.25</v>
      </c>
      <c r="O720" s="216">
        <f t="shared" si="102"/>
        <v>0</v>
      </c>
      <c r="P720" s="216">
        <f t="shared" si="102"/>
        <v>0</v>
      </c>
      <c r="Q720" s="216">
        <f t="shared" si="102"/>
        <v>0</v>
      </c>
      <c r="R720" s="216">
        <f t="shared" si="102"/>
        <v>0</v>
      </c>
      <c r="S720" s="216">
        <f t="shared" si="102"/>
        <v>0</v>
      </c>
      <c r="T720" s="216">
        <f t="shared" si="102"/>
        <v>0</v>
      </c>
      <c r="U720" s="216">
        <f t="shared" si="102"/>
        <v>0</v>
      </c>
      <c r="V720" s="216">
        <f t="shared" si="102"/>
        <v>0</v>
      </c>
      <c r="W720" s="216">
        <f t="shared" si="102"/>
        <v>0</v>
      </c>
      <c r="X720" s="216">
        <f t="shared" si="102"/>
        <v>0</v>
      </c>
      <c r="Y720" s="216">
        <f t="shared" si="102"/>
        <v>0</v>
      </c>
      <c r="Z720" s="216">
        <f t="shared" si="102"/>
        <v>0</v>
      </c>
      <c r="AA720" s="216">
        <f t="shared" si="102"/>
        <v>0</v>
      </c>
      <c r="AB720" s="216">
        <f t="shared" si="102"/>
        <v>0</v>
      </c>
      <c r="AC720" s="216">
        <f t="shared" si="102"/>
        <v>0</v>
      </c>
      <c r="AD720" s="216">
        <f t="shared" si="102"/>
        <v>0</v>
      </c>
      <c r="AE720" s="216">
        <f t="shared" si="102"/>
        <v>0</v>
      </c>
      <c r="AF720" s="216">
        <f t="shared" si="102"/>
        <v>0</v>
      </c>
      <c r="AG720" s="216">
        <f t="shared" si="102"/>
        <v>0</v>
      </c>
      <c r="AH720" s="216">
        <f t="shared" si="102"/>
        <v>0</v>
      </c>
      <c r="AI720" s="216">
        <f t="shared" si="102"/>
        <v>0</v>
      </c>
      <c r="AJ720" s="216">
        <f t="shared" si="102"/>
        <v>0</v>
      </c>
      <c r="AK720" s="216">
        <f t="shared" si="102"/>
        <v>0</v>
      </c>
      <c r="AL720" s="216">
        <f t="shared" si="102"/>
        <v>0</v>
      </c>
      <c r="AM720" s="216">
        <f t="shared" si="102"/>
        <v>0</v>
      </c>
      <c r="AN720" s="216">
        <f t="shared" si="102"/>
        <v>0</v>
      </c>
      <c r="AO720" s="216">
        <f t="shared" si="102"/>
        <v>0</v>
      </c>
      <c r="AP720" s="216">
        <f t="shared" si="102"/>
        <v>0</v>
      </c>
      <c r="AQ720" s="216">
        <f t="shared" si="102"/>
        <v>0</v>
      </c>
      <c r="AR720" s="216">
        <f t="shared" si="102"/>
        <v>0</v>
      </c>
      <c r="AS720" s="216">
        <f t="shared" si="102"/>
        <v>0</v>
      </c>
      <c r="AT720" s="216">
        <f t="shared" si="102"/>
        <v>0</v>
      </c>
      <c r="AU720" s="216">
        <f t="shared" si="102"/>
        <v>0</v>
      </c>
      <c r="AV720" s="216">
        <f t="shared" si="102"/>
        <v>0</v>
      </c>
      <c r="AW720" s="216">
        <f t="shared" si="102"/>
        <v>0</v>
      </c>
      <c r="AX720" s="216">
        <f t="shared" si="102"/>
        <v>0</v>
      </c>
      <c r="AY720" s="216">
        <f t="shared" si="102"/>
        <v>0</v>
      </c>
      <c r="AZ720" s="216">
        <f t="shared" si="102"/>
        <v>0</v>
      </c>
      <c r="BA720" s="216">
        <f t="shared" si="102"/>
        <v>0</v>
      </c>
      <c r="BB720" s="216">
        <f t="shared" si="102"/>
        <v>80276.899999999994</v>
      </c>
      <c r="BC720" s="216">
        <f t="shared" si="102"/>
        <v>0</v>
      </c>
      <c r="BD720" s="216">
        <f t="shared" si="102"/>
        <v>0</v>
      </c>
      <c r="BE720" s="216">
        <f t="shared" si="102"/>
        <v>0</v>
      </c>
      <c r="BF720" s="216">
        <f t="shared" si="102"/>
        <v>0</v>
      </c>
      <c r="BG720" s="216">
        <f t="shared" si="102"/>
        <v>0</v>
      </c>
      <c r="BH720" s="216">
        <f t="shared" si="102"/>
        <v>0</v>
      </c>
      <c r="BI720" s="216">
        <f t="shared" si="102"/>
        <v>0</v>
      </c>
      <c r="BJ720" s="216">
        <f t="shared" si="102"/>
        <v>0</v>
      </c>
      <c r="BK720" s="216">
        <f t="shared" si="102"/>
        <v>0</v>
      </c>
      <c r="BL720" s="216">
        <f t="shared" si="102"/>
        <v>0</v>
      </c>
      <c r="BM720" s="216">
        <f t="shared" si="102"/>
        <v>1293827.78</v>
      </c>
      <c r="BN720" s="216">
        <f t="shared" si="102"/>
        <v>0</v>
      </c>
      <c r="BO720" s="216">
        <f t="shared" si="102"/>
        <v>0</v>
      </c>
      <c r="BP720" s="216">
        <f t="shared" si="102"/>
        <v>0</v>
      </c>
      <c r="BQ720" s="216">
        <f t="shared" si="102"/>
        <v>0</v>
      </c>
      <c r="BR720" s="216">
        <f t="shared" si="102"/>
        <v>0</v>
      </c>
      <c r="BS720" s="216">
        <f t="shared" ref="BS720:BT721" si="103">BS608</f>
        <v>0</v>
      </c>
      <c r="BT720" s="216">
        <f t="shared" si="103"/>
        <v>167418.5</v>
      </c>
      <c r="BU720" s="216">
        <f t="shared" si="100"/>
        <v>0</v>
      </c>
      <c r="BV720" s="216">
        <f t="shared" si="100"/>
        <v>0</v>
      </c>
      <c r="BW720" s="216">
        <f t="shared" si="100"/>
        <v>0</v>
      </c>
      <c r="BX720" s="216">
        <f t="shared" si="100"/>
        <v>0</v>
      </c>
      <c r="BY720" s="216">
        <f t="shared" si="100"/>
        <v>0</v>
      </c>
      <c r="BZ720" s="216">
        <f t="shared" si="100"/>
        <v>0</v>
      </c>
      <c r="CA720" s="216">
        <f t="shared" si="100"/>
        <v>0</v>
      </c>
      <c r="CB720" s="216">
        <f t="shared" si="100"/>
        <v>0</v>
      </c>
      <c r="CC720" s="216">
        <f t="shared" si="86"/>
        <v>4080708.9799999995</v>
      </c>
    </row>
    <row r="721" spans="1:81" s="116" customFormat="1">
      <c r="A721" s="148"/>
      <c r="B721" s="349"/>
      <c r="C721" s="351"/>
      <c r="D721" s="361"/>
      <c r="E721" s="361"/>
      <c r="F721" s="362" t="s">
        <v>1254</v>
      </c>
      <c r="G721" s="363" t="s">
        <v>1782</v>
      </c>
      <c r="H721" s="216">
        <f t="shared" ref="H721:BS721" si="104">H609</f>
        <v>0</v>
      </c>
      <c r="I721" s="216">
        <f t="shared" si="104"/>
        <v>0</v>
      </c>
      <c r="J721" s="216">
        <f t="shared" si="104"/>
        <v>0</v>
      </c>
      <c r="K721" s="216">
        <f t="shared" si="104"/>
        <v>0</v>
      </c>
      <c r="L721" s="216">
        <f t="shared" si="104"/>
        <v>0</v>
      </c>
      <c r="M721" s="216">
        <f t="shared" si="104"/>
        <v>0</v>
      </c>
      <c r="N721" s="216">
        <f t="shared" si="104"/>
        <v>0</v>
      </c>
      <c r="O721" s="216">
        <f t="shared" si="104"/>
        <v>0</v>
      </c>
      <c r="P721" s="216">
        <f t="shared" si="104"/>
        <v>0</v>
      </c>
      <c r="Q721" s="216">
        <f t="shared" si="104"/>
        <v>0</v>
      </c>
      <c r="R721" s="216">
        <f t="shared" si="104"/>
        <v>0</v>
      </c>
      <c r="S721" s="216">
        <f t="shared" si="104"/>
        <v>0</v>
      </c>
      <c r="T721" s="216">
        <f t="shared" si="104"/>
        <v>0</v>
      </c>
      <c r="U721" s="216">
        <f t="shared" si="104"/>
        <v>0</v>
      </c>
      <c r="V721" s="216">
        <f t="shared" si="104"/>
        <v>0</v>
      </c>
      <c r="W721" s="216">
        <f t="shared" si="104"/>
        <v>0</v>
      </c>
      <c r="X721" s="216">
        <f t="shared" si="104"/>
        <v>0</v>
      </c>
      <c r="Y721" s="216">
        <f t="shared" si="104"/>
        <v>0</v>
      </c>
      <c r="Z721" s="216">
        <f t="shared" si="104"/>
        <v>0</v>
      </c>
      <c r="AA721" s="216">
        <f t="shared" si="104"/>
        <v>0</v>
      </c>
      <c r="AB721" s="216">
        <f t="shared" si="104"/>
        <v>0</v>
      </c>
      <c r="AC721" s="216">
        <f t="shared" si="104"/>
        <v>0</v>
      </c>
      <c r="AD721" s="216">
        <f t="shared" si="104"/>
        <v>0</v>
      </c>
      <c r="AE721" s="216">
        <f t="shared" si="104"/>
        <v>0</v>
      </c>
      <c r="AF721" s="216">
        <f t="shared" si="104"/>
        <v>0</v>
      </c>
      <c r="AG721" s="216">
        <f t="shared" si="104"/>
        <v>0</v>
      </c>
      <c r="AH721" s="216">
        <f t="shared" si="104"/>
        <v>0</v>
      </c>
      <c r="AI721" s="216">
        <f t="shared" si="104"/>
        <v>0</v>
      </c>
      <c r="AJ721" s="216">
        <f t="shared" si="104"/>
        <v>0</v>
      </c>
      <c r="AK721" s="216">
        <f t="shared" si="104"/>
        <v>0</v>
      </c>
      <c r="AL721" s="216">
        <f t="shared" si="104"/>
        <v>0</v>
      </c>
      <c r="AM721" s="216">
        <f t="shared" si="104"/>
        <v>0</v>
      </c>
      <c r="AN721" s="216">
        <f t="shared" si="104"/>
        <v>0</v>
      </c>
      <c r="AO721" s="216">
        <f t="shared" si="104"/>
        <v>0</v>
      </c>
      <c r="AP721" s="216">
        <f t="shared" si="104"/>
        <v>0</v>
      </c>
      <c r="AQ721" s="216">
        <f t="shared" si="104"/>
        <v>0</v>
      </c>
      <c r="AR721" s="216">
        <f t="shared" si="104"/>
        <v>0</v>
      </c>
      <c r="AS721" s="216">
        <f t="shared" si="104"/>
        <v>0</v>
      </c>
      <c r="AT721" s="216">
        <f t="shared" si="104"/>
        <v>0</v>
      </c>
      <c r="AU721" s="216">
        <f t="shared" si="104"/>
        <v>0</v>
      </c>
      <c r="AV721" s="216">
        <f t="shared" si="104"/>
        <v>0</v>
      </c>
      <c r="AW721" s="216">
        <f t="shared" si="104"/>
        <v>0</v>
      </c>
      <c r="AX721" s="216">
        <f t="shared" si="104"/>
        <v>0</v>
      </c>
      <c r="AY721" s="216">
        <f t="shared" si="104"/>
        <v>0</v>
      </c>
      <c r="AZ721" s="216">
        <f t="shared" si="104"/>
        <v>0</v>
      </c>
      <c r="BA721" s="216">
        <f t="shared" si="104"/>
        <v>0</v>
      </c>
      <c r="BB721" s="216">
        <f t="shared" si="104"/>
        <v>0</v>
      </c>
      <c r="BC721" s="216">
        <f t="shared" si="104"/>
        <v>0</v>
      </c>
      <c r="BD721" s="216">
        <f t="shared" si="104"/>
        <v>0</v>
      </c>
      <c r="BE721" s="216">
        <f t="shared" si="104"/>
        <v>0</v>
      </c>
      <c r="BF721" s="216">
        <f t="shared" si="104"/>
        <v>0</v>
      </c>
      <c r="BG721" s="216">
        <f t="shared" si="104"/>
        <v>0</v>
      </c>
      <c r="BH721" s="216">
        <f t="shared" si="104"/>
        <v>0</v>
      </c>
      <c r="BI721" s="216">
        <f t="shared" si="104"/>
        <v>0</v>
      </c>
      <c r="BJ721" s="216">
        <f t="shared" si="104"/>
        <v>0</v>
      </c>
      <c r="BK721" s="216">
        <f t="shared" si="104"/>
        <v>0</v>
      </c>
      <c r="BL721" s="216">
        <f t="shared" si="104"/>
        <v>0</v>
      </c>
      <c r="BM721" s="216">
        <f t="shared" si="104"/>
        <v>0</v>
      </c>
      <c r="BN721" s="216">
        <f t="shared" si="104"/>
        <v>0</v>
      </c>
      <c r="BO721" s="216">
        <f t="shared" si="104"/>
        <v>0</v>
      </c>
      <c r="BP721" s="216">
        <f t="shared" si="104"/>
        <v>0</v>
      </c>
      <c r="BQ721" s="216">
        <f t="shared" si="104"/>
        <v>0</v>
      </c>
      <c r="BR721" s="216">
        <f t="shared" si="104"/>
        <v>0</v>
      </c>
      <c r="BS721" s="216">
        <f t="shared" si="104"/>
        <v>0</v>
      </c>
      <c r="BT721" s="216">
        <f t="shared" si="103"/>
        <v>6650</v>
      </c>
      <c r="BU721" s="216">
        <f t="shared" si="100"/>
        <v>0</v>
      </c>
      <c r="BV721" s="216">
        <f t="shared" si="100"/>
        <v>0</v>
      </c>
      <c r="BW721" s="216">
        <f t="shared" si="100"/>
        <v>0</v>
      </c>
      <c r="BX721" s="216">
        <f t="shared" si="100"/>
        <v>0</v>
      </c>
      <c r="BY721" s="216">
        <f t="shared" si="100"/>
        <v>0</v>
      </c>
      <c r="BZ721" s="216">
        <f t="shared" si="100"/>
        <v>0</v>
      </c>
      <c r="CA721" s="216">
        <f t="shared" si="100"/>
        <v>0</v>
      </c>
      <c r="CB721" s="216">
        <f t="shared" si="100"/>
        <v>0</v>
      </c>
      <c r="CC721" s="216">
        <f t="shared" si="86"/>
        <v>6650</v>
      </c>
    </row>
    <row r="722" spans="1:81" s="116" customFormat="1">
      <c r="A722" s="148"/>
      <c r="B722" s="349"/>
      <c r="C722" s="351"/>
      <c r="D722" s="361"/>
      <c r="E722" s="361"/>
      <c r="F722" s="362" t="s">
        <v>1261</v>
      </c>
      <c r="G722" s="363" t="s">
        <v>1262</v>
      </c>
      <c r="H722" s="216">
        <f t="shared" ref="H722:BS725" si="105">H613</f>
        <v>24337347.75</v>
      </c>
      <c r="I722" s="216">
        <f t="shared" si="105"/>
        <v>0</v>
      </c>
      <c r="J722" s="216">
        <f t="shared" si="105"/>
        <v>0</v>
      </c>
      <c r="K722" s="216">
        <f t="shared" si="105"/>
        <v>0</v>
      </c>
      <c r="L722" s="216">
        <f t="shared" si="105"/>
        <v>0</v>
      </c>
      <c r="M722" s="216">
        <f t="shared" si="105"/>
        <v>0</v>
      </c>
      <c r="N722" s="216">
        <f t="shared" si="105"/>
        <v>0</v>
      </c>
      <c r="O722" s="216">
        <f t="shared" si="105"/>
        <v>0</v>
      </c>
      <c r="P722" s="216">
        <f t="shared" si="105"/>
        <v>0</v>
      </c>
      <c r="Q722" s="216">
        <f t="shared" si="105"/>
        <v>0</v>
      </c>
      <c r="R722" s="216">
        <f t="shared" si="105"/>
        <v>0</v>
      </c>
      <c r="S722" s="216">
        <f t="shared" si="105"/>
        <v>0</v>
      </c>
      <c r="T722" s="216">
        <f t="shared" si="105"/>
        <v>0</v>
      </c>
      <c r="U722" s="216">
        <f t="shared" si="105"/>
        <v>0</v>
      </c>
      <c r="V722" s="216">
        <f t="shared" si="105"/>
        <v>0</v>
      </c>
      <c r="W722" s="216">
        <f t="shared" si="105"/>
        <v>0</v>
      </c>
      <c r="X722" s="216">
        <f t="shared" si="105"/>
        <v>0</v>
      </c>
      <c r="Y722" s="216">
        <f t="shared" si="105"/>
        <v>0</v>
      </c>
      <c r="Z722" s="216">
        <f t="shared" si="105"/>
        <v>0</v>
      </c>
      <c r="AA722" s="216">
        <f t="shared" si="105"/>
        <v>0</v>
      </c>
      <c r="AB722" s="216">
        <f t="shared" si="105"/>
        <v>0</v>
      </c>
      <c r="AC722" s="216">
        <f t="shared" si="105"/>
        <v>0</v>
      </c>
      <c r="AD722" s="216">
        <f t="shared" si="105"/>
        <v>0</v>
      </c>
      <c r="AE722" s="216">
        <f t="shared" si="105"/>
        <v>0</v>
      </c>
      <c r="AF722" s="216">
        <f t="shared" si="105"/>
        <v>0</v>
      </c>
      <c r="AG722" s="216">
        <f t="shared" si="105"/>
        <v>0</v>
      </c>
      <c r="AH722" s="216">
        <f t="shared" si="105"/>
        <v>0</v>
      </c>
      <c r="AI722" s="216">
        <f t="shared" si="105"/>
        <v>0</v>
      </c>
      <c r="AJ722" s="216">
        <f t="shared" si="105"/>
        <v>0</v>
      </c>
      <c r="AK722" s="216">
        <f t="shared" si="105"/>
        <v>0</v>
      </c>
      <c r="AL722" s="216">
        <f t="shared" si="105"/>
        <v>0</v>
      </c>
      <c r="AM722" s="216">
        <f t="shared" si="105"/>
        <v>0</v>
      </c>
      <c r="AN722" s="216">
        <f t="shared" si="105"/>
        <v>0</v>
      </c>
      <c r="AO722" s="216">
        <f t="shared" si="105"/>
        <v>0</v>
      </c>
      <c r="AP722" s="216">
        <f t="shared" si="105"/>
        <v>0</v>
      </c>
      <c r="AQ722" s="216">
        <f t="shared" si="105"/>
        <v>0</v>
      </c>
      <c r="AR722" s="216">
        <f t="shared" si="105"/>
        <v>0</v>
      </c>
      <c r="AS722" s="216">
        <f t="shared" si="105"/>
        <v>0</v>
      </c>
      <c r="AT722" s="216">
        <f t="shared" si="105"/>
        <v>0</v>
      </c>
      <c r="AU722" s="216">
        <f t="shared" si="105"/>
        <v>0</v>
      </c>
      <c r="AV722" s="216">
        <f t="shared" si="105"/>
        <v>0</v>
      </c>
      <c r="AW722" s="216">
        <f t="shared" si="105"/>
        <v>0</v>
      </c>
      <c r="AX722" s="216">
        <f t="shared" si="105"/>
        <v>0</v>
      </c>
      <c r="AY722" s="216">
        <f t="shared" si="105"/>
        <v>0</v>
      </c>
      <c r="AZ722" s="216">
        <f t="shared" si="105"/>
        <v>0</v>
      </c>
      <c r="BA722" s="216">
        <f t="shared" si="105"/>
        <v>0</v>
      </c>
      <c r="BB722" s="216">
        <f t="shared" si="105"/>
        <v>0</v>
      </c>
      <c r="BC722" s="216">
        <f t="shared" si="105"/>
        <v>0</v>
      </c>
      <c r="BD722" s="216">
        <f t="shared" si="105"/>
        <v>0</v>
      </c>
      <c r="BE722" s="216">
        <f t="shared" si="105"/>
        <v>0</v>
      </c>
      <c r="BF722" s="216">
        <f t="shared" si="105"/>
        <v>0</v>
      </c>
      <c r="BG722" s="216">
        <f t="shared" si="105"/>
        <v>0</v>
      </c>
      <c r="BH722" s="216">
        <f t="shared" si="105"/>
        <v>0</v>
      </c>
      <c r="BI722" s="216">
        <f t="shared" si="105"/>
        <v>0</v>
      </c>
      <c r="BJ722" s="216">
        <f t="shared" si="105"/>
        <v>0</v>
      </c>
      <c r="BK722" s="216">
        <f t="shared" si="105"/>
        <v>0</v>
      </c>
      <c r="BL722" s="216">
        <f t="shared" si="105"/>
        <v>0</v>
      </c>
      <c r="BM722" s="216">
        <f t="shared" si="105"/>
        <v>0</v>
      </c>
      <c r="BN722" s="216">
        <f t="shared" si="105"/>
        <v>0</v>
      </c>
      <c r="BO722" s="216">
        <f t="shared" si="105"/>
        <v>0</v>
      </c>
      <c r="BP722" s="216">
        <f t="shared" si="105"/>
        <v>0</v>
      </c>
      <c r="BQ722" s="216">
        <f t="shared" si="105"/>
        <v>0</v>
      </c>
      <c r="BR722" s="216">
        <f t="shared" si="105"/>
        <v>0</v>
      </c>
      <c r="BS722" s="216">
        <f t="shared" si="105"/>
        <v>0</v>
      </c>
      <c r="BT722" s="216">
        <f t="shared" ref="BT722:CB737" si="106">BT613</f>
        <v>0</v>
      </c>
      <c r="BU722" s="216">
        <f t="shared" si="106"/>
        <v>0</v>
      </c>
      <c r="BV722" s="216">
        <f t="shared" si="106"/>
        <v>0</v>
      </c>
      <c r="BW722" s="216">
        <f t="shared" si="106"/>
        <v>0</v>
      </c>
      <c r="BX722" s="216">
        <f t="shared" si="106"/>
        <v>0</v>
      </c>
      <c r="BY722" s="216">
        <f t="shared" si="106"/>
        <v>0</v>
      </c>
      <c r="BZ722" s="216">
        <f t="shared" si="106"/>
        <v>0</v>
      </c>
      <c r="CA722" s="216">
        <f t="shared" si="106"/>
        <v>0</v>
      </c>
      <c r="CB722" s="216">
        <f t="shared" si="106"/>
        <v>0</v>
      </c>
      <c r="CC722" s="216">
        <f t="shared" si="86"/>
        <v>24337347.75</v>
      </c>
    </row>
    <row r="723" spans="1:81" s="116" customFormat="1">
      <c r="A723" s="148"/>
      <c r="B723" s="349"/>
      <c r="C723" s="351"/>
      <c r="D723" s="361"/>
      <c r="E723" s="361"/>
      <c r="F723" s="362" t="s">
        <v>1263</v>
      </c>
      <c r="G723" s="363" t="s">
        <v>1783</v>
      </c>
      <c r="H723" s="216">
        <f t="shared" si="105"/>
        <v>0</v>
      </c>
      <c r="I723" s="216">
        <f t="shared" si="105"/>
        <v>0</v>
      </c>
      <c r="J723" s="216">
        <f t="shared" si="105"/>
        <v>0</v>
      </c>
      <c r="K723" s="216">
        <f t="shared" si="105"/>
        <v>0</v>
      </c>
      <c r="L723" s="216">
        <f t="shared" si="105"/>
        <v>0</v>
      </c>
      <c r="M723" s="216">
        <f t="shared" si="105"/>
        <v>0</v>
      </c>
      <c r="N723" s="216">
        <f t="shared" si="105"/>
        <v>0</v>
      </c>
      <c r="O723" s="216">
        <f t="shared" si="105"/>
        <v>0</v>
      </c>
      <c r="P723" s="216">
        <f t="shared" si="105"/>
        <v>0</v>
      </c>
      <c r="Q723" s="216">
        <f t="shared" si="105"/>
        <v>0</v>
      </c>
      <c r="R723" s="216">
        <f t="shared" si="105"/>
        <v>0</v>
      </c>
      <c r="S723" s="216">
        <f t="shared" si="105"/>
        <v>0</v>
      </c>
      <c r="T723" s="216">
        <f t="shared" si="105"/>
        <v>0</v>
      </c>
      <c r="U723" s="216">
        <f t="shared" si="105"/>
        <v>0</v>
      </c>
      <c r="V723" s="216">
        <f t="shared" si="105"/>
        <v>0</v>
      </c>
      <c r="W723" s="216">
        <f t="shared" si="105"/>
        <v>0</v>
      </c>
      <c r="X723" s="216">
        <f t="shared" si="105"/>
        <v>0</v>
      </c>
      <c r="Y723" s="216">
        <f t="shared" si="105"/>
        <v>0</v>
      </c>
      <c r="Z723" s="216">
        <f t="shared" si="105"/>
        <v>0</v>
      </c>
      <c r="AA723" s="216">
        <f t="shared" si="105"/>
        <v>0</v>
      </c>
      <c r="AB723" s="216">
        <f t="shared" si="105"/>
        <v>0</v>
      </c>
      <c r="AC723" s="216">
        <f t="shared" si="105"/>
        <v>0</v>
      </c>
      <c r="AD723" s="216">
        <f t="shared" si="105"/>
        <v>0</v>
      </c>
      <c r="AE723" s="216">
        <f t="shared" si="105"/>
        <v>0</v>
      </c>
      <c r="AF723" s="216">
        <f t="shared" si="105"/>
        <v>0</v>
      </c>
      <c r="AG723" s="216">
        <f t="shared" si="105"/>
        <v>0</v>
      </c>
      <c r="AH723" s="216">
        <f t="shared" si="105"/>
        <v>0</v>
      </c>
      <c r="AI723" s="216">
        <f t="shared" si="105"/>
        <v>0</v>
      </c>
      <c r="AJ723" s="216">
        <f t="shared" si="105"/>
        <v>0</v>
      </c>
      <c r="AK723" s="216">
        <f t="shared" si="105"/>
        <v>0</v>
      </c>
      <c r="AL723" s="216">
        <f t="shared" si="105"/>
        <v>0</v>
      </c>
      <c r="AM723" s="216">
        <f t="shared" si="105"/>
        <v>0</v>
      </c>
      <c r="AN723" s="216">
        <f t="shared" si="105"/>
        <v>0</v>
      </c>
      <c r="AO723" s="216">
        <f t="shared" si="105"/>
        <v>0</v>
      </c>
      <c r="AP723" s="216">
        <f t="shared" si="105"/>
        <v>0</v>
      </c>
      <c r="AQ723" s="216">
        <f t="shared" si="105"/>
        <v>0</v>
      </c>
      <c r="AR723" s="216">
        <f t="shared" si="105"/>
        <v>0</v>
      </c>
      <c r="AS723" s="216">
        <f t="shared" si="105"/>
        <v>0</v>
      </c>
      <c r="AT723" s="216">
        <f t="shared" si="105"/>
        <v>0</v>
      </c>
      <c r="AU723" s="216">
        <f t="shared" si="105"/>
        <v>0</v>
      </c>
      <c r="AV723" s="216">
        <f t="shared" si="105"/>
        <v>0</v>
      </c>
      <c r="AW723" s="216">
        <f t="shared" si="105"/>
        <v>0</v>
      </c>
      <c r="AX723" s="216">
        <f t="shared" si="105"/>
        <v>0</v>
      </c>
      <c r="AY723" s="216">
        <f t="shared" si="105"/>
        <v>0</v>
      </c>
      <c r="AZ723" s="216">
        <f t="shared" si="105"/>
        <v>0</v>
      </c>
      <c r="BA723" s="216">
        <f t="shared" si="105"/>
        <v>0</v>
      </c>
      <c r="BB723" s="216">
        <f t="shared" si="105"/>
        <v>0</v>
      </c>
      <c r="BC723" s="216">
        <f t="shared" si="105"/>
        <v>0</v>
      </c>
      <c r="BD723" s="216">
        <f t="shared" si="105"/>
        <v>0</v>
      </c>
      <c r="BE723" s="216">
        <f t="shared" si="105"/>
        <v>0</v>
      </c>
      <c r="BF723" s="216">
        <f t="shared" si="105"/>
        <v>0</v>
      </c>
      <c r="BG723" s="216">
        <f t="shared" si="105"/>
        <v>0</v>
      </c>
      <c r="BH723" s="216">
        <f t="shared" si="105"/>
        <v>0</v>
      </c>
      <c r="BI723" s="216">
        <f t="shared" si="105"/>
        <v>0</v>
      </c>
      <c r="BJ723" s="216">
        <f t="shared" si="105"/>
        <v>0</v>
      </c>
      <c r="BK723" s="216">
        <f t="shared" si="105"/>
        <v>0</v>
      </c>
      <c r="BL723" s="216">
        <f t="shared" si="105"/>
        <v>0</v>
      </c>
      <c r="BM723" s="216">
        <f t="shared" si="105"/>
        <v>0</v>
      </c>
      <c r="BN723" s="216">
        <f t="shared" si="105"/>
        <v>0</v>
      </c>
      <c r="BO723" s="216">
        <f t="shared" si="105"/>
        <v>0</v>
      </c>
      <c r="BP723" s="216">
        <f t="shared" si="105"/>
        <v>0</v>
      </c>
      <c r="BQ723" s="216">
        <f t="shared" si="105"/>
        <v>0</v>
      </c>
      <c r="BR723" s="216">
        <f t="shared" si="105"/>
        <v>0</v>
      </c>
      <c r="BS723" s="216">
        <f t="shared" si="105"/>
        <v>0</v>
      </c>
      <c r="BT723" s="216">
        <f t="shared" si="106"/>
        <v>0</v>
      </c>
      <c r="BU723" s="216">
        <f t="shared" si="106"/>
        <v>0</v>
      </c>
      <c r="BV723" s="216">
        <f t="shared" si="106"/>
        <v>0</v>
      </c>
      <c r="BW723" s="216">
        <f t="shared" si="106"/>
        <v>0</v>
      </c>
      <c r="BX723" s="216">
        <f t="shared" si="106"/>
        <v>0</v>
      </c>
      <c r="BY723" s="216">
        <f t="shared" si="106"/>
        <v>0</v>
      </c>
      <c r="BZ723" s="216">
        <f t="shared" si="106"/>
        <v>0</v>
      </c>
      <c r="CA723" s="216">
        <f t="shared" si="106"/>
        <v>0</v>
      </c>
      <c r="CB723" s="216">
        <f t="shared" si="106"/>
        <v>0</v>
      </c>
      <c r="CC723" s="216">
        <f t="shared" si="86"/>
        <v>0</v>
      </c>
    </row>
    <row r="724" spans="1:81" s="116" customFormat="1" ht="21" customHeight="1">
      <c r="A724" s="148"/>
      <c r="B724" s="349"/>
      <c r="C724" s="351"/>
      <c r="D724" s="361"/>
      <c r="E724" s="361"/>
      <c r="F724" s="362" t="s">
        <v>1264</v>
      </c>
      <c r="G724" s="363" t="s">
        <v>1784</v>
      </c>
      <c r="H724" s="216">
        <f t="shared" si="105"/>
        <v>0</v>
      </c>
      <c r="I724" s="216">
        <f t="shared" si="105"/>
        <v>0</v>
      </c>
      <c r="J724" s="216">
        <f t="shared" si="105"/>
        <v>0</v>
      </c>
      <c r="K724" s="216">
        <f t="shared" si="105"/>
        <v>0</v>
      </c>
      <c r="L724" s="216">
        <f t="shared" si="105"/>
        <v>0</v>
      </c>
      <c r="M724" s="216">
        <f t="shared" si="105"/>
        <v>0</v>
      </c>
      <c r="N724" s="216">
        <f t="shared" si="105"/>
        <v>0</v>
      </c>
      <c r="O724" s="216">
        <f t="shared" si="105"/>
        <v>0</v>
      </c>
      <c r="P724" s="216">
        <f t="shared" si="105"/>
        <v>0</v>
      </c>
      <c r="Q724" s="216">
        <f t="shared" si="105"/>
        <v>0</v>
      </c>
      <c r="R724" s="216">
        <f t="shared" si="105"/>
        <v>0</v>
      </c>
      <c r="S724" s="216">
        <f t="shared" si="105"/>
        <v>0</v>
      </c>
      <c r="T724" s="216">
        <f t="shared" si="105"/>
        <v>0</v>
      </c>
      <c r="U724" s="216">
        <f t="shared" si="105"/>
        <v>0</v>
      </c>
      <c r="V724" s="216">
        <f t="shared" si="105"/>
        <v>0</v>
      </c>
      <c r="W724" s="216">
        <f t="shared" si="105"/>
        <v>0</v>
      </c>
      <c r="X724" s="216">
        <f t="shared" si="105"/>
        <v>0</v>
      </c>
      <c r="Y724" s="216">
        <f t="shared" si="105"/>
        <v>0</v>
      </c>
      <c r="Z724" s="216">
        <f t="shared" si="105"/>
        <v>0</v>
      </c>
      <c r="AA724" s="216">
        <f t="shared" si="105"/>
        <v>0</v>
      </c>
      <c r="AB724" s="216">
        <f t="shared" si="105"/>
        <v>0</v>
      </c>
      <c r="AC724" s="216">
        <f t="shared" si="105"/>
        <v>0</v>
      </c>
      <c r="AD724" s="216">
        <f t="shared" si="105"/>
        <v>0</v>
      </c>
      <c r="AE724" s="216">
        <f t="shared" si="105"/>
        <v>0</v>
      </c>
      <c r="AF724" s="216">
        <f t="shared" si="105"/>
        <v>0</v>
      </c>
      <c r="AG724" s="216">
        <f t="shared" si="105"/>
        <v>0</v>
      </c>
      <c r="AH724" s="216">
        <f t="shared" si="105"/>
        <v>0</v>
      </c>
      <c r="AI724" s="216">
        <f t="shared" si="105"/>
        <v>0</v>
      </c>
      <c r="AJ724" s="216">
        <f t="shared" si="105"/>
        <v>0</v>
      </c>
      <c r="AK724" s="216">
        <f t="shared" si="105"/>
        <v>0</v>
      </c>
      <c r="AL724" s="216">
        <f t="shared" si="105"/>
        <v>0</v>
      </c>
      <c r="AM724" s="216">
        <f t="shared" si="105"/>
        <v>0</v>
      </c>
      <c r="AN724" s="216">
        <f t="shared" si="105"/>
        <v>0</v>
      </c>
      <c r="AO724" s="216">
        <f t="shared" si="105"/>
        <v>0</v>
      </c>
      <c r="AP724" s="216">
        <f t="shared" si="105"/>
        <v>0</v>
      </c>
      <c r="AQ724" s="216">
        <f t="shared" si="105"/>
        <v>0</v>
      </c>
      <c r="AR724" s="216">
        <f t="shared" si="105"/>
        <v>0</v>
      </c>
      <c r="AS724" s="216">
        <f t="shared" si="105"/>
        <v>0</v>
      </c>
      <c r="AT724" s="216">
        <f t="shared" si="105"/>
        <v>0</v>
      </c>
      <c r="AU724" s="216">
        <f t="shared" si="105"/>
        <v>0</v>
      </c>
      <c r="AV724" s="216">
        <f t="shared" si="105"/>
        <v>0</v>
      </c>
      <c r="AW724" s="216">
        <f t="shared" si="105"/>
        <v>0</v>
      </c>
      <c r="AX724" s="216">
        <f t="shared" si="105"/>
        <v>0</v>
      </c>
      <c r="AY724" s="216">
        <f t="shared" si="105"/>
        <v>0</v>
      </c>
      <c r="AZ724" s="216">
        <f t="shared" si="105"/>
        <v>0</v>
      </c>
      <c r="BA724" s="216">
        <f t="shared" si="105"/>
        <v>0</v>
      </c>
      <c r="BB724" s="216">
        <f t="shared" si="105"/>
        <v>0</v>
      </c>
      <c r="BC724" s="216">
        <f t="shared" si="105"/>
        <v>0</v>
      </c>
      <c r="BD724" s="216">
        <f t="shared" si="105"/>
        <v>0</v>
      </c>
      <c r="BE724" s="216">
        <f t="shared" si="105"/>
        <v>0</v>
      </c>
      <c r="BF724" s="216">
        <f t="shared" si="105"/>
        <v>0</v>
      </c>
      <c r="BG724" s="216">
        <f t="shared" si="105"/>
        <v>0</v>
      </c>
      <c r="BH724" s="216">
        <f t="shared" si="105"/>
        <v>0</v>
      </c>
      <c r="BI724" s="216">
        <f t="shared" si="105"/>
        <v>0</v>
      </c>
      <c r="BJ724" s="216">
        <f t="shared" si="105"/>
        <v>0</v>
      </c>
      <c r="BK724" s="216">
        <f t="shared" si="105"/>
        <v>0</v>
      </c>
      <c r="BL724" s="216">
        <f t="shared" si="105"/>
        <v>0</v>
      </c>
      <c r="BM724" s="216">
        <f t="shared" si="105"/>
        <v>0</v>
      </c>
      <c r="BN724" s="216">
        <f t="shared" si="105"/>
        <v>0</v>
      </c>
      <c r="BO724" s="216">
        <f t="shared" si="105"/>
        <v>0</v>
      </c>
      <c r="BP724" s="216">
        <f t="shared" si="105"/>
        <v>0</v>
      </c>
      <c r="BQ724" s="216">
        <f t="shared" si="105"/>
        <v>0</v>
      </c>
      <c r="BR724" s="216">
        <f t="shared" si="105"/>
        <v>0</v>
      </c>
      <c r="BS724" s="216">
        <f t="shared" si="105"/>
        <v>0</v>
      </c>
      <c r="BT724" s="216">
        <f t="shared" si="106"/>
        <v>0</v>
      </c>
      <c r="BU724" s="216">
        <f t="shared" si="106"/>
        <v>0</v>
      </c>
      <c r="BV724" s="216">
        <f t="shared" si="106"/>
        <v>0</v>
      </c>
      <c r="BW724" s="216">
        <f t="shared" si="106"/>
        <v>0</v>
      </c>
      <c r="BX724" s="216">
        <f t="shared" si="106"/>
        <v>0</v>
      </c>
      <c r="BY724" s="216">
        <f t="shared" si="106"/>
        <v>0</v>
      </c>
      <c r="BZ724" s="216">
        <f t="shared" si="106"/>
        <v>0</v>
      </c>
      <c r="CA724" s="216">
        <f t="shared" si="106"/>
        <v>0</v>
      </c>
      <c r="CB724" s="216">
        <f t="shared" si="106"/>
        <v>0</v>
      </c>
      <c r="CC724" s="216">
        <f t="shared" si="86"/>
        <v>0</v>
      </c>
    </row>
    <row r="725" spans="1:81" s="116" customFormat="1">
      <c r="A725" s="148"/>
      <c r="B725" s="349"/>
      <c r="C725" s="351"/>
      <c r="D725" s="361"/>
      <c r="E725" s="361"/>
      <c r="F725" s="362" t="s">
        <v>1265</v>
      </c>
      <c r="G725" s="363" t="s">
        <v>1266</v>
      </c>
      <c r="H725" s="216">
        <f t="shared" si="105"/>
        <v>0</v>
      </c>
      <c r="I725" s="216">
        <f t="shared" si="105"/>
        <v>0</v>
      </c>
      <c r="J725" s="216">
        <f t="shared" si="105"/>
        <v>0</v>
      </c>
      <c r="K725" s="216">
        <f t="shared" si="105"/>
        <v>0</v>
      </c>
      <c r="L725" s="216">
        <f t="shared" si="105"/>
        <v>0</v>
      </c>
      <c r="M725" s="216">
        <f t="shared" si="105"/>
        <v>0</v>
      </c>
      <c r="N725" s="216">
        <f t="shared" si="105"/>
        <v>0</v>
      </c>
      <c r="O725" s="216">
        <f t="shared" si="105"/>
        <v>0</v>
      </c>
      <c r="P725" s="216">
        <f t="shared" si="105"/>
        <v>0</v>
      </c>
      <c r="Q725" s="216">
        <f t="shared" si="105"/>
        <v>0</v>
      </c>
      <c r="R725" s="216">
        <f t="shared" si="105"/>
        <v>0</v>
      </c>
      <c r="S725" s="216">
        <f t="shared" si="105"/>
        <v>0</v>
      </c>
      <c r="T725" s="216">
        <f t="shared" si="105"/>
        <v>0</v>
      </c>
      <c r="U725" s="216">
        <f t="shared" si="105"/>
        <v>0</v>
      </c>
      <c r="V725" s="216">
        <f t="shared" si="105"/>
        <v>0</v>
      </c>
      <c r="W725" s="216">
        <f t="shared" si="105"/>
        <v>0</v>
      </c>
      <c r="X725" s="216">
        <f t="shared" si="105"/>
        <v>0</v>
      </c>
      <c r="Y725" s="216">
        <f t="shared" si="105"/>
        <v>0</v>
      </c>
      <c r="Z725" s="216">
        <f t="shared" si="105"/>
        <v>0</v>
      </c>
      <c r="AA725" s="216">
        <f t="shared" si="105"/>
        <v>0</v>
      </c>
      <c r="AB725" s="216">
        <f t="shared" si="105"/>
        <v>0</v>
      </c>
      <c r="AC725" s="216">
        <f t="shared" si="105"/>
        <v>0</v>
      </c>
      <c r="AD725" s="216">
        <f t="shared" si="105"/>
        <v>0</v>
      </c>
      <c r="AE725" s="216">
        <f t="shared" si="105"/>
        <v>0</v>
      </c>
      <c r="AF725" s="216">
        <f t="shared" si="105"/>
        <v>0</v>
      </c>
      <c r="AG725" s="216">
        <f t="shared" si="105"/>
        <v>0</v>
      </c>
      <c r="AH725" s="216">
        <f t="shared" si="105"/>
        <v>0</v>
      </c>
      <c r="AI725" s="216">
        <f t="shared" si="105"/>
        <v>0</v>
      </c>
      <c r="AJ725" s="216">
        <f t="shared" si="105"/>
        <v>0</v>
      </c>
      <c r="AK725" s="216">
        <f t="shared" si="105"/>
        <v>0</v>
      </c>
      <c r="AL725" s="216">
        <f t="shared" si="105"/>
        <v>0</v>
      </c>
      <c r="AM725" s="216">
        <f t="shared" si="105"/>
        <v>0</v>
      </c>
      <c r="AN725" s="216">
        <f t="shared" si="105"/>
        <v>0</v>
      </c>
      <c r="AO725" s="216">
        <f t="shared" si="105"/>
        <v>0</v>
      </c>
      <c r="AP725" s="216">
        <f t="shared" si="105"/>
        <v>0</v>
      </c>
      <c r="AQ725" s="216">
        <f t="shared" si="105"/>
        <v>0</v>
      </c>
      <c r="AR725" s="216">
        <f t="shared" si="105"/>
        <v>0</v>
      </c>
      <c r="AS725" s="216">
        <f t="shared" si="105"/>
        <v>0</v>
      </c>
      <c r="AT725" s="216">
        <f t="shared" si="105"/>
        <v>0</v>
      </c>
      <c r="AU725" s="216">
        <f t="shared" si="105"/>
        <v>0</v>
      </c>
      <c r="AV725" s="216">
        <f t="shared" si="105"/>
        <v>0</v>
      </c>
      <c r="AW725" s="216">
        <f t="shared" si="105"/>
        <v>0</v>
      </c>
      <c r="AX725" s="216">
        <f t="shared" si="105"/>
        <v>0</v>
      </c>
      <c r="AY725" s="216">
        <f t="shared" si="105"/>
        <v>0</v>
      </c>
      <c r="AZ725" s="216">
        <f t="shared" si="105"/>
        <v>0</v>
      </c>
      <c r="BA725" s="216">
        <f t="shared" si="105"/>
        <v>0</v>
      </c>
      <c r="BB725" s="216">
        <f t="shared" si="105"/>
        <v>0</v>
      </c>
      <c r="BC725" s="216">
        <f t="shared" si="105"/>
        <v>0</v>
      </c>
      <c r="BD725" s="216">
        <f t="shared" si="105"/>
        <v>0</v>
      </c>
      <c r="BE725" s="216">
        <f t="shared" si="105"/>
        <v>0</v>
      </c>
      <c r="BF725" s="216">
        <f t="shared" si="105"/>
        <v>0</v>
      </c>
      <c r="BG725" s="216">
        <f t="shared" si="105"/>
        <v>0</v>
      </c>
      <c r="BH725" s="216">
        <f t="shared" si="105"/>
        <v>0</v>
      </c>
      <c r="BI725" s="216">
        <f t="shared" si="105"/>
        <v>0</v>
      </c>
      <c r="BJ725" s="216">
        <f t="shared" si="105"/>
        <v>0</v>
      </c>
      <c r="BK725" s="216">
        <f t="shared" si="105"/>
        <v>0</v>
      </c>
      <c r="BL725" s="216">
        <f t="shared" si="105"/>
        <v>0</v>
      </c>
      <c r="BM725" s="216">
        <f t="shared" si="105"/>
        <v>0</v>
      </c>
      <c r="BN725" s="216">
        <f t="shared" si="105"/>
        <v>0</v>
      </c>
      <c r="BO725" s="216">
        <f t="shared" si="105"/>
        <v>0</v>
      </c>
      <c r="BP725" s="216">
        <f t="shared" si="105"/>
        <v>0</v>
      </c>
      <c r="BQ725" s="216">
        <f t="shared" si="105"/>
        <v>0</v>
      </c>
      <c r="BR725" s="216">
        <f t="shared" si="105"/>
        <v>0</v>
      </c>
      <c r="BS725" s="216">
        <f t="shared" ref="BS725" si="107">BS616</f>
        <v>0</v>
      </c>
      <c r="BT725" s="216">
        <f t="shared" si="106"/>
        <v>0</v>
      </c>
      <c r="BU725" s="216">
        <f t="shared" si="106"/>
        <v>0</v>
      </c>
      <c r="BV725" s="216">
        <f t="shared" si="106"/>
        <v>0</v>
      </c>
      <c r="BW725" s="216">
        <f t="shared" si="106"/>
        <v>0</v>
      </c>
      <c r="BX725" s="216">
        <f t="shared" si="106"/>
        <v>0</v>
      </c>
      <c r="BY725" s="216">
        <f t="shared" si="106"/>
        <v>0</v>
      </c>
      <c r="BZ725" s="216">
        <f t="shared" si="106"/>
        <v>0</v>
      </c>
      <c r="CA725" s="216">
        <f t="shared" si="106"/>
        <v>0</v>
      </c>
      <c r="CB725" s="216">
        <f t="shared" si="106"/>
        <v>0</v>
      </c>
      <c r="CC725" s="216">
        <f t="shared" si="86"/>
        <v>0</v>
      </c>
    </row>
    <row r="726" spans="1:81" s="116" customFormat="1">
      <c r="A726" s="148"/>
      <c r="B726" s="349"/>
      <c r="C726" s="351"/>
      <c r="D726" s="361"/>
      <c r="E726" s="361"/>
      <c r="F726" s="362" t="s">
        <v>1267</v>
      </c>
      <c r="G726" s="363" t="s">
        <v>1785</v>
      </c>
      <c r="H726" s="216">
        <f t="shared" ref="H726:BS729" si="108">H617</f>
        <v>0</v>
      </c>
      <c r="I726" s="216">
        <f t="shared" si="108"/>
        <v>0</v>
      </c>
      <c r="J726" s="216">
        <f t="shared" si="108"/>
        <v>0</v>
      </c>
      <c r="K726" s="216">
        <f t="shared" si="108"/>
        <v>0</v>
      </c>
      <c r="L726" s="216">
        <f t="shared" si="108"/>
        <v>0</v>
      </c>
      <c r="M726" s="216">
        <f t="shared" si="108"/>
        <v>0</v>
      </c>
      <c r="N726" s="216">
        <f t="shared" si="108"/>
        <v>0</v>
      </c>
      <c r="O726" s="216">
        <f t="shared" si="108"/>
        <v>0</v>
      </c>
      <c r="P726" s="216">
        <f t="shared" si="108"/>
        <v>0</v>
      </c>
      <c r="Q726" s="216">
        <f t="shared" si="108"/>
        <v>0</v>
      </c>
      <c r="R726" s="216">
        <f t="shared" si="108"/>
        <v>0</v>
      </c>
      <c r="S726" s="216">
        <f t="shared" si="108"/>
        <v>0</v>
      </c>
      <c r="T726" s="216">
        <f t="shared" si="108"/>
        <v>0</v>
      </c>
      <c r="U726" s="216">
        <f t="shared" si="108"/>
        <v>0</v>
      </c>
      <c r="V726" s="216">
        <f t="shared" si="108"/>
        <v>0</v>
      </c>
      <c r="W726" s="216">
        <f t="shared" si="108"/>
        <v>4520</v>
      </c>
      <c r="X726" s="216">
        <f t="shared" si="108"/>
        <v>0</v>
      </c>
      <c r="Y726" s="216">
        <f t="shared" si="108"/>
        <v>0</v>
      </c>
      <c r="Z726" s="216">
        <f t="shared" si="108"/>
        <v>0</v>
      </c>
      <c r="AA726" s="216">
        <f t="shared" si="108"/>
        <v>0</v>
      </c>
      <c r="AB726" s="216">
        <f t="shared" si="108"/>
        <v>0</v>
      </c>
      <c r="AC726" s="216">
        <f t="shared" si="108"/>
        <v>0</v>
      </c>
      <c r="AD726" s="216">
        <f t="shared" si="108"/>
        <v>0</v>
      </c>
      <c r="AE726" s="216">
        <f t="shared" si="108"/>
        <v>0</v>
      </c>
      <c r="AF726" s="216">
        <f t="shared" si="108"/>
        <v>0</v>
      </c>
      <c r="AG726" s="216">
        <f t="shared" si="108"/>
        <v>0</v>
      </c>
      <c r="AH726" s="216">
        <f t="shared" si="108"/>
        <v>0</v>
      </c>
      <c r="AI726" s="216">
        <f t="shared" si="108"/>
        <v>0</v>
      </c>
      <c r="AJ726" s="216">
        <f t="shared" si="108"/>
        <v>0</v>
      </c>
      <c r="AK726" s="216">
        <f t="shared" si="108"/>
        <v>0</v>
      </c>
      <c r="AL726" s="216">
        <f t="shared" si="108"/>
        <v>0</v>
      </c>
      <c r="AM726" s="216">
        <f t="shared" si="108"/>
        <v>0</v>
      </c>
      <c r="AN726" s="216">
        <f t="shared" si="108"/>
        <v>0</v>
      </c>
      <c r="AO726" s="216">
        <f t="shared" si="108"/>
        <v>0</v>
      </c>
      <c r="AP726" s="216">
        <f t="shared" si="108"/>
        <v>0</v>
      </c>
      <c r="AQ726" s="216">
        <f t="shared" si="108"/>
        <v>0</v>
      </c>
      <c r="AR726" s="216">
        <f t="shared" si="108"/>
        <v>0</v>
      </c>
      <c r="AS726" s="216">
        <f t="shared" si="108"/>
        <v>0</v>
      </c>
      <c r="AT726" s="216">
        <f t="shared" si="108"/>
        <v>0</v>
      </c>
      <c r="AU726" s="216">
        <f t="shared" si="108"/>
        <v>0</v>
      </c>
      <c r="AV726" s="216">
        <f t="shared" si="108"/>
        <v>0</v>
      </c>
      <c r="AW726" s="216">
        <f t="shared" si="108"/>
        <v>0</v>
      </c>
      <c r="AX726" s="216">
        <f t="shared" si="108"/>
        <v>0</v>
      </c>
      <c r="AY726" s="216">
        <f t="shared" si="108"/>
        <v>0</v>
      </c>
      <c r="AZ726" s="216">
        <f t="shared" si="108"/>
        <v>0</v>
      </c>
      <c r="BA726" s="216">
        <f t="shared" si="108"/>
        <v>0</v>
      </c>
      <c r="BB726" s="216">
        <f t="shared" si="108"/>
        <v>0</v>
      </c>
      <c r="BC726" s="216">
        <f t="shared" si="108"/>
        <v>0</v>
      </c>
      <c r="BD726" s="216">
        <f t="shared" si="108"/>
        <v>0</v>
      </c>
      <c r="BE726" s="216">
        <f t="shared" si="108"/>
        <v>0</v>
      </c>
      <c r="BF726" s="216">
        <f t="shared" si="108"/>
        <v>0</v>
      </c>
      <c r="BG726" s="216">
        <f t="shared" si="108"/>
        <v>0</v>
      </c>
      <c r="BH726" s="216">
        <f t="shared" si="108"/>
        <v>0</v>
      </c>
      <c r="BI726" s="216">
        <f t="shared" si="108"/>
        <v>0</v>
      </c>
      <c r="BJ726" s="216">
        <f t="shared" si="108"/>
        <v>0</v>
      </c>
      <c r="BK726" s="216">
        <f t="shared" si="108"/>
        <v>0</v>
      </c>
      <c r="BL726" s="216">
        <f t="shared" si="108"/>
        <v>0</v>
      </c>
      <c r="BM726" s="216">
        <f t="shared" si="108"/>
        <v>0</v>
      </c>
      <c r="BN726" s="216">
        <f t="shared" si="108"/>
        <v>0</v>
      </c>
      <c r="BO726" s="216">
        <f t="shared" si="108"/>
        <v>0</v>
      </c>
      <c r="BP726" s="216">
        <f t="shared" si="108"/>
        <v>0</v>
      </c>
      <c r="BQ726" s="216">
        <f t="shared" si="108"/>
        <v>0</v>
      </c>
      <c r="BR726" s="216">
        <f t="shared" si="108"/>
        <v>0</v>
      </c>
      <c r="BS726" s="216">
        <f t="shared" si="108"/>
        <v>0</v>
      </c>
      <c r="BT726" s="216">
        <f t="shared" si="106"/>
        <v>0</v>
      </c>
      <c r="BU726" s="216">
        <f t="shared" si="106"/>
        <v>0</v>
      </c>
      <c r="BV726" s="216">
        <f t="shared" si="106"/>
        <v>0</v>
      </c>
      <c r="BW726" s="216">
        <f t="shared" si="106"/>
        <v>0</v>
      </c>
      <c r="BX726" s="216">
        <f t="shared" si="106"/>
        <v>0</v>
      </c>
      <c r="BY726" s="216">
        <f t="shared" si="106"/>
        <v>0</v>
      </c>
      <c r="BZ726" s="216">
        <f t="shared" si="106"/>
        <v>0</v>
      </c>
      <c r="CA726" s="216">
        <f t="shared" si="106"/>
        <v>0</v>
      </c>
      <c r="CB726" s="216">
        <f t="shared" si="106"/>
        <v>0</v>
      </c>
      <c r="CC726" s="216">
        <f t="shared" si="86"/>
        <v>4520</v>
      </c>
    </row>
    <row r="727" spans="1:81" s="116" customFormat="1">
      <c r="A727" s="148"/>
      <c r="B727" s="349"/>
      <c r="C727" s="351"/>
      <c r="D727" s="361"/>
      <c r="E727" s="361"/>
      <c r="F727" s="362" t="s">
        <v>1268</v>
      </c>
      <c r="G727" s="363" t="s">
        <v>1786</v>
      </c>
      <c r="H727" s="216">
        <f t="shared" si="108"/>
        <v>0</v>
      </c>
      <c r="I727" s="216">
        <f t="shared" si="108"/>
        <v>0</v>
      </c>
      <c r="J727" s="216">
        <f t="shared" si="108"/>
        <v>0</v>
      </c>
      <c r="K727" s="216">
        <f t="shared" si="108"/>
        <v>0</v>
      </c>
      <c r="L727" s="216">
        <f t="shared" si="108"/>
        <v>0</v>
      </c>
      <c r="M727" s="216">
        <f t="shared" si="108"/>
        <v>0</v>
      </c>
      <c r="N727" s="216">
        <f t="shared" si="108"/>
        <v>0</v>
      </c>
      <c r="O727" s="216">
        <f t="shared" si="108"/>
        <v>0</v>
      </c>
      <c r="P727" s="216">
        <f t="shared" si="108"/>
        <v>0</v>
      </c>
      <c r="Q727" s="216">
        <f t="shared" si="108"/>
        <v>0</v>
      </c>
      <c r="R727" s="216">
        <f t="shared" si="108"/>
        <v>0</v>
      </c>
      <c r="S727" s="216">
        <f t="shared" si="108"/>
        <v>0</v>
      </c>
      <c r="T727" s="216">
        <f t="shared" si="108"/>
        <v>0</v>
      </c>
      <c r="U727" s="216">
        <f t="shared" si="108"/>
        <v>0</v>
      </c>
      <c r="V727" s="216">
        <f t="shared" si="108"/>
        <v>0</v>
      </c>
      <c r="W727" s="216">
        <f t="shared" si="108"/>
        <v>0</v>
      </c>
      <c r="X727" s="216">
        <f t="shared" si="108"/>
        <v>0</v>
      </c>
      <c r="Y727" s="216">
        <f t="shared" si="108"/>
        <v>0</v>
      </c>
      <c r="Z727" s="216">
        <f t="shared" si="108"/>
        <v>0</v>
      </c>
      <c r="AA727" s="216">
        <f t="shared" si="108"/>
        <v>0</v>
      </c>
      <c r="AB727" s="216">
        <f t="shared" si="108"/>
        <v>0</v>
      </c>
      <c r="AC727" s="216">
        <f t="shared" si="108"/>
        <v>0</v>
      </c>
      <c r="AD727" s="216">
        <f t="shared" si="108"/>
        <v>0</v>
      </c>
      <c r="AE727" s="216">
        <f t="shared" si="108"/>
        <v>0</v>
      </c>
      <c r="AF727" s="216">
        <f t="shared" si="108"/>
        <v>0</v>
      </c>
      <c r="AG727" s="216">
        <f t="shared" si="108"/>
        <v>0</v>
      </c>
      <c r="AH727" s="216">
        <f t="shared" si="108"/>
        <v>0</v>
      </c>
      <c r="AI727" s="216">
        <f t="shared" si="108"/>
        <v>0</v>
      </c>
      <c r="AJ727" s="216">
        <f t="shared" si="108"/>
        <v>0</v>
      </c>
      <c r="AK727" s="216">
        <f t="shared" si="108"/>
        <v>0</v>
      </c>
      <c r="AL727" s="216">
        <f t="shared" si="108"/>
        <v>0</v>
      </c>
      <c r="AM727" s="216">
        <f t="shared" si="108"/>
        <v>0</v>
      </c>
      <c r="AN727" s="216">
        <f t="shared" si="108"/>
        <v>0</v>
      </c>
      <c r="AO727" s="216">
        <f t="shared" si="108"/>
        <v>0</v>
      </c>
      <c r="AP727" s="216">
        <f t="shared" si="108"/>
        <v>0</v>
      </c>
      <c r="AQ727" s="216">
        <f t="shared" si="108"/>
        <v>0</v>
      </c>
      <c r="AR727" s="216">
        <f t="shared" si="108"/>
        <v>0</v>
      </c>
      <c r="AS727" s="216">
        <f t="shared" si="108"/>
        <v>0</v>
      </c>
      <c r="AT727" s="216">
        <f t="shared" si="108"/>
        <v>0</v>
      </c>
      <c r="AU727" s="216">
        <f t="shared" si="108"/>
        <v>0</v>
      </c>
      <c r="AV727" s="216">
        <f t="shared" si="108"/>
        <v>0</v>
      </c>
      <c r="AW727" s="216">
        <f t="shared" si="108"/>
        <v>0</v>
      </c>
      <c r="AX727" s="216">
        <f t="shared" si="108"/>
        <v>0</v>
      </c>
      <c r="AY727" s="216">
        <f t="shared" si="108"/>
        <v>0</v>
      </c>
      <c r="AZ727" s="216">
        <f t="shared" si="108"/>
        <v>0</v>
      </c>
      <c r="BA727" s="216">
        <f t="shared" si="108"/>
        <v>0</v>
      </c>
      <c r="BB727" s="216">
        <f t="shared" si="108"/>
        <v>0</v>
      </c>
      <c r="BC727" s="216">
        <f t="shared" si="108"/>
        <v>0</v>
      </c>
      <c r="BD727" s="216">
        <f t="shared" si="108"/>
        <v>0</v>
      </c>
      <c r="BE727" s="216">
        <f t="shared" si="108"/>
        <v>0</v>
      </c>
      <c r="BF727" s="216">
        <f t="shared" si="108"/>
        <v>0</v>
      </c>
      <c r="BG727" s="216">
        <f t="shared" si="108"/>
        <v>0</v>
      </c>
      <c r="BH727" s="216">
        <f t="shared" si="108"/>
        <v>0</v>
      </c>
      <c r="BI727" s="216">
        <f t="shared" si="108"/>
        <v>0</v>
      </c>
      <c r="BJ727" s="216">
        <f t="shared" si="108"/>
        <v>0</v>
      </c>
      <c r="BK727" s="216">
        <f t="shared" si="108"/>
        <v>0</v>
      </c>
      <c r="BL727" s="216">
        <f t="shared" si="108"/>
        <v>0</v>
      </c>
      <c r="BM727" s="216">
        <f t="shared" si="108"/>
        <v>0</v>
      </c>
      <c r="BN727" s="216">
        <f t="shared" si="108"/>
        <v>0</v>
      </c>
      <c r="BO727" s="216">
        <f t="shared" si="108"/>
        <v>0</v>
      </c>
      <c r="BP727" s="216">
        <f t="shared" si="108"/>
        <v>0</v>
      </c>
      <c r="BQ727" s="216">
        <f t="shared" si="108"/>
        <v>0</v>
      </c>
      <c r="BR727" s="216">
        <f t="shared" si="108"/>
        <v>0</v>
      </c>
      <c r="BS727" s="216">
        <f t="shared" si="108"/>
        <v>0</v>
      </c>
      <c r="BT727" s="216">
        <f t="shared" si="106"/>
        <v>0</v>
      </c>
      <c r="BU727" s="216">
        <f t="shared" si="106"/>
        <v>0</v>
      </c>
      <c r="BV727" s="216">
        <f t="shared" si="106"/>
        <v>0</v>
      </c>
      <c r="BW727" s="216">
        <f t="shared" si="106"/>
        <v>0</v>
      </c>
      <c r="BX727" s="216">
        <f t="shared" si="106"/>
        <v>0</v>
      </c>
      <c r="BY727" s="216">
        <f t="shared" si="106"/>
        <v>0</v>
      </c>
      <c r="BZ727" s="216">
        <f t="shared" si="106"/>
        <v>0</v>
      </c>
      <c r="CA727" s="216">
        <f t="shared" si="106"/>
        <v>0</v>
      </c>
      <c r="CB727" s="216">
        <f t="shared" si="106"/>
        <v>0</v>
      </c>
      <c r="CC727" s="216">
        <f t="shared" si="86"/>
        <v>0</v>
      </c>
    </row>
    <row r="728" spans="1:81" s="116" customFormat="1">
      <c r="A728" s="148"/>
      <c r="B728" s="349"/>
      <c r="C728" s="351"/>
      <c r="D728" s="361"/>
      <c r="E728" s="361"/>
      <c r="F728" s="362" t="s">
        <v>1269</v>
      </c>
      <c r="G728" s="363" t="s">
        <v>1787</v>
      </c>
      <c r="H728" s="216">
        <f t="shared" si="108"/>
        <v>0</v>
      </c>
      <c r="I728" s="216">
        <f t="shared" si="108"/>
        <v>0</v>
      </c>
      <c r="J728" s="216">
        <f t="shared" si="108"/>
        <v>0</v>
      </c>
      <c r="K728" s="216">
        <f t="shared" si="108"/>
        <v>0</v>
      </c>
      <c r="L728" s="216">
        <f t="shared" si="108"/>
        <v>0</v>
      </c>
      <c r="M728" s="216">
        <f t="shared" si="108"/>
        <v>0</v>
      </c>
      <c r="N728" s="216">
        <f t="shared" si="108"/>
        <v>0</v>
      </c>
      <c r="O728" s="216">
        <f t="shared" si="108"/>
        <v>0</v>
      </c>
      <c r="P728" s="216">
        <f t="shared" si="108"/>
        <v>0</v>
      </c>
      <c r="Q728" s="216">
        <f t="shared" si="108"/>
        <v>0</v>
      </c>
      <c r="R728" s="216">
        <f t="shared" si="108"/>
        <v>0</v>
      </c>
      <c r="S728" s="216">
        <f t="shared" si="108"/>
        <v>0</v>
      </c>
      <c r="T728" s="216">
        <f t="shared" si="108"/>
        <v>0</v>
      </c>
      <c r="U728" s="216">
        <f t="shared" si="108"/>
        <v>0</v>
      </c>
      <c r="V728" s="216">
        <f t="shared" si="108"/>
        <v>0</v>
      </c>
      <c r="W728" s="216">
        <f t="shared" si="108"/>
        <v>0</v>
      </c>
      <c r="X728" s="216">
        <f t="shared" si="108"/>
        <v>0</v>
      </c>
      <c r="Y728" s="216">
        <f t="shared" si="108"/>
        <v>0</v>
      </c>
      <c r="Z728" s="216">
        <f t="shared" si="108"/>
        <v>0</v>
      </c>
      <c r="AA728" s="216">
        <f t="shared" si="108"/>
        <v>0</v>
      </c>
      <c r="AB728" s="216">
        <f t="shared" si="108"/>
        <v>0</v>
      </c>
      <c r="AC728" s="216">
        <f t="shared" si="108"/>
        <v>0</v>
      </c>
      <c r="AD728" s="216">
        <f t="shared" si="108"/>
        <v>0</v>
      </c>
      <c r="AE728" s="216">
        <f t="shared" si="108"/>
        <v>0</v>
      </c>
      <c r="AF728" s="216">
        <f t="shared" si="108"/>
        <v>0</v>
      </c>
      <c r="AG728" s="216">
        <f t="shared" si="108"/>
        <v>0</v>
      </c>
      <c r="AH728" s="216">
        <f t="shared" si="108"/>
        <v>0</v>
      </c>
      <c r="AI728" s="216">
        <f t="shared" si="108"/>
        <v>0</v>
      </c>
      <c r="AJ728" s="216">
        <f t="shared" si="108"/>
        <v>0</v>
      </c>
      <c r="AK728" s="216">
        <f t="shared" si="108"/>
        <v>0</v>
      </c>
      <c r="AL728" s="216">
        <f t="shared" si="108"/>
        <v>0</v>
      </c>
      <c r="AM728" s="216">
        <f t="shared" si="108"/>
        <v>0</v>
      </c>
      <c r="AN728" s="216">
        <f t="shared" si="108"/>
        <v>0</v>
      </c>
      <c r="AO728" s="216">
        <f t="shared" si="108"/>
        <v>0</v>
      </c>
      <c r="AP728" s="216">
        <f t="shared" si="108"/>
        <v>0</v>
      </c>
      <c r="AQ728" s="216">
        <f t="shared" si="108"/>
        <v>0</v>
      </c>
      <c r="AR728" s="216">
        <f t="shared" si="108"/>
        <v>0</v>
      </c>
      <c r="AS728" s="216">
        <f t="shared" si="108"/>
        <v>0</v>
      </c>
      <c r="AT728" s="216">
        <f t="shared" si="108"/>
        <v>0</v>
      </c>
      <c r="AU728" s="216">
        <f t="shared" si="108"/>
        <v>0</v>
      </c>
      <c r="AV728" s="216">
        <f t="shared" si="108"/>
        <v>0</v>
      </c>
      <c r="AW728" s="216">
        <f t="shared" si="108"/>
        <v>0</v>
      </c>
      <c r="AX728" s="216">
        <f t="shared" si="108"/>
        <v>0</v>
      </c>
      <c r="AY728" s="216">
        <f t="shared" si="108"/>
        <v>0</v>
      </c>
      <c r="AZ728" s="216">
        <f t="shared" si="108"/>
        <v>0</v>
      </c>
      <c r="BA728" s="216">
        <f t="shared" si="108"/>
        <v>0</v>
      </c>
      <c r="BB728" s="216">
        <f t="shared" si="108"/>
        <v>0</v>
      </c>
      <c r="BC728" s="216">
        <f t="shared" si="108"/>
        <v>0</v>
      </c>
      <c r="BD728" s="216">
        <f t="shared" si="108"/>
        <v>0</v>
      </c>
      <c r="BE728" s="216">
        <f t="shared" si="108"/>
        <v>0</v>
      </c>
      <c r="BF728" s="216">
        <f t="shared" si="108"/>
        <v>0</v>
      </c>
      <c r="BG728" s="216">
        <f t="shared" si="108"/>
        <v>0</v>
      </c>
      <c r="BH728" s="216">
        <f t="shared" si="108"/>
        <v>0</v>
      </c>
      <c r="BI728" s="216">
        <f t="shared" si="108"/>
        <v>0</v>
      </c>
      <c r="BJ728" s="216">
        <f t="shared" si="108"/>
        <v>0</v>
      </c>
      <c r="BK728" s="216">
        <f t="shared" si="108"/>
        <v>0</v>
      </c>
      <c r="BL728" s="216">
        <f t="shared" si="108"/>
        <v>0</v>
      </c>
      <c r="BM728" s="216">
        <f t="shared" si="108"/>
        <v>0</v>
      </c>
      <c r="BN728" s="216">
        <f t="shared" si="108"/>
        <v>0</v>
      </c>
      <c r="BO728" s="216">
        <f t="shared" si="108"/>
        <v>0</v>
      </c>
      <c r="BP728" s="216">
        <f t="shared" si="108"/>
        <v>0</v>
      </c>
      <c r="BQ728" s="216">
        <f t="shared" si="108"/>
        <v>0</v>
      </c>
      <c r="BR728" s="216">
        <f t="shared" si="108"/>
        <v>0</v>
      </c>
      <c r="BS728" s="216">
        <f t="shared" si="108"/>
        <v>0</v>
      </c>
      <c r="BT728" s="216">
        <f t="shared" si="106"/>
        <v>0</v>
      </c>
      <c r="BU728" s="216">
        <f t="shared" si="106"/>
        <v>0</v>
      </c>
      <c r="BV728" s="216">
        <f t="shared" si="106"/>
        <v>0</v>
      </c>
      <c r="BW728" s="216">
        <f t="shared" si="106"/>
        <v>0</v>
      </c>
      <c r="BX728" s="216">
        <f t="shared" si="106"/>
        <v>0</v>
      </c>
      <c r="BY728" s="216">
        <f t="shared" si="106"/>
        <v>0</v>
      </c>
      <c r="BZ728" s="216">
        <f t="shared" si="106"/>
        <v>0</v>
      </c>
      <c r="CA728" s="216">
        <f t="shared" si="106"/>
        <v>0</v>
      </c>
      <c r="CB728" s="216">
        <f t="shared" si="106"/>
        <v>0</v>
      </c>
      <c r="CC728" s="216">
        <f t="shared" si="86"/>
        <v>0</v>
      </c>
    </row>
    <row r="729" spans="1:81" s="116" customFormat="1">
      <c r="A729" s="148"/>
      <c r="B729" s="349"/>
      <c r="C729" s="351"/>
      <c r="D729" s="361"/>
      <c r="E729" s="361"/>
      <c r="F729" s="362" t="s">
        <v>1270</v>
      </c>
      <c r="G729" s="363" t="s">
        <v>1788</v>
      </c>
      <c r="H729" s="216">
        <f t="shared" si="108"/>
        <v>0</v>
      </c>
      <c r="I729" s="216">
        <f t="shared" si="108"/>
        <v>0</v>
      </c>
      <c r="J729" s="216">
        <f t="shared" si="108"/>
        <v>0</v>
      </c>
      <c r="K729" s="216">
        <f t="shared" si="108"/>
        <v>0</v>
      </c>
      <c r="L729" s="216">
        <f t="shared" si="108"/>
        <v>0</v>
      </c>
      <c r="M729" s="216">
        <f t="shared" si="108"/>
        <v>0</v>
      </c>
      <c r="N729" s="216">
        <f t="shared" si="108"/>
        <v>0</v>
      </c>
      <c r="O729" s="216">
        <f t="shared" si="108"/>
        <v>0</v>
      </c>
      <c r="P729" s="216">
        <f t="shared" si="108"/>
        <v>0</v>
      </c>
      <c r="Q729" s="216">
        <f t="shared" si="108"/>
        <v>0</v>
      </c>
      <c r="R729" s="216">
        <f t="shared" si="108"/>
        <v>0</v>
      </c>
      <c r="S729" s="216">
        <f t="shared" si="108"/>
        <v>0</v>
      </c>
      <c r="T729" s="216">
        <f t="shared" si="108"/>
        <v>0</v>
      </c>
      <c r="U729" s="216">
        <f t="shared" si="108"/>
        <v>0</v>
      </c>
      <c r="V729" s="216">
        <f t="shared" si="108"/>
        <v>0</v>
      </c>
      <c r="W729" s="216">
        <f t="shared" si="108"/>
        <v>0</v>
      </c>
      <c r="X729" s="216">
        <f t="shared" si="108"/>
        <v>0</v>
      </c>
      <c r="Y729" s="216">
        <f t="shared" si="108"/>
        <v>0</v>
      </c>
      <c r="Z729" s="216">
        <f t="shared" si="108"/>
        <v>0</v>
      </c>
      <c r="AA729" s="216">
        <f t="shared" si="108"/>
        <v>0</v>
      </c>
      <c r="AB729" s="216">
        <f t="shared" si="108"/>
        <v>0</v>
      </c>
      <c r="AC729" s="216">
        <f t="shared" si="108"/>
        <v>0</v>
      </c>
      <c r="AD729" s="216">
        <f t="shared" si="108"/>
        <v>0</v>
      </c>
      <c r="AE729" s="216">
        <f t="shared" si="108"/>
        <v>0</v>
      </c>
      <c r="AF729" s="216">
        <f t="shared" si="108"/>
        <v>0</v>
      </c>
      <c r="AG729" s="216">
        <f t="shared" si="108"/>
        <v>0</v>
      </c>
      <c r="AH729" s="216">
        <f t="shared" si="108"/>
        <v>0</v>
      </c>
      <c r="AI729" s="216">
        <f t="shared" si="108"/>
        <v>0</v>
      </c>
      <c r="AJ729" s="216">
        <f t="shared" si="108"/>
        <v>0</v>
      </c>
      <c r="AK729" s="216">
        <f t="shared" si="108"/>
        <v>0</v>
      </c>
      <c r="AL729" s="216">
        <f t="shared" si="108"/>
        <v>0</v>
      </c>
      <c r="AM729" s="216">
        <f t="shared" si="108"/>
        <v>0</v>
      </c>
      <c r="AN729" s="216">
        <f t="shared" si="108"/>
        <v>0</v>
      </c>
      <c r="AO729" s="216">
        <f t="shared" si="108"/>
        <v>0</v>
      </c>
      <c r="AP729" s="216">
        <f t="shared" si="108"/>
        <v>0</v>
      </c>
      <c r="AQ729" s="216">
        <f t="shared" si="108"/>
        <v>0</v>
      </c>
      <c r="AR729" s="216">
        <f t="shared" si="108"/>
        <v>0</v>
      </c>
      <c r="AS729" s="216">
        <f t="shared" si="108"/>
        <v>0</v>
      </c>
      <c r="AT729" s="216">
        <f t="shared" si="108"/>
        <v>0</v>
      </c>
      <c r="AU729" s="216">
        <f t="shared" si="108"/>
        <v>0</v>
      </c>
      <c r="AV729" s="216">
        <f t="shared" si="108"/>
        <v>0</v>
      </c>
      <c r="AW729" s="216">
        <f t="shared" si="108"/>
        <v>0</v>
      </c>
      <c r="AX729" s="216">
        <f t="shared" si="108"/>
        <v>0</v>
      </c>
      <c r="AY729" s="216">
        <f t="shared" si="108"/>
        <v>0</v>
      </c>
      <c r="AZ729" s="216">
        <f t="shared" si="108"/>
        <v>0</v>
      </c>
      <c r="BA729" s="216">
        <f t="shared" si="108"/>
        <v>0</v>
      </c>
      <c r="BB729" s="216">
        <f t="shared" si="108"/>
        <v>0</v>
      </c>
      <c r="BC729" s="216">
        <f t="shared" si="108"/>
        <v>0</v>
      </c>
      <c r="BD729" s="216">
        <f t="shared" si="108"/>
        <v>0</v>
      </c>
      <c r="BE729" s="216">
        <f t="shared" si="108"/>
        <v>0</v>
      </c>
      <c r="BF729" s="216">
        <f t="shared" si="108"/>
        <v>0</v>
      </c>
      <c r="BG729" s="216">
        <f t="shared" si="108"/>
        <v>0</v>
      </c>
      <c r="BH729" s="216">
        <f t="shared" si="108"/>
        <v>0</v>
      </c>
      <c r="BI729" s="216">
        <f t="shared" si="108"/>
        <v>0</v>
      </c>
      <c r="BJ729" s="216">
        <f t="shared" si="108"/>
        <v>0</v>
      </c>
      <c r="BK729" s="216">
        <f t="shared" si="108"/>
        <v>0</v>
      </c>
      <c r="BL729" s="216">
        <f t="shared" si="108"/>
        <v>0</v>
      </c>
      <c r="BM729" s="216">
        <f t="shared" si="108"/>
        <v>0</v>
      </c>
      <c r="BN729" s="216">
        <f t="shared" si="108"/>
        <v>0</v>
      </c>
      <c r="BO729" s="216">
        <f t="shared" si="108"/>
        <v>0</v>
      </c>
      <c r="BP729" s="216">
        <f t="shared" si="108"/>
        <v>0</v>
      </c>
      <c r="BQ729" s="216">
        <f t="shared" si="108"/>
        <v>0</v>
      </c>
      <c r="BR729" s="216">
        <f t="shared" si="108"/>
        <v>0</v>
      </c>
      <c r="BS729" s="216">
        <f t="shared" ref="BS729" si="109">BS620</f>
        <v>0</v>
      </c>
      <c r="BT729" s="216">
        <f t="shared" si="106"/>
        <v>0</v>
      </c>
      <c r="BU729" s="216">
        <f t="shared" si="106"/>
        <v>0</v>
      </c>
      <c r="BV729" s="216">
        <f t="shared" si="106"/>
        <v>0</v>
      </c>
      <c r="BW729" s="216">
        <f t="shared" si="106"/>
        <v>0</v>
      </c>
      <c r="BX729" s="216">
        <f t="shared" si="106"/>
        <v>0</v>
      </c>
      <c r="BY729" s="216">
        <f t="shared" si="106"/>
        <v>0</v>
      </c>
      <c r="BZ729" s="216">
        <f t="shared" si="106"/>
        <v>0</v>
      </c>
      <c r="CA729" s="216">
        <f t="shared" si="106"/>
        <v>0</v>
      </c>
      <c r="CB729" s="216">
        <f t="shared" si="106"/>
        <v>0</v>
      </c>
      <c r="CC729" s="216">
        <f t="shared" si="86"/>
        <v>0</v>
      </c>
    </row>
    <row r="730" spans="1:81" s="116" customFormat="1">
      <c r="A730" s="148"/>
      <c r="B730" s="349"/>
      <c r="C730" s="351"/>
      <c r="D730" s="361"/>
      <c r="E730" s="361"/>
      <c r="F730" s="362" t="s">
        <v>1271</v>
      </c>
      <c r="G730" s="363" t="s">
        <v>1272</v>
      </c>
      <c r="H730" s="216">
        <f t="shared" ref="H730:BS733" si="110">H621</f>
        <v>38196985.479999997</v>
      </c>
      <c r="I730" s="216">
        <f t="shared" si="110"/>
        <v>19091173.41</v>
      </c>
      <c r="J730" s="216">
        <f t="shared" si="110"/>
        <v>27727812.23</v>
      </c>
      <c r="K730" s="216">
        <f t="shared" si="110"/>
        <v>4361441.03</v>
      </c>
      <c r="L730" s="216">
        <f t="shared" si="110"/>
        <v>8120481.9100000001</v>
      </c>
      <c r="M730" s="216">
        <f t="shared" si="110"/>
        <v>4121621.33</v>
      </c>
      <c r="N730" s="216">
        <f t="shared" si="110"/>
        <v>10962145.48</v>
      </c>
      <c r="O730" s="216">
        <f t="shared" si="110"/>
        <v>1743627.29</v>
      </c>
      <c r="P730" s="216">
        <f t="shared" si="110"/>
        <v>1789584.23</v>
      </c>
      <c r="Q730" s="216">
        <f t="shared" si="110"/>
        <v>11753408.98</v>
      </c>
      <c r="R730" s="216">
        <f t="shared" si="110"/>
        <v>2742736.28</v>
      </c>
      <c r="S730" s="216">
        <f t="shared" si="110"/>
        <v>6998650.9299999997</v>
      </c>
      <c r="T730" s="216">
        <f t="shared" si="110"/>
        <v>19428053.100000001</v>
      </c>
      <c r="U730" s="216">
        <f t="shared" si="110"/>
        <v>15585769.49</v>
      </c>
      <c r="V730" s="216">
        <f t="shared" si="110"/>
        <v>327991.21999999997</v>
      </c>
      <c r="W730" s="216">
        <f t="shared" si="110"/>
        <v>3519016.84</v>
      </c>
      <c r="X730" s="216">
        <f t="shared" si="110"/>
        <v>2274666.33</v>
      </c>
      <c r="Y730" s="216">
        <f t="shared" si="110"/>
        <v>1656361.37</v>
      </c>
      <c r="Z730" s="216">
        <f t="shared" si="110"/>
        <v>15584902.77</v>
      </c>
      <c r="AA730" s="216">
        <f t="shared" si="110"/>
        <v>33702173.939999998</v>
      </c>
      <c r="AB730" s="216">
        <f t="shared" si="110"/>
        <v>1967877.72</v>
      </c>
      <c r="AC730" s="216">
        <f t="shared" si="110"/>
        <v>22066454.039999999</v>
      </c>
      <c r="AD730" s="216">
        <f t="shared" si="110"/>
        <v>2558226.58</v>
      </c>
      <c r="AE730" s="216">
        <f t="shared" si="110"/>
        <v>2964674.05</v>
      </c>
      <c r="AF730" s="216">
        <f t="shared" si="110"/>
        <v>15312817.029999999</v>
      </c>
      <c r="AG730" s="216">
        <f t="shared" si="110"/>
        <v>3602013.64</v>
      </c>
      <c r="AH730" s="216">
        <f t="shared" si="110"/>
        <v>6099382.6299999999</v>
      </c>
      <c r="AI730" s="216">
        <f t="shared" si="110"/>
        <v>107101816.31999999</v>
      </c>
      <c r="AJ730" s="216">
        <f t="shared" si="110"/>
        <v>3129432.6</v>
      </c>
      <c r="AK730" s="216">
        <f t="shared" si="110"/>
        <v>2685801.3</v>
      </c>
      <c r="AL730" s="216">
        <f t="shared" si="110"/>
        <v>1949319.99</v>
      </c>
      <c r="AM730" s="216">
        <f t="shared" si="110"/>
        <v>1943251.64</v>
      </c>
      <c r="AN730" s="216">
        <f t="shared" si="110"/>
        <v>1718888.69</v>
      </c>
      <c r="AO730" s="216">
        <f t="shared" si="110"/>
        <v>4682270.6399999997</v>
      </c>
      <c r="AP730" s="216">
        <f t="shared" si="110"/>
        <v>2188695.3199999998</v>
      </c>
      <c r="AQ730" s="216">
        <f t="shared" si="110"/>
        <v>8469991.6699999999</v>
      </c>
      <c r="AR730" s="216">
        <f t="shared" si="110"/>
        <v>2542766.4700000002</v>
      </c>
      <c r="AS730" s="216">
        <f t="shared" si="110"/>
        <v>2232271.64</v>
      </c>
      <c r="AT730" s="216">
        <f t="shared" si="110"/>
        <v>2422104.41</v>
      </c>
      <c r="AU730" s="216">
        <f t="shared" si="110"/>
        <v>22088466.600000001</v>
      </c>
      <c r="AV730" s="216">
        <f t="shared" si="110"/>
        <v>1706473.62</v>
      </c>
      <c r="AW730" s="216">
        <f t="shared" si="110"/>
        <v>992270.28</v>
      </c>
      <c r="AX730" s="216">
        <f t="shared" si="110"/>
        <v>340122.64</v>
      </c>
      <c r="AY730" s="216">
        <f t="shared" si="110"/>
        <v>233833.64</v>
      </c>
      <c r="AZ730" s="216">
        <f t="shared" si="110"/>
        <v>14713.3</v>
      </c>
      <c r="BA730" s="216">
        <f t="shared" si="110"/>
        <v>80723.600000000006</v>
      </c>
      <c r="BB730" s="216">
        <f t="shared" si="110"/>
        <v>4662173</v>
      </c>
      <c r="BC730" s="216">
        <f t="shared" si="110"/>
        <v>4541009.0599999996</v>
      </c>
      <c r="BD730" s="216">
        <f t="shared" si="110"/>
        <v>841935.92</v>
      </c>
      <c r="BE730" s="216">
        <f t="shared" si="110"/>
        <v>11397720.949999999</v>
      </c>
      <c r="BF730" s="216">
        <f t="shared" si="110"/>
        <v>8834737.0700000003</v>
      </c>
      <c r="BG730" s="216">
        <f t="shared" si="110"/>
        <v>6525679.3899999997</v>
      </c>
      <c r="BH730" s="216">
        <f t="shared" si="110"/>
        <v>0</v>
      </c>
      <c r="BI730" s="216">
        <f t="shared" si="110"/>
        <v>13296928.609999999</v>
      </c>
      <c r="BJ730" s="216">
        <f t="shared" si="110"/>
        <v>0</v>
      </c>
      <c r="BK730" s="216">
        <f t="shared" si="110"/>
        <v>3372597.72</v>
      </c>
      <c r="BL730" s="216">
        <f t="shared" si="110"/>
        <v>548511.29</v>
      </c>
      <c r="BM730" s="216">
        <f t="shared" si="110"/>
        <v>19657061.43</v>
      </c>
      <c r="BN730" s="216">
        <f t="shared" si="110"/>
        <v>36679783.549999997</v>
      </c>
      <c r="BO730" s="216">
        <f t="shared" si="110"/>
        <v>1840616.23</v>
      </c>
      <c r="BP730" s="216">
        <f t="shared" si="110"/>
        <v>0</v>
      </c>
      <c r="BQ730" s="216">
        <f t="shared" si="110"/>
        <v>2647842.48</v>
      </c>
      <c r="BR730" s="216">
        <f t="shared" si="110"/>
        <v>3171623.78</v>
      </c>
      <c r="BS730" s="216">
        <f t="shared" si="110"/>
        <v>2939612.46</v>
      </c>
      <c r="BT730" s="216">
        <f t="shared" si="106"/>
        <v>5940738.2999999998</v>
      </c>
      <c r="BU730" s="216">
        <f t="shared" si="106"/>
        <v>3996276.99</v>
      </c>
      <c r="BV730" s="216">
        <f t="shared" si="106"/>
        <v>331843</v>
      </c>
      <c r="BW730" s="216">
        <f t="shared" si="106"/>
        <v>6603787.7599999998</v>
      </c>
      <c r="BX730" s="216">
        <f t="shared" si="106"/>
        <v>6322478.1200000001</v>
      </c>
      <c r="BY730" s="216">
        <f t="shared" si="106"/>
        <v>16259935.779999999</v>
      </c>
      <c r="BZ730" s="216">
        <f t="shared" si="106"/>
        <v>2930707.48</v>
      </c>
      <c r="CA730" s="216">
        <f t="shared" si="106"/>
        <v>1344444.5</v>
      </c>
      <c r="CB730" s="216">
        <f t="shared" si="106"/>
        <v>293439.24</v>
      </c>
      <c r="CC730" s="216">
        <f t="shared" si="86"/>
        <v>615764747.81000018</v>
      </c>
    </row>
    <row r="731" spans="1:81" s="116" customFormat="1">
      <c r="A731" s="148"/>
      <c r="B731" s="349"/>
      <c r="C731" s="351"/>
      <c r="D731" s="361"/>
      <c r="E731" s="361"/>
      <c r="F731" s="362" t="s">
        <v>1273</v>
      </c>
      <c r="G731" s="363" t="s">
        <v>1274</v>
      </c>
      <c r="H731" s="216">
        <f t="shared" si="110"/>
        <v>1844714.65</v>
      </c>
      <c r="I731" s="216">
        <f t="shared" si="110"/>
        <v>6149907.2999999998</v>
      </c>
      <c r="J731" s="216">
        <f t="shared" si="110"/>
        <v>7573434.5700000003</v>
      </c>
      <c r="K731" s="216">
        <f t="shared" si="110"/>
        <v>1369544.83</v>
      </c>
      <c r="L731" s="216">
        <f t="shared" si="110"/>
        <v>1028797.8</v>
      </c>
      <c r="M731" s="216">
        <f t="shared" si="110"/>
        <v>913453.6</v>
      </c>
      <c r="N731" s="216">
        <f t="shared" si="110"/>
        <v>1373009.5</v>
      </c>
      <c r="O731" s="216">
        <f t="shared" si="110"/>
        <v>391908.55</v>
      </c>
      <c r="P731" s="216">
        <f t="shared" si="110"/>
        <v>430041.96</v>
      </c>
      <c r="Q731" s="216">
        <f t="shared" si="110"/>
        <v>20699002.850000001</v>
      </c>
      <c r="R731" s="216">
        <f t="shared" si="110"/>
        <v>862987.21</v>
      </c>
      <c r="S731" s="216">
        <f t="shared" si="110"/>
        <v>1486032.53</v>
      </c>
      <c r="T731" s="216">
        <f t="shared" si="110"/>
        <v>11495218.710000001</v>
      </c>
      <c r="U731" s="216">
        <f t="shared" si="110"/>
        <v>8213594.29</v>
      </c>
      <c r="V731" s="216">
        <f t="shared" si="110"/>
        <v>46286.400000000001</v>
      </c>
      <c r="W731" s="216">
        <f t="shared" si="110"/>
        <v>270061.15000000002</v>
      </c>
      <c r="X731" s="216">
        <f t="shared" si="110"/>
        <v>65800</v>
      </c>
      <c r="Y731" s="216">
        <f t="shared" si="110"/>
        <v>446091.01</v>
      </c>
      <c r="Z731" s="216">
        <f t="shared" si="110"/>
        <v>3981351.48</v>
      </c>
      <c r="AA731" s="216">
        <f t="shared" si="110"/>
        <v>14606788.439999999</v>
      </c>
      <c r="AB731" s="216">
        <f t="shared" si="110"/>
        <v>673693.39</v>
      </c>
      <c r="AC731" s="216">
        <f t="shared" si="110"/>
        <v>7266114.29</v>
      </c>
      <c r="AD731" s="216">
        <f t="shared" si="110"/>
        <v>509001.55</v>
      </c>
      <c r="AE731" s="216">
        <f t="shared" si="110"/>
        <v>2315771.71</v>
      </c>
      <c r="AF731" s="216">
        <f t="shared" si="110"/>
        <v>7374962.9199999999</v>
      </c>
      <c r="AG731" s="216">
        <f t="shared" si="110"/>
        <v>414443.49</v>
      </c>
      <c r="AH731" s="216">
        <f t="shared" si="110"/>
        <v>1028798.5</v>
      </c>
      <c r="AI731" s="216">
        <f t="shared" si="110"/>
        <v>96867210.459999993</v>
      </c>
      <c r="AJ731" s="216">
        <f t="shared" si="110"/>
        <v>1053449.8999999999</v>
      </c>
      <c r="AK731" s="216">
        <f t="shared" si="110"/>
        <v>199006.26</v>
      </c>
      <c r="AL731" s="216">
        <f t="shared" si="110"/>
        <v>537038.84</v>
      </c>
      <c r="AM731" s="216">
        <f t="shared" si="110"/>
        <v>491516.63</v>
      </c>
      <c r="AN731" s="216">
        <f t="shared" si="110"/>
        <v>847076.59</v>
      </c>
      <c r="AO731" s="216">
        <f t="shared" si="110"/>
        <v>1135799.5</v>
      </c>
      <c r="AP731" s="216">
        <f t="shared" si="110"/>
        <v>729279.81</v>
      </c>
      <c r="AQ731" s="216">
        <f t="shared" si="110"/>
        <v>2809414.07</v>
      </c>
      <c r="AR731" s="216">
        <f t="shared" si="110"/>
        <v>729134.67</v>
      </c>
      <c r="AS731" s="216">
        <f t="shared" si="110"/>
        <v>121213</v>
      </c>
      <c r="AT731" s="216">
        <f t="shared" si="110"/>
        <v>303342.15999999997</v>
      </c>
      <c r="AU731" s="216">
        <f t="shared" si="110"/>
        <v>11031676.470000001</v>
      </c>
      <c r="AV731" s="216">
        <f t="shared" si="110"/>
        <v>150074.48000000001</v>
      </c>
      <c r="AW731" s="216">
        <f t="shared" si="110"/>
        <v>310863.31</v>
      </c>
      <c r="AX731" s="216">
        <f t="shared" si="110"/>
        <v>20953.599999999999</v>
      </c>
      <c r="AY731" s="216">
        <f t="shared" si="110"/>
        <v>58525.16</v>
      </c>
      <c r="AZ731" s="216">
        <f t="shared" si="110"/>
        <v>3455.85</v>
      </c>
      <c r="BA731" s="216">
        <f t="shared" si="110"/>
        <v>67603.399999999994</v>
      </c>
      <c r="BB731" s="216">
        <f t="shared" si="110"/>
        <v>2750</v>
      </c>
      <c r="BC731" s="216">
        <f t="shared" si="110"/>
        <v>1270279.02</v>
      </c>
      <c r="BD731" s="216">
        <f t="shared" si="110"/>
        <v>330492.09999999998</v>
      </c>
      <c r="BE731" s="216">
        <f t="shared" si="110"/>
        <v>2367274.61</v>
      </c>
      <c r="BF731" s="216">
        <f t="shared" si="110"/>
        <v>2569075.69</v>
      </c>
      <c r="BG731" s="216">
        <f t="shared" si="110"/>
        <v>743607.01</v>
      </c>
      <c r="BH731" s="216">
        <f t="shared" si="110"/>
        <v>0</v>
      </c>
      <c r="BI731" s="216">
        <f t="shared" si="110"/>
        <v>8349704.9400000004</v>
      </c>
      <c r="BJ731" s="216">
        <f t="shared" si="110"/>
        <v>0</v>
      </c>
      <c r="BK731" s="216">
        <f t="shared" si="110"/>
        <v>474266.75</v>
      </c>
      <c r="BL731" s="216">
        <f t="shared" si="110"/>
        <v>111827.65</v>
      </c>
      <c r="BM731" s="216">
        <f t="shared" si="110"/>
        <v>2487371.4</v>
      </c>
      <c r="BN731" s="216">
        <f t="shared" si="110"/>
        <v>5668255.9100000001</v>
      </c>
      <c r="BO731" s="216">
        <f t="shared" si="110"/>
        <v>92046</v>
      </c>
      <c r="BP731" s="216">
        <f t="shared" si="110"/>
        <v>0</v>
      </c>
      <c r="BQ731" s="216">
        <f t="shared" si="110"/>
        <v>755969.58</v>
      </c>
      <c r="BR731" s="216">
        <f t="shared" si="110"/>
        <v>1894009.81</v>
      </c>
      <c r="BS731" s="216">
        <f t="shared" si="110"/>
        <v>572817.16</v>
      </c>
      <c r="BT731" s="216">
        <f t="shared" si="106"/>
        <v>365169.3</v>
      </c>
      <c r="BU731" s="216">
        <f t="shared" si="106"/>
        <v>853474.19</v>
      </c>
      <c r="BV731" s="216">
        <f t="shared" si="106"/>
        <v>208077</v>
      </c>
      <c r="BW731" s="216">
        <f t="shared" si="106"/>
        <v>1172954.82</v>
      </c>
      <c r="BX731" s="216">
        <f t="shared" si="106"/>
        <v>2265964.4500000002</v>
      </c>
      <c r="BY731" s="216">
        <f t="shared" si="106"/>
        <v>4662086.6100000003</v>
      </c>
      <c r="BZ731" s="216">
        <f t="shared" si="106"/>
        <v>613928.19999999995</v>
      </c>
      <c r="CA731" s="216">
        <f t="shared" si="106"/>
        <v>558662.1</v>
      </c>
      <c r="CB731" s="216">
        <f t="shared" si="106"/>
        <v>221155.8</v>
      </c>
      <c r="CC731" s="216">
        <f t="shared" si="86"/>
        <v>258908666.93999997</v>
      </c>
    </row>
    <row r="732" spans="1:81" s="116" customFormat="1">
      <c r="A732" s="148"/>
      <c r="B732" s="349"/>
      <c r="C732" s="351"/>
      <c r="D732" s="361"/>
      <c r="E732" s="361"/>
      <c r="F732" s="362" t="s">
        <v>1275</v>
      </c>
      <c r="G732" s="363" t="s">
        <v>1276</v>
      </c>
      <c r="H732" s="216">
        <f t="shared" si="110"/>
        <v>488920</v>
      </c>
      <c r="I732" s="216">
        <f t="shared" si="110"/>
        <v>4738140.3</v>
      </c>
      <c r="J732" s="216">
        <f t="shared" si="110"/>
        <v>7546251.7699999996</v>
      </c>
      <c r="K732" s="216">
        <f t="shared" si="110"/>
        <v>2225620.37</v>
      </c>
      <c r="L732" s="216">
        <f t="shared" si="110"/>
        <v>1529606.02</v>
      </c>
      <c r="M732" s="216">
        <f t="shared" si="110"/>
        <v>2088866.74</v>
      </c>
      <c r="N732" s="216">
        <f t="shared" si="110"/>
        <v>1925314.7</v>
      </c>
      <c r="O732" s="216">
        <f t="shared" si="110"/>
        <v>2673114.5</v>
      </c>
      <c r="P732" s="216">
        <f t="shared" si="110"/>
        <v>867309</v>
      </c>
      <c r="Q732" s="216">
        <f t="shared" si="110"/>
        <v>7796781.3700000001</v>
      </c>
      <c r="R732" s="216">
        <f t="shared" si="110"/>
        <v>659736.5</v>
      </c>
      <c r="S732" s="216">
        <f t="shared" si="110"/>
        <v>821945</v>
      </c>
      <c r="T732" s="216">
        <f t="shared" si="110"/>
        <v>3864886.86</v>
      </c>
      <c r="U732" s="216">
        <f t="shared" si="110"/>
        <v>5696397.6399999997</v>
      </c>
      <c r="V732" s="216">
        <f t="shared" si="110"/>
        <v>40437</v>
      </c>
      <c r="W732" s="216">
        <f t="shared" si="110"/>
        <v>2310072.85</v>
      </c>
      <c r="X732" s="216">
        <f t="shared" si="110"/>
        <v>463141</v>
      </c>
      <c r="Y732" s="216">
        <f t="shared" si="110"/>
        <v>391115.72</v>
      </c>
      <c r="Z732" s="216">
        <f t="shared" si="110"/>
        <v>1639366</v>
      </c>
      <c r="AA732" s="216">
        <f t="shared" si="110"/>
        <v>7849504.1600000001</v>
      </c>
      <c r="AB732" s="216">
        <f t="shared" si="110"/>
        <v>991149.5</v>
      </c>
      <c r="AC732" s="216">
        <f t="shared" si="110"/>
        <v>6539169</v>
      </c>
      <c r="AD732" s="216">
        <f t="shared" si="110"/>
        <v>1016750.42</v>
      </c>
      <c r="AE732" s="216">
        <f t="shared" si="110"/>
        <v>1467670.28</v>
      </c>
      <c r="AF732" s="216">
        <f t="shared" si="110"/>
        <v>7916484.5300000003</v>
      </c>
      <c r="AG732" s="216">
        <f t="shared" si="110"/>
        <v>703827.65</v>
      </c>
      <c r="AH732" s="216">
        <f t="shared" si="110"/>
        <v>4788029.7</v>
      </c>
      <c r="AI732" s="216">
        <f t="shared" si="110"/>
        <v>35279202.68</v>
      </c>
      <c r="AJ732" s="216">
        <f t="shared" si="110"/>
        <v>1257774.3400000001</v>
      </c>
      <c r="AK732" s="216">
        <f t="shared" si="110"/>
        <v>557912.5</v>
      </c>
      <c r="AL732" s="216">
        <f t="shared" si="110"/>
        <v>2487457.5</v>
      </c>
      <c r="AM732" s="216">
        <f t="shared" si="110"/>
        <v>773495.5</v>
      </c>
      <c r="AN732" s="216">
        <f t="shared" si="110"/>
        <v>2466231.5</v>
      </c>
      <c r="AO732" s="216">
        <f t="shared" si="110"/>
        <v>2200383.4</v>
      </c>
      <c r="AP732" s="216">
        <f t="shared" si="110"/>
        <v>472708.62</v>
      </c>
      <c r="AQ732" s="216">
        <f t="shared" si="110"/>
        <v>3384869.5</v>
      </c>
      <c r="AR732" s="216">
        <f t="shared" si="110"/>
        <v>224980</v>
      </c>
      <c r="AS732" s="216">
        <f t="shared" si="110"/>
        <v>1266474.3</v>
      </c>
      <c r="AT732" s="216">
        <f t="shared" si="110"/>
        <v>505720</v>
      </c>
      <c r="AU732" s="216">
        <f t="shared" si="110"/>
        <v>12560112.130000001</v>
      </c>
      <c r="AV732" s="216">
        <f t="shared" si="110"/>
        <v>360086.02</v>
      </c>
      <c r="AW732" s="216">
        <f t="shared" si="110"/>
        <v>1204567</v>
      </c>
      <c r="AX732" s="216">
        <f t="shared" si="110"/>
        <v>0</v>
      </c>
      <c r="AY732" s="216">
        <f t="shared" si="110"/>
        <v>0</v>
      </c>
      <c r="AZ732" s="216">
        <f t="shared" si="110"/>
        <v>0</v>
      </c>
      <c r="BA732" s="216">
        <f t="shared" si="110"/>
        <v>5995</v>
      </c>
      <c r="BB732" s="216">
        <f t="shared" si="110"/>
        <v>1772040</v>
      </c>
      <c r="BC732" s="216">
        <f t="shared" si="110"/>
        <v>1305316</v>
      </c>
      <c r="BD732" s="216">
        <f t="shared" si="110"/>
        <v>638495</v>
      </c>
      <c r="BE732" s="216">
        <f t="shared" si="110"/>
        <v>1667539</v>
      </c>
      <c r="BF732" s="216">
        <f t="shared" si="110"/>
        <v>1924916.2</v>
      </c>
      <c r="BG732" s="216">
        <f t="shared" si="110"/>
        <v>854695.3</v>
      </c>
      <c r="BH732" s="216">
        <f t="shared" si="110"/>
        <v>0</v>
      </c>
      <c r="BI732" s="216">
        <f t="shared" si="110"/>
        <v>2478146.5</v>
      </c>
      <c r="BJ732" s="216">
        <f t="shared" si="110"/>
        <v>0</v>
      </c>
      <c r="BK732" s="216">
        <f t="shared" si="110"/>
        <v>686614.3</v>
      </c>
      <c r="BL732" s="216">
        <f t="shared" si="110"/>
        <v>203747</v>
      </c>
      <c r="BM732" s="216">
        <f t="shared" si="110"/>
        <v>6547776.7000000002</v>
      </c>
      <c r="BN732" s="216">
        <f t="shared" si="110"/>
        <v>1662700</v>
      </c>
      <c r="BO732" s="216">
        <f t="shared" si="110"/>
        <v>921105.1</v>
      </c>
      <c r="BP732" s="216">
        <f t="shared" si="110"/>
        <v>0</v>
      </c>
      <c r="BQ732" s="216">
        <f t="shared" si="110"/>
        <v>302673</v>
      </c>
      <c r="BR732" s="216">
        <f t="shared" si="110"/>
        <v>1256656.77</v>
      </c>
      <c r="BS732" s="216">
        <f t="shared" si="110"/>
        <v>340369.3</v>
      </c>
      <c r="BT732" s="216">
        <f t="shared" si="106"/>
        <v>46900</v>
      </c>
      <c r="BU732" s="216">
        <f t="shared" si="106"/>
        <v>1321952.02</v>
      </c>
      <c r="BV732" s="216">
        <f t="shared" si="106"/>
        <v>27320</v>
      </c>
      <c r="BW732" s="216">
        <f t="shared" si="106"/>
        <v>2697754.06</v>
      </c>
      <c r="BX732" s="216">
        <f t="shared" si="106"/>
        <v>1131312.55</v>
      </c>
      <c r="BY732" s="216">
        <f t="shared" si="106"/>
        <v>4452787.4000000004</v>
      </c>
      <c r="BZ732" s="216">
        <f t="shared" si="106"/>
        <v>97532</v>
      </c>
      <c r="CA732" s="216">
        <f t="shared" si="106"/>
        <v>187228.79999999999</v>
      </c>
      <c r="CB732" s="216">
        <f t="shared" si="106"/>
        <v>200735</v>
      </c>
      <c r="CC732" s="216">
        <f t="shared" si="86"/>
        <v>176773890.57000011</v>
      </c>
    </row>
    <row r="733" spans="1:81" s="116" customFormat="1">
      <c r="A733" s="148"/>
      <c r="B733" s="349"/>
      <c r="C733" s="351"/>
      <c r="D733" s="361"/>
      <c r="E733" s="361"/>
      <c r="F733" s="362" t="s">
        <v>1277</v>
      </c>
      <c r="G733" s="363" t="s">
        <v>1278</v>
      </c>
      <c r="H733" s="216">
        <f t="shared" si="110"/>
        <v>2555182.31</v>
      </c>
      <c r="I733" s="216">
        <f t="shared" si="110"/>
        <v>1482337.37</v>
      </c>
      <c r="J733" s="216">
        <f t="shared" si="110"/>
        <v>2406679.9</v>
      </c>
      <c r="K733" s="216">
        <f t="shared" si="110"/>
        <v>1626867.58</v>
      </c>
      <c r="L733" s="216">
        <f t="shared" si="110"/>
        <v>465340.07</v>
      </c>
      <c r="M733" s="216">
        <f t="shared" si="110"/>
        <v>405478.72</v>
      </c>
      <c r="N733" s="216">
        <f t="shared" si="110"/>
        <v>4050888.5</v>
      </c>
      <c r="O733" s="216">
        <f t="shared" si="110"/>
        <v>270569.23</v>
      </c>
      <c r="P733" s="216">
        <f t="shared" si="110"/>
        <v>895955.8</v>
      </c>
      <c r="Q733" s="216">
        <f t="shared" si="110"/>
        <v>6689069.2699999996</v>
      </c>
      <c r="R733" s="216">
        <f t="shared" si="110"/>
        <v>599800.1</v>
      </c>
      <c r="S733" s="216">
        <f t="shared" si="110"/>
        <v>1434184.64</v>
      </c>
      <c r="T733" s="216">
        <f t="shared" si="110"/>
        <v>1984300.4</v>
      </c>
      <c r="U733" s="216">
        <f t="shared" si="110"/>
        <v>1620972.11</v>
      </c>
      <c r="V733" s="216">
        <f t="shared" si="110"/>
        <v>44049.23</v>
      </c>
      <c r="W733" s="216">
        <f t="shared" si="110"/>
        <v>469924.39</v>
      </c>
      <c r="X733" s="216">
        <f t="shared" si="110"/>
        <v>184216.5</v>
      </c>
      <c r="Y733" s="216">
        <f t="shared" si="110"/>
        <v>1696170.83</v>
      </c>
      <c r="Z733" s="216">
        <f t="shared" si="110"/>
        <v>1299549.18</v>
      </c>
      <c r="AA733" s="216">
        <f t="shared" si="110"/>
        <v>11063856.800000001</v>
      </c>
      <c r="AB733" s="216">
        <f t="shared" si="110"/>
        <v>729183.79</v>
      </c>
      <c r="AC733" s="216">
        <f t="shared" si="110"/>
        <v>3960342.72</v>
      </c>
      <c r="AD733" s="216">
        <f t="shared" si="110"/>
        <v>310546.21999999997</v>
      </c>
      <c r="AE733" s="216">
        <f t="shared" si="110"/>
        <v>1684376.09</v>
      </c>
      <c r="AF733" s="216">
        <f t="shared" si="110"/>
        <v>2426217.13</v>
      </c>
      <c r="AG733" s="216">
        <f t="shared" si="110"/>
        <v>17673.349999999999</v>
      </c>
      <c r="AH733" s="216">
        <f t="shared" si="110"/>
        <v>988366.03</v>
      </c>
      <c r="AI733" s="216">
        <f t="shared" si="110"/>
        <v>8041762.2599999998</v>
      </c>
      <c r="AJ733" s="216">
        <f t="shared" si="110"/>
        <v>475307.46</v>
      </c>
      <c r="AK733" s="216">
        <f t="shared" si="110"/>
        <v>252329.61</v>
      </c>
      <c r="AL733" s="216">
        <f t="shared" si="110"/>
        <v>157719</v>
      </c>
      <c r="AM733" s="216">
        <f t="shared" si="110"/>
        <v>179416.97</v>
      </c>
      <c r="AN733" s="216">
        <f t="shared" si="110"/>
        <v>594251.68000000005</v>
      </c>
      <c r="AO733" s="216">
        <f t="shared" si="110"/>
        <v>1220694.05</v>
      </c>
      <c r="AP733" s="216">
        <f t="shared" si="110"/>
        <v>421875.95</v>
      </c>
      <c r="AQ733" s="216">
        <f t="shared" si="110"/>
        <v>1434686.48</v>
      </c>
      <c r="AR733" s="216">
        <f t="shared" si="110"/>
        <v>483282.9</v>
      </c>
      <c r="AS733" s="216">
        <f t="shared" si="110"/>
        <v>334667.81</v>
      </c>
      <c r="AT733" s="216">
        <f t="shared" si="110"/>
        <v>486884</v>
      </c>
      <c r="AU733" s="216">
        <f t="shared" si="110"/>
        <v>5362982.2</v>
      </c>
      <c r="AV733" s="216">
        <f t="shared" si="110"/>
        <v>418606.24</v>
      </c>
      <c r="AW733" s="216">
        <f t="shared" si="110"/>
        <v>941420.85</v>
      </c>
      <c r="AX733" s="216">
        <f t="shared" si="110"/>
        <v>99136.55</v>
      </c>
      <c r="AY733" s="216">
        <f t="shared" si="110"/>
        <v>89722.2</v>
      </c>
      <c r="AZ733" s="216">
        <f t="shared" si="110"/>
        <v>16410</v>
      </c>
      <c r="BA733" s="216">
        <f t="shared" si="110"/>
        <v>16474.55</v>
      </c>
      <c r="BB733" s="216">
        <f t="shared" si="110"/>
        <v>84000</v>
      </c>
      <c r="BC733" s="216">
        <f t="shared" si="110"/>
        <v>645764.77</v>
      </c>
      <c r="BD733" s="216">
        <f t="shared" si="110"/>
        <v>76944</v>
      </c>
      <c r="BE733" s="216">
        <f t="shared" si="110"/>
        <v>1441098.84</v>
      </c>
      <c r="BF733" s="216">
        <f t="shared" si="110"/>
        <v>1885039.61</v>
      </c>
      <c r="BG733" s="216">
        <f t="shared" si="110"/>
        <v>254652.63</v>
      </c>
      <c r="BH733" s="216">
        <f t="shared" si="110"/>
        <v>0</v>
      </c>
      <c r="BI733" s="216">
        <f t="shared" si="110"/>
        <v>1684708.16</v>
      </c>
      <c r="BJ733" s="216">
        <f t="shared" si="110"/>
        <v>0</v>
      </c>
      <c r="BK733" s="216">
        <f t="shared" si="110"/>
        <v>512008.11</v>
      </c>
      <c r="BL733" s="216">
        <f t="shared" si="110"/>
        <v>21060</v>
      </c>
      <c r="BM733" s="216">
        <f t="shared" si="110"/>
        <v>1148547.8999999999</v>
      </c>
      <c r="BN733" s="216">
        <f t="shared" si="110"/>
        <v>2745650.45</v>
      </c>
      <c r="BO733" s="216">
        <f t="shared" si="110"/>
        <v>172502.69</v>
      </c>
      <c r="BP733" s="216">
        <f t="shared" si="110"/>
        <v>0</v>
      </c>
      <c r="BQ733" s="216">
        <f t="shared" si="110"/>
        <v>123144.9</v>
      </c>
      <c r="BR733" s="216">
        <f t="shared" si="110"/>
        <v>690234.77</v>
      </c>
      <c r="BS733" s="216">
        <f t="shared" ref="BS733" si="111">BS624</f>
        <v>368150.44</v>
      </c>
      <c r="BT733" s="216">
        <f t="shared" si="106"/>
        <v>171823.65</v>
      </c>
      <c r="BU733" s="216">
        <f t="shared" si="106"/>
        <v>485404.6</v>
      </c>
      <c r="BV733" s="216">
        <f t="shared" si="106"/>
        <v>286849</v>
      </c>
      <c r="BW733" s="216">
        <f t="shared" si="106"/>
        <v>989968</v>
      </c>
      <c r="BX733" s="216">
        <f t="shared" si="106"/>
        <v>633306.02</v>
      </c>
      <c r="BY733" s="216">
        <f t="shared" si="106"/>
        <v>2374661.64</v>
      </c>
      <c r="BZ733" s="216">
        <f t="shared" si="106"/>
        <v>46336</v>
      </c>
      <c r="CA733" s="216">
        <f t="shared" si="106"/>
        <v>327322</v>
      </c>
      <c r="CB733" s="216">
        <f t="shared" si="106"/>
        <v>132536.74</v>
      </c>
      <c r="CC733" s="216">
        <f t="shared" si="86"/>
        <v>89691443.939999983</v>
      </c>
    </row>
    <row r="734" spans="1:81" s="116" customFormat="1">
      <c r="A734" s="148"/>
      <c r="B734" s="349"/>
      <c r="C734" s="351"/>
      <c r="D734" s="361"/>
      <c r="E734" s="361"/>
      <c r="F734" s="362" t="s">
        <v>1279</v>
      </c>
      <c r="G734" s="363" t="s">
        <v>1280</v>
      </c>
      <c r="H734" s="216">
        <f t="shared" ref="H734:BS737" si="112">H625</f>
        <v>4174694.39</v>
      </c>
      <c r="I734" s="216">
        <f t="shared" si="112"/>
        <v>1542463.75</v>
      </c>
      <c r="J734" s="216">
        <f t="shared" si="112"/>
        <v>12263294.16</v>
      </c>
      <c r="K734" s="216">
        <f t="shared" si="112"/>
        <v>1297216.1000000001</v>
      </c>
      <c r="L734" s="216">
        <f t="shared" si="112"/>
        <v>643757.43999999994</v>
      </c>
      <c r="M734" s="216">
        <f t="shared" si="112"/>
        <v>753888.3</v>
      </c>
      <c r="N734" s="216">
        <f t="shared" si="112"/>
        <v>12823797.27</v>
      </c>
      <c r="O734" s="216">
        <f t="shared" si="112"/>
        <v>1421673.6</v>
      </c>
      <c r="P734" s="216">
        <f t="shared" si="112"/>
        <v>2037694.08</v>
      </c>
      <c r="Q734" s="216">
        <f t="shared" si="112"/>
        <v>4612685.49</v>
      </c>
      <c r="R734" s="216">
        <f t="shared" si="112"/>
        <v>731620.41</v>
      </c>
      <c r="S734" s="216">
        <f t="shared" si="112"/>
        <v>1965033.47</v>
      </c>
      <c r="T734" s="216">
        <f t="shared" si="112"/>
        <v>1842746.63</v>
      </c>
      <c r="U734" s="216">
        <f t="shared" si="112"/>
        <v>11503015.41</v>
      </c>
      <c r="V734" s="216">
        <f t="shared" si="112"/>
        <v>232187.03</v>
      </c>
      <c r="W734" s="216">
        <f t="shared" si="112"/>
        <v>1286586.77</v>
      </c>
      <c r="X734" s="216">
        <f t="shared" si="112"/>
        <v>525133.5</v>
      </c>
      <c r="Y734" s="216">
        <f t="shared" si="112"/>
        <v>261405.2</v>
      </c>
      <c r="Z734" s="216">
        <f t="shared" si="112"/>
        <v>3006411.85</v>
      </c>
      <c r="AA734" s="216">
        <f t="shared" si="112"/>
        <v>9790457.5299999993</v>
      </c>
      <c r="AB734" s="216">
        <f t="shared" si="112"/>
        <v>451069.07</v>
      </c>
      <c r="AC734" s="216">
        <f t="shared" si="112"/>
        <v>9272239.6600000001</v>
      </c>
      <c r="AD734" s="216">
        <f t="shared" si="112"/>
        <v>624034.1</v>
      </c>
      <c r="AE734" s="216">
        <f t="shared" si="112"/>
        <v>464458.27</v>
      </c>
      <c r="AF734" s="216">
        <f t="shared" si="112"/>
        <v>1432568.35</v>
      </c>
      <c r="AG734" s="216">
        <f t="shared" si="112"/>
        <v>47950.8</v>
      </c>
      <c r="AH734" s="216">
        <f t="shared" si="112"/>
        <v>677287.88</v>
      </c>
      <c r="AI734" s="216">
        <f t="shared" si="112"/>
        <v>35811281.380000003</v>
      </c>
      <c r="AJ734" s="216">
        <f t="shared" si="112"/>
        <v>298919.71000000002</v>
      </c>
      <c r="AK734" s="216">
        <f t="shared" si="112"/>
        <v>510125.63</v>
      </c>
      <c r="AL734" s="216">
        <f t="shared" si="112"/>
        <v>558955</v>
      </c>
      <c r="AM734" s="216">
        <f t="shared" si="112"/>
        <v>990949.96</v>
      </c>
      <c r="AN734" s="216">
        <f t="shared" si="112"/>
        <v>802707.3</v>
      </c>
      <c r="AO734" s="216">
        <f t="shared" si="112"/>
        <v>1126158.53</v>
      </c>
      <c r="AP734" s="216">
        <f t="shared" si="112"/>
        <v>178335.5</v>
      </c>
      <c r="AQ734" s="216">
        <f t="shared" si="112"/>
        <v>1087312.04</v>
      </c>
      <c r="AR734" s="216">
        <f t="shared" si="112"/>
        <v>223924.68</v>
      </c>
      <c r="AS734" s="216">
        <f t="shared" si="112"/>
        <v>1383610.7</v>
      </c>
      <c r="AT734" s="216">
        <f t="shared" si="112"/>
        <v>256740</v>
      </c>
      <c r="AU734" s="216">
        <f t="shared" si="112"/>
        <v>3339123.77</v>
      </c>
      <c r="AV734" s="216">
        <f t="shared" si="112"/>
        <v>188595.75</v>
      </c>
      <c r="AW734" s="216">
        <f t="shared" si="112"/>
        <v>364186.77</v>
      </c>
      <c r="AX734" s="216">
        <f t="shared" si="112"/>
        <v>30922.6</v>
      </c>
      <c r="AY734" s="216">
        <f t="shared" si="112"/>
        <v>27281</v>
      </c>
      <c r="AZ734" s="216">
        <f t="shared" si="112"/>
        <v>285953</v>
      </c>
      <c r="BA734" s="216">
        <f t="shared" si="112"/>
        <v>9950</v>
      </c>
      <c r="BB734" s="216">
        <f t="shared" si="112"/>
        <v>121544.92</v>
      </c>
      <c r="BC734" s="216">
        <f t="shared" si="112"/>
        <v>1204642.8500000001</v>
      </c>
      <c r="BD734" s="216">
        <f t="shared" si="112"/>
        <v>99181</v>
      </c>
      <c r="BE734" s="216">
        <f t="shared" si="112"/>
        <v>2109533.9900000002</v>
      </c>
      <c r="BF734" s="216">
        <f t="shared" si="112"/>
        <v>4340873.47</v>
      </c>
      <c r="BG734" s="216">
        <f t="shared" si="112"/>
        <v>560327.5</v>
      </c>
      <c r="BH734" s="216">
        <f t="shared" si="112"/>
        <v>0</v>
      </c>
      <c r="BI734" s="216">
        <f t="shared" si="112"/>
        <v>3728662.19</v>
      </c>
      <c r="BJ734" s="216">
        <f t="shared" si="112"/>
        <v>0</v>
      </c>
      <c r="BK734" s="216">
        <f t="shared" si="112"/>
        <v>336535.48</v>
      </c>
      <c r="BL734" s="216">
        <f t="shared" si="112"/>
        <v>153153</v>
      </c>
      <c r="BM734" s="216">
        <f t="shared" si="112"/>
        <v>6322045.3099999996</v>
      </c>
      <c r="BN734" s="216">
        <f t="shared" si="112"/>
        <v>6934619.0300000003</v>
      </c>
      <c r="BO734" s="216">
        <f t="shared" si="112"/>
        <v>669916.49</v>
      </c>
      <c r="BP734" s="216">
        <f t="shared" si="112"/>
        <v>0</v>
      </c>
      <c r="BQ734" s="216">
        <f t="shared" si="112"/>
        <v>211960</v>
      </c>
      <c r="BR734" s="216">
        <f t="shared" si="112"/>
        <v>697386.3</v>
      </c>
      <c r="BS734" s="216">
        <f t="shared" si="112"/>
        <v>595624.87</v>
      </c>
      <c r="BT734" s="216">
        <f t="shared" si="106"/>
        <v>437409.67</v>
      </c>
      <c r="BU734" s="216">
        <f t="shared" si="106"/>
        <v>221830.64</v>
      </c>
      <c r="BV734" s="216">
        <f t="shared" si="106"/>
        <v>44642</v>
      </c>
      <c r="BW734" s="216">
        <f t="shared" si="106"/>
        <v>1137521.47</v>
      </c>
      <c r="BX734" s="216">
        <f t="shared" si="106"/>
        <v>444912.49</v>
      </c>
      <c r="BY734" s="216">
        <f t="shared" si="106"/>
        <v>860289.75</v>
      </c>
      <c r="BZ734" s="216">
        <f t="shared" si="106"/>
        <v>84015.08</v>
      </c>
      <c r="CA734" s="216">
        <f t="shared" si="106"/>
        <v>572824.15</v>
      </c>
      <c r="CB734" s="216">
        <f t="shared" si="106"/>
        <v>152506.53</v>
      </c>
      <c r="CC734" s="216">
        <f t="shared" si="86"/>
        <v>165202362.00999999</v>
      </c>
    </row>
    <row r="735" spans="1:81" s="116" customFormat="1">
      <c r="A735" s="148"/>
      <c r="B735" s="349"/>
      <c r="C735" s="351"/>
      <c r="D735" s="361"/>
      <c r="E735" s="361"/>
      <c r="F735" s="362" t="s">
        <v>1281</v>
      </c>
      <c r="G735" s="363" t="s">
        <v>1282</v>
      </c>
      <c r="H735" s="216">
        <f t="shared" si="112"/>
        <v>1276068.9099999999</v>
      </c>
      <c r="I735" s="216">
        <f t="shared" si="112"/>
        <v>1682628.17</v>
      </c>
      <c r="J735" s="216">
        <f t="shared" si="112"/>
        <v>15977296.76</v>
      </c>
      <c r="K735" s="216">
        <f t="shared" si="112"/>
        <v>392500</v>
      </c>
      <c r="L735" s="216">
        <f t="shared" si="112"/>
        <v>39527.5</v>
      </c>
      <c r="M735" s="216">
        <f t="shared" si="112"/>
        <v>2138905</v>
      </c>
      <c r="N735" s="216">
        <f t="shared" si="112"/>
        <v>23163605.16</v>
      </c>
      <c r="O735" s="216">
        <f t="shared" si="112"/>
        <v>687803.2</v>
      </c>
      <c r="P735" s="216">
        <f t="shared" si="112"/>
        <v>383110</v>
      </c>
      <c r="Q735" s="216">
        <f t="shared" si="112"/>
        <v>17300233.899999999</v>
      </c>
      <c r="R735" s="216">
        <f t="shared" si="112"/>
        <v>1601649</v>
      </c>
      <c r="S735" s="216">
        <f t="shared" si="112"/>
        <v>2022215</v>
      </c>
      <c r="T735" s="216">
        <f t="shared" si="112"/>
        <v>558204</v>
      </c>
      <c r="U735" s="216">
        <f t="shared" si="112"/>
        <v>4137246.19</v>
      </c>
      <c r="V735" s="216">
        <f t="shared" si="112"/>
        <v>290000</v>
      </c>
      <c r="W735" s="216">
        <f t="shared" si="112"/>
        <v>952959.85</v>
      </c>
      <c r="X735" s="216">
        <f t="shared" si="112"/>
        <v>0</v>
      </c>
      <c r="Y735" s="216">
        <f t="shared" si="112"/>
        <v>1306241</v>
      </c>
      <c r="Z735" s="216">
        <f t="shared" si="112"/>
        <v>3682941</v>
      </c>
      <c r="AA735" s="216">
        <f t="shared" si="112"/>
        <v>18059489.710000001</v>
      </c>
      <c r="AB735" s="216">
        <f t="shared" si="112"/>
        <v>301918.7</v>
      </c>
      <c r="AC735" s="216">
        <f t="shared" si="112"/>
        <v>10477615.390000001</v>
      </c>
      <c r="AD735" s="216">
        <f t="shared" si="112"/>
        <v>35763.129999999997</v>
      </c>
      <c r="AE735" s="216">
        <f t="shared" si="112"/>
        <v>1741371.85</v>
      </c>
      <c r="AF735" s="216">
        <f t="shared" si="112"/>
        <v>2947120.53</v>
      </c>
      <c r="AG735" s="216">
        <f t="shared" si="112"/>
        <v>38601.730000000003</v>
      </c>
      <c r="AH735" s="216">
        <f t="shared" si="112"/>
        <v>1280396</v>
      </c>
      <c r="AI735" s="216">
        <f t="shared" si="112"/>
        <v>34301818.299999997</v>
      </c>
      <c r="AJ735" s="216">
        <f t="shared" si="112"/>
        <v>1836269.3</v>
      </c>
      <c r="AK735" s="216">
        <f t="shared" si="112"/>
        <v>34690</v>
      </c>
      <c r="AL735" s="216">
        <f t="shared" si="112"/>
        <v>17990</v>
      </c>
      <c r="AM735" s="216">
        <f t="shared" si="112"/>
        <v>124750</v>
      </c>
      <c r="AN735" s="216">
        <f t="shared" si="112"/>
        <v>594290</v>
      </c>
      <c r="AO735" s="216">
        <f t="shared" si="112"/>
        <v>2355815</v>
      </c>
      <c r="AP735" s="216">
        <f t="shared" si="112"/>
        <v>2283231.6</v>
      </c>
      <c r="AQ735" s="216">
        <f t="shared" si="112"/>
        <v>1000084.8</v>
      </c>
      <c r="AR735" s="216">
        <f t="shared" si="112"/>
        <v>698759</v>
      </c>
      <c r="AS735" s="216">
        <f t="shared" si="112"/>
        <v>699959</v>
      </c>
      <c r="AT735" s="216">
        <f t="shared" si="112"/>
        <v>0</v>
      </c>
      <c r="AU735" s="216">
        <f t="shared" si="112"/>
        <v>220000</v>
      </c>
      <c r="AV735" s="216">
        <f t="shared" si="112"/>
        <v>653640</v>
      </c>
      <c r="AW735" s="216">
        <f t="shared" si="112"/>
        <v>1784800</v>
      </c>
      <c r="AX735" s="216">
        <f t="shared" si="112"/>
        <v>696660</v>
      </c>
      <c r="AY735" s="216">
        <f t="shared" si="112"/>
        <v>8280</v>
      </c>
      <c r="AZ735" s="216">
        <f t="shared" si="112"/>
        <v>0</v>
      </c>
      <c r="BA735" s="216">
        <f t="shared" si="112"/>
        <v>0</v>
      </c>
      <c r="BB735" s="216">
        <f t="shared" si="112"/>
        <v>3042000</v>
      </c>
      <c r="BC735" s="216">
        <f t="shared" si="112"/>
        <v>1230730</v>
      </c>
      <c r="BD735" s="216">
        <f t="shared" si="112"/>
        <v>377800</v>
      </c>
      <c r="BE735" s="216">
        <f t="shared" si="112"/>
        <v>711871</v>
      </c>
      <c r="BF735" s="216">
        <f t="shared" si="112"/>
        <v>749986</v>
      </c>
      <c r="BG735" s="216">
        <f t="shared" si="112"/>
        <v>216281.1</v>
      </c>
      <c r="BH735" s="216">
        <f t="shared" si="112"/>
        <v>0</v>
      </c>
      <c r="BI735" s="216">
        <f t="shared" si="112"/>
        <v>10000</v>
      </c>
      <c r="BJ735" s="216">
        <f t="shared" si="112"/>
        <v>0</v>
      </c>
      <c r="BK735" s="216">
        <f t="shared" si="112"/>
        <v>37705</v>
      </c>
      <c r="BL735" s="216">
        <f t="shared" si="112"/>
        <v>276400</v>
      </c>
      <c r="BM735" s="216">
        <f t="shared" si="112"/>
        <v>6648000</v>
      </c>
      <c r="BN735" s="216">
        <f t="shared" si="112"/>
        <v>10156173</v>
      </c>
      <c r="BO735" s="216">
        <f t="shared" si="112"/>
        <v>15051.9</v>
      </c>
      <c r="BP735" s="216">
        <f t="shared" si="112"/>
        <v>0</v>
      </c>
      <c r="BQ735" s="216">
        <f t="shared" si="112"/>
        <v>66400</v>
      </c>
      <c r="BR735" s="216">
        <f t="shared" si="112"/>
        <v>103395</v>
      </c>
      <c r="BS735" s="216">
        <f t="shared" si="112"/>
        <v>170909.89</v>
      </c>
      <c r="BT735" s="216">
        <f t="shared" si="106"/>
        <v>35823100</v>
      </c>
      <c r="BU735" s="216">
        <f t="shared" si="106"/>
        <v>198000</v>
      </c>
      <c r="BV735" s="216">
        <f t="shared" si="106"/>
        <v>145000</v>
      </c>
      <c r="BW735" s="216">
        <f t="shared" si="106"/>
        <v>1112659</v>
      </c>
      <c r="BX735" s="216">
        <f t="shared" si="106"/>
        <v>246300</v>
      </c>
      <c r="BY735" s="216">
        <f t="shared" si="106"/>
        <v>281270.2</v>
      </c>
      <c r="BZ735" s="216">
        <f t="shared" si="106"/>
        <v>99000</v>
      </c>
      <c r="CA735" s="216">
        <f t="shared" si="106"/>
        <v>239630</v>
      </c>
      <c r="CB735" s="216">
        <f t="shared" si="106"/>
        <v>486240.05</v>
      </c>
      <c r="CC735" s="216">
        <f t="shared" si="86"/>
        <v>222230350.81999999</v>
      </c>
    </row>
    <row r="736" spans="1:81" s="116" customFormat="1">
      <c r="A736" s="148"/>
      <c r="B736" s="349"/>
      <c r="C736" s="351"/>
      <c r="D736" s="361"/>
      <c r="E736" s="361"/>
      <c r="F736" s="362" t="s">
        <v>1283</v>
      </c>
      <c r="G736" s="363" t="s">
        <v>1284</v>
      </c>
      <c r="H736" s="216">
        <f t="shared" si="112"/>
        <v>0</v>
      </c>
      <c r="I736" s="216">
        <f t="shared" si="112"/>
        <v>0</v>
      </c>
      <c r="J736" s="216">
        <f t="shared" si="112"/>
        <v>0</v>
      </c>
      <c r="K736" s="216">
        <f t="shared" si="112"/>
        <v>0</v>
      </c>
      <c r="L736" s="216">
        <f t="shared" si="112"/>
        <v>0</v>
      </c>
      <c r="M736" s="216">
        <f t="shared" si="112"/>
        <v>0</v>
      </c>
      <c r="N736" s="216">
        <f t="shared" si="112"/>
        <v>0</v>
      </c>
      <c r="O736" s="216">
        <f t="shared" si="112"/>
        <v>0</v>
      </c>
      <c r="P736" s="216">
        <f t="shared" si="112"/>
        <v>0</v>
      </c>
      <c r="Q736" s="216">
        <f t="shared" si="112"/>
        <v>7983926.3099999996</v>
      </c>
      <c r="R736" s="216">
        <f t="shared" si="112"/>
        <v>0</v>
      </c>
      <c r="S736" s="216">
        <f t="shared" si="112"/>
        <v>0</v>
      </c>
      <c r="T736" s="216">
        <f t="shared" si="112"/>
        <v>0</v>
      </c>
      <c r="U736" s="216">
        <f t="shared" si="112"/>
        <v>0</v>
      </c>
      <c r="V736" s="216">
        <f t="shared" si="112"/>
        <v>0</v>
      </c>
      <c r="W736" s="216">
        <f t="shared" si="112"/>
        <v>0</v>
      </c>
      <c r="X736" s="216">
        <f t="shared" si="112"/>
        <v>0</v>
      </c>
      <c r="Y736" s="216">
        <f t="shared" si="112"/>
        <v>0</v>
      </c>
      <c r="Z736" s="216">
        <f t="shared" si="112"/>
        <v>4241600</v>
      </c>
      <c r="AA736" s="216">
        <f t="shared" si="112"/>
        <v>0</v>
      </c>
      <c r="AB736" s="216">
        <f t="shared" si="112"/>
        <v>0</v>
      </c>
      <c r="AC736" s="216">
        <f t="shared" si="112"/>
        <v>0</v>
      </c>
      <c r="AD736" s="216">
        <f t="shared" si="112"/>
        <v>0</v>
      </c>
      <c r="AE736" s="216">
        <f t="shared" si="112"/>
        <v>0</v>
      </c>
      <c r="AF736" s="216">
        <f t="shared" si="112"/>
        <v>0</v>
      </c>
      <c r="AG736" s="216">
        <f t="shared" si="112"/>
        <v>61860</v>
      </c>
      <c r="AH736" s="216">
        <f t="shared" si="112"/>
        <v>0</v>
      </c>
      <c r="AI736" s="216">
        <f t="shared" si="112"/>
        <v>0</v>
      </c>
      <c r="AJ736" s="216">
        <f t="shared" si="112"/>
        <v>0</v>
      </c>
      <c r="AK736" s="216">
        <f t="shared" si="112"/>
        <v>0</v>
      </c>
      <c r="AL736" s="216">
        <f t="shared" si="112"/>
        <v>0</v>
      </c>
      <c r="AM736" s="216">
        <f t="shared" si="112"/>
        <v>1184300</v>
      </c>
      <c r="AN736" s="216">
        <f t="shared" si="112"/>
        <v>0</v>
      </c>
      <c r="AO736" s="216">
        <f t="shared" si="112"/>
        <v>55440</v>
      </c>
      <c r="AP736" s="216">
        <f t="shared" si="112"/>
        <v>134395</v>
      </c>
      <c r="AQ736" s="216">
        <f t="shared" si="112"/>
        <v>0</v>
      </c>
      <c r="AR736" s="216">
        <f t="shared" si="112"/>
        <v>0</v>
      </c>
      <c r="AS736" s="216">
        <f t="shared" si="112"/>
        <v>0</v>
      </c>
      <c r="AT736" s="216">
        <f t="shared" si="112"/>
        <v>0</v>
      </c>
      <c r="AU736" s="216">
        <f t="shared" si="112"/>
        <v>0</v>
      </c>
      <c r="AV736" s="216">
        <f t="shared" si="112"/>
        <v>0</v>
      </c>
      <c r="AW736" s="216">
        <f t="shared" si="112"/>
        <v>0</v>
      </c>
      <c r="AX736" s="216">
        <f t="shared" si="112"/>
        <v>0</v>
      </c>
      <c r="AY736" s="216">
        <f t="shared" si="112"/>
        <v>0</v>
      </c>
      <c r="AZ736" s="216">
        <f t="shared" si="112"/>
        <v>0</v>
      </c>
      <c r="BA736" s="216">
        <f t="shared" si="112"/>
        <v>0</v>
      </c>
      <c r="BB736" s="216">
        <f t="shared" si="112"/>
        <v>0</v>
      </c>
      <c r="BC736" s="216">
        <f t="shared" si="112"/>
        <v>0</v>
      </c>
      <c r="BD736" s="216">
        <f t="shared" si="112"/>
        <v>0</v>
      </c>
      <c r="BE736" s="216">
        <f t="shared" si="112"/>
        <v>0</v>
      </c>
      <c r="BF736" s="216">
        <f t="shared" si="112"/>
        <v>0</v>
      </c>
      <c r="BG736" s="216">
        <f t="shared" si="112"/>
        <v>0</v>
      </c>
      <c r="BH736" s="216">
        <f t="shared" si="112"/>
        <v>0</v>
      </c>
      <c r="BI736" s="216">
        <f t="shared" si="112"/>
        <v>0</v>
      </c>
      <c r="BJ736" s="216">
        <f t="shared" si="112"/>
        <v>0</v>
      </c>
      <c r="BK736" s="216">
        <f t="shared" si="112"/>
        <v>0</v>
      </c>
      <c r="BL736" s="216">
        <f t="shared" si="112"/>
        <v>0</v>
      </c>
      <c r="BM736" s="216">
        <f t="shared" si="112"/>
        <v>0</v>
      </c>
      <c r="BN736" s="216">
        <f t="shared" si="112"/>
        <v>0</v>
      </c>
      <c r="BO736" s="216">
        <f t="shared" si="112"/>
        <v>0</v>
      </c>
      <c r="BP736" s="216">
        <f t="shared" si="112"/>
        <v>0</v>
      </c>
      <c r="BQ736" s="216">
        <f t="shared" si="112"/>
        <v>0</v>
      </c>
      <c r="BR736" s="216">
        <f t="shared" si="112"/>
        <v>0</v>
      </c>
      <c r="BS736" s="216">
        <f t="shared" si="112"/>
        <v>0</v>
      </c>
      <c r="BT736" s="216">
        <f t="shared" si="106"/>
        <v>0</v>
      </c>
      <c r="BU736" s="216">
        <f t="shared" si="106"/>
        <v>0</v>
      </c>
      <c r="BV736" s="216">
        <f t="shared" si="106"/>
        <v>0</v>
      </c>
      <c r="BW736" s="216">
        <f t="shared" si="106"/>
        <v>0</v>
      </c>
      <c r="BX736" s="216">
        <f t="shared" si="106"/>
        <v>0</v>
      </c>
      <c r="BY736" s="216">
        <f t="shared" si="106"/>
        <v>0</v>
      </c>
      <c r="BZ736" s="216">
        <f t="shared" si="106"/>
        <v>0</v>
      </c>
      <c r="CA736" s="216">
        <f t="shared" si="106"/>
        <v>0</v>
      </c>
      <c r="CB736" s="216">
        <f t="shared" si="106"/>
        <v>370000</v>
      </c>
      <c r="CC736" s="216">
        <f t="shared" si="86"/>
        <v>14031521.309999999</v>
      </c>
    </row>
    <row r="737" spans="1:81" s="116" customFormat="1">
      <c r="A737" s="148"/>
      <c r="B737" s="349"/>
      <c r="C737" s="351"/>
      <c r="D737" s="361"/>
      <c r="E737" s="361"/>
      <c r="F737" s="362" t="s">
        <v>1285</v>
      </c>
      <c r="G737" s="363" t="s">
        <v>1286</v>
      </c>
      <c r="H737" s="216">
        <f t="shared" si="112"/>
        <v>0</v>
      </c>
      <c r="I737" s="216">
        <f t="shared" si="112"/>
        <v>0</v>
      </c>
      <c r="J737" s="216">
        <f t="shared" si="112"/>
        <v>0</v>
      </c>
      <c r="K737" s="216">
        <f t="shared" si="112"/>
        <v>0</v>
      </c>
      <c r="L737" s="216">
        <f t="shared" si="112"/>
        <v>0</v>
      </c>
      <c r="M737" s="216">
        <f t="shared" si="112"/>
        <v>0</v>
      </c>
      <c r="N737" s="216">
        <f t="shared" si="112"/>
        <v>0</v>
      </c>
      <c r="O737" s="216">
        <f t="shared" si="112"/>
        <v>0</v>
      </c>
      <c r="P737" s="216">
        <f t="shared" si="112"/>
        <v>0</v>
      </c>
      <c r="Q737" s="216">
        <f t="shared" si="112"/>
        <v>0</v>
      </c>
      <c r="R737" s="216">
        <f t="shared" si="112"/>
        <v>0</v>
      </c>
      <c r="S737" s="216">
        <f t="shared" si="112"/>
        <v>0</v>
      </c>
      <c r="T737" s="216">
        <f t="shared" si="112"/>
        <v>13162</v>
      </c>
      <c r="U737" s="216">
        <f t="shared" si="112"/>
        <v>0</v>
      </c>
      <c r="V737" s="216">
        <f t="shared" si="112"/>
        <v>0</v>
      </c>
      <c r="W737" s="216">
        <f t="shared" si="112"/>
        <v>0</v>
      </c>
      <c r="X737" s="216">
        <f t="shared" si="112"/>
        <v>0</v>
      </c>
      <c r="Y737" s="216">
        <f t="shared" si="112"/>
        <v>0</v>
      </c>
      <c r="Z737" s="216">
        <f t="shared" si="112"/>
        <v>0</v>
      </c>
      <c r="AA737" s="216">
        <f t="shared" si="112"/>
        <v>0</v>
      </c>
      <c r="AB737" s="216">
        <f t="shared" si="112"/>
        <v>0</v>
      </c>
      <c r="AC737" s="216">
        <f t="shared" si="112"/>
        <v>0</v>
      </c>
      <c r="AD737" s="216">
        <f t="shared" si="112"/>
        <v>0</v>
      </c>
      <c r="AE737" s="216">
        <f t="shared" si="112"/>
        <v>0</v>
      </c>
      <c r="AF737" s="216">
        <f t="shared" si="112"/>
        <v>0</v>
      </c>
      <c r="AG737" s="216">
        <f t="shared" si="112"/>
        <v>0</v>
      </c>
      <c r="AH737" s="216">
        <f t="shared" si="112"/>
        <v>0</v>
      </c>
      <c r="AI737" s="216">
        <f t="shared" si="112"/>
        <v>0</v>
      </c>
      <c r="AJ737" s="216">
        <f t="shared" si="112"/>
        <v>0</v>
      </c>
      <c r="AK737" s="216">
        <f t="shared" si="112"/>
        <v>0</v>
      </c>
      <c r="AL737" s="216">
        <f t="shared" si="112"/>
        <v>0</v>
      </c>
      <c r="AM737" s="216">
        <f t="shared" si="112"/>
        <v>0</v>
      </c>
      <c r="AN737" s="216">
        <f t="shared" si="112"/>
        <v>0</v>
      </c>
      <c r="AO737" s="216">
        <f t="shared" si="112"/>
        <v>0</v>
      </c>
      <c r="AP737" s="216">
        <f t="shared" si="112"/>
        <v>0</v>
      </c>
      <c r="AQ737" s="216">
        <f t="shared" si="112"/>
        <v>0</v>
      </c>
      <c r="AR737" s="216">
        <f t="shared" si="112"/>
        <v>0</v>
      </c>
      <c r="AS737" s="216">
        <f t="shared" si="112"/>
        <v>0</v>
      </c>
      <c r="AT737" s="216">
        <f t="shared" si="112"/>
        <v>755203.6</v>
      </c>
      <c r="AU737" s="216">
        <f t="shared" si="112"/>
        <v>0</v>
      </c>
      <c r="AV737" s="216">
        <f t="shared" si="112"/>
        <v>0</v>
      </c>
      <c r="AW737" s="216">
        <f t="shared" si="112"/>
        <v>0</v>
      </c>
      <c r="AX737" s="216">
        <f t="shared" si="112"/>
        <v>0</v>
      </c>
      <c r="AY737" s="216">
        <f t="shared" si="112"/>
        <v>0</v>
      </c>
      <c r="AZ737" s="216">
        <f t="shared" si="112"/>
        <v>0</v>
      </c>
      <c r="BA737" s="216">
        <f t="shared" si="112"/>
        <v>0</v>
      </c>
      <c r="BB737" s="216">
        <f t="shared" si="112"/>
        <v>0</v>
      </c>
      <c r="BC737" s="216">
        <f t="shared" si="112"/>
        <v>0</v>
      </c>
      <c r="BD737" s="216">
        <f t="shared" si="112"/>
        <v>0</v>
      </c>
      <c r="BE737" s="216">
        <f t="shared" si="112"/>
        <v>0</v>
      </c>
      <c r="BF737" s="216">
        <f t="shared" si="112"/>
        <v>0</v>
      </c>
      <c r="BG737" s="216">
        <f t="shared" si="112"/>
        <v>0</v>
      </c>
      <c r="BH737" s="216">
        <f t="shared" si="112"/>
        <v>0</v>
      </c>
      <c r="BI737" s="216">
        <f t="shared" si="112"/>
        <v>0</v>
      </c>
      <c r="BJ737" s="216">
        <f t="shared" si="112"/>
        <v>0</v>
      </c>
      <c r="BK737" s="216">
        <f t="shared" si="112"/>
        <v>0</v>
      </c>
      <c r="BL737" s="216">
        <f t="shared" si="112"/>
        <v>0</v>
      </c>
      <c r="BM737" s="216">
        <f t="shared" si="112"/>
        <v>0</v>
      </c>
      <c r="BN737" s="216">
        <f t="shared" si="112"/>
        <v>0</v>
      </c>
      <c r="BO737" s="216">
        <f t="shared" si="112"/>
        <v>0</v>
      </c>
      <c r="BP737" s="216">
        <f t="shared" si="112"/>
        <v>0</v>
      </c>
      <c r="BQ737" s="216">
        <f t="shared" si="112"/>
        <v>0</v>
      </c>
      <c r="BR737" s="216">
        <f t="shared" si="112"/>
        <v>0</v>
      </c>
      <c r="BS737" s="216">
        <f t="shared" ref="BS737" si="113">BS628</f>
        <v>0</v>
      </c>
      <c r="BT737" s="216">
        <f t="shared" si="106"/>
        <v>0</v>
      </c>
      <c r="BU737" s="216">
        <f t="shared" si="106"/>
        <v>0</v>
      </c>
      <c r="BV737" s="216">
        <f t="shared" si="106"/>
        <v>0</v>
      </c>
      <c r="BW737" s="216">
        <f t="shared" si="106"/>
        <v>76589.100000000006</v>
      </c>
      <c r="BX737" s="216">
        <f t="shared" si="106"/>
        <v>18590</v>
      </c>
      <c r="BY737" s="216">
        <f t="shared" si="106"/>
        <v>0</v>
      </c>
      <c r="BZ737" s="216">
        <f t="shared" si="106"/>
        <v>0</v>
      </c>
      <c r="CA737" s="216">
        <f t="shared" si="106"/>
        <v>0</v>
      </c>
      <c r="CB737" s="216">
        <f t="shared" si="106"/>
        <v>0</v>
      </c>
      <c r="CC737" s="216">
        <f t="shared" si="86"/>
        <v>863544.7</v>
      </c>
    </row>
    <row r="738" spans="1:81" s="116" customFormat="1">
      <c r="A738" s="148"/>
      <c r="B738" s="349"/>
      <c r="C738" s="351"/>
      <c r="D738" s="361"/>
      <c r="E738" s="361"/>
      <c r="F738" s="362" t="s">
        <v>1287</v>
      </c>
      <c r="G738" s="363" t="s">
        <v>1288</v>
      </c>
      <c r="H738" s="216">
        <f t="shared" ref="H738:BS741" si="114">H629</f>
        <v>0</v>
      </c>
      <c r="I738" s="216">
        <f t="shared" si="114"/>
        <v>0</v>
      </c>
      <c r="J738" s="216">
        <f t="shared" si="114"/>
        <v>0</v>
      </c>
      <c r="K738" s="216">
        <f t="shared" si="114"/>
        <v>0</v>
      </c>
      <c r="L738" s="216">
        <f t="shared" si="114"/>
        <v>0</v>
      </c>
      <c r="M738" s="216">
        <f t="shared" si="114"/>
        <v>0</v>
      </c>
      <c r="N738" s="216">
        <f t="shared" si="114"/>
        <v>0</v>
      </c>
      <c r="O738" s="216">
        <f t="shared" si="114"/>
        <v>0</v>
      </c>
      <c r="P738" s="216">
        <f t="shared" si="114"/>
        <v>0</v>
      </c>
      <c r="Q738" s="216">
        <f t="shared" si="114"/>
        <v>0</v>
      </c>
      <c r="R738" s="216">
        <f t="shared" si="114"/>
        <v>0</v>
      </c>
      <c r="S738" s="216">
        <f t="shared" si="114"/>
        <v>0</v>
      </c>
      <c r="T738" s="216">
        <f t="shared" si="114"/>
        <v>0</v>
      </c>
      <c r="U738" s="216">
        <f t="shared" si="114"/>
        <v>0</v>
      </c>
      <c r="V738" s="216">
        <f t="shared" si="114"/>
        <v>0</v>
      </c>
      <c r="W738" s="216">
        <f t="shared" si="114"/>
        <v>0</v>
      </c>
      <c r="X738" s="216">
        <f t="shared" si="114"/>
        <v>0</v>
      </c>
      <c r="Y738" s="216">
        <f t="shared" si="114"/>
        <v>0</v>
      </c>
      <c r="Z738" s="216">
        <f t="shared" si="114"/>
        <v>0</v>
      </c>
      <c r="AA738" s="216">
        <f t="shared" si="114"/>
        <v>0</v>
      </c>
      <c r="AB738" s="216">
        <f t="shared" si="114"/>
        <v>0</v>
      </c>
      <c r="AC738" s="216">
        <f t="shared" si="114"/>
        <v>0</v>
      </c>
      <c r="AD738" s="216">
        <f t="shared" si="114"/>
        <v>0</v>
      </c>
      <c r="AE738" s="216">
        <f t="shared" si="114"/>
        <v>0</v>
      </c>
      <c r="AF738" s="216">
        <f t="shared" si="114"/>
        <v>0</v>
      </c>
      <c r="AG738" s="216">
        <f t="shared" si="114"/>
        <v>0</v>
      </c>
      <c r="AH738" s="216">
        <f t="shared" si="114"/>
        <v>0</v>
      </c>
      <c r="AI738" s="216">
        <f t="shared" si="114"/>
        <v>0</v>
      </c>
      <c r="AJ738" s="216">
        <f t="shared" si="114"/>
        <v>0</v>
      </c>
      <c r="AK738" s="216">
        <f t="shared" si="114"/>
        <v>0</v>
      </c>
      <c r="AL738" s="216">
        <f t="shared" si="114"/>
        <v>0</v>
      </c>
      <c r="AM738" s="216">
        <f t="shared" si="114"/>
        <v>0</v>
      </c>
      <c r="AN738" s="216">
        <f t="shared" si="114"/>
        <v>0</v>
      </c>
      <c r="AO738" s="216">
        <f t="shared" si="114"/>
        <v>0</v>
      </c>
      <c r="AP738" s="216">
        <f t="shared" si="114"/>
        <v>0</v>
      </c>
      <c r="AQ738" s="216">
        <f t="shared" si="114"/>
        <v>0</v>
      </c>
      <c r="AR738" s="216">
        <f t="shared" si="114"/>
        <v>0</v>
      </c>
      <c r="AS738" s="216">
        <f t="shared" si="114"/>
        <v>0</v>
      </c>
      <c r="AT738" s="216">
        <f t="shared" si="114"/>
        <v>0</v>
      </c>
      <c r="AU738" s="216">
        <f t="shared" si="114"/>
        <v>0</v>
      </c>
      <c r="AV738" s="216">
        <f t="shared" si="114"/>
        <v>0</v>
      </c>
      <c r="AW738" s="216">
        <f t="shared" si="114"/>
        <v>0</v>
      </c>
      <c r="AX738" s="216">
        <f t="shared" si="114"/>
        <v>0</v>
      </c>
      <c r="AY738" s="216">
        <f t="shared" si="114"/>
        <v>0</v>
      </c>
      <c r="AZ738" s="216">
        <f t="shared" si="114"/>
        <v>0</v>
      </c>
      <c r="BA738" s="216">
        <f t="shared" si="114"/>
        <v>0</v>
      </c>
      <c r="BB738" s="216">
        <f t="shared" si="114"/>
        <v>0</v>
      </c>
      <c r="BC738" s="216">
        <f t="shared" si="114"/>
        <v>0</v>
      </c>
      <c r="BD738" s="216">
        <f t="shared" si="114"/>
        <v>0</v>
      </c>
      <c r="BE738" s="216">
        <f t="shared" si="114"/>
        <v>0</v>
      </c>
      <c r="BF738" s="216">
        <f t="shared" si="114"/>
        <v>0</v>
      </c>
      <c r="BG738" s="216">
        <f t="shared" si="114"/>
        <v>0</v>
      </c>
      <c r="BH738" s="216">
        <f t="shared" si="114"/>
        <v>0</v>
      </c>
      <c r="BI738" s="216">
        <f t="shared" si="114"/>
        <v>0</v>
      </c>
      <c r="BJ738" s="216">
        <f t="shared" si="114"/>
        <v>0</v>
      </c>
      <c r="BK738" s="216">
        <f t="shared" si="114"/>
        <v>0</v>
      </c>
      <c r="BL738" s="216">
        <f t="shared" si="114"/>
        <v>0</v>
      </c>
      <c r="BM738" s="216">
        <f t="shared" si="114"/>
        <v>0</v>
      </c>
      <c r="BN738" s="216">
        <f t="shared" si="114"/>
        <v>0</v>
      </c>
      <c r="BO738" s="216">
        <f t="shared" si="114"/>
        <v>0</v>
      </c>
      <c r="BP738" s="216">
        <f t="shared" si="114"/>
        <v>0</v>
      </c>
      <c r="BQ738" s="216">
        <f t="shared" si="114"/>
        <v>0</v>
      </c>
      <c r="BR738" s="216">
        <f t="shared" si="114"/>
        <v>0</v>
      </c>
      <c r="BS738" s="216">
        <f t="shared" si="114"/>
        <v>0</v>
      </c>
      <c r="BT738" s="216">
        <f t="shared" ref="BT738:CB753" si="115">BT629</f>
        <v>0</v>
      </c>
      <c r="BU738" s="216">
        <f t="shared" si="115"/>
        <v>0</v>
      </c>
      <c r="BV738" s="216">
        <f t="shared" si="115"/>
        <v>0</v>
      </c>
      <c r="BW738" s="216">
        <f t="shared" si="115"/>
        <v>0</v>
      </c>
      <c r="BX738" s="216">
        <f t="shared" si="115"/>
        <v>0</v>
      </c>
      <c r="BY738" s="216">
        <f t="shared" si="115"/>
        <v>0</v>
      </c>
      <c r="BZ738" s="216">
        <f t="shared" si="115"/>
        <v>0</v>
      </c>
      <c r="CA738" s="216">
        <f t="shared" si="115"/>
        <v>0</v>
      </c>
      <c r="CB738" s="216">
        <f t="shared" si="115"/>
        <v>0</v>
      </c>
      <c r="CC738" s="216">
        <f t="shared" si="86"/>
        <v>0</v>
      </c>
    </row>
    <row r="739" spans="1:81" s="116" customFormat="1">
      <c r="A739" s="148"/>
      <c r="B739" s="349"/>
      <c r="C739" s="351"/>
      <c r="D739" s="361"/>
      <c r="E739" s="361"/>
      <c r="F739" s="362" t="s">
        <v>1289</v>
      </c>
      <c r="G739" s="363" t="s">
        <v>1290</v>
      </c>
      <c r="H739" s="216">
        <f t="shared" si="114"/>
        <v>4897097.41</v>
      </c>
      <c r="I739" s="216">
        <f t="shared" si="114"/>
        <v>430591.07</v>
      </c>
      <c r="J739" s="216">
        <f t="shared" si="114"/>
        <v>6712127.5300000003</v>
      </c>
      <c r="K739" s="216">
        <f t="shared" si="114"/>
        <v>0</v>
      </c>
      <c r="L739" s="216">
        <f t="shared" si="114"/>
        <v>0</v>
      </c>
      <c r="M739" s="216">
        <f t="shared" si="114"/>
        <v>0</v>
      </c>
      <c r="N739" s="216">
        <f t="shared" si="114"/>
        <v>547963.51</v>
      </c>
      <c r="O739" s="216">
        <f t="shared" si="114"/>
        <v>1237365.7</v>
      </c>
      <c r="P739" s="216">
        <f t="shared" si="114"/>
        <v>905586.42</v>
      </c>
      <c r="Q739" s="216">
        <f t="shared" si="114"/>
        <v>138515.64000000001</v>
      </c>
      <c r="R739" s="216">
        <f t="shared" si="114"/>
        <v>0</v>
      </c>
      <c r="S739" s="216">
        <f t="shared" si="114"/>
        <v>1200</v>
      </c>
      <c r="T739" s="216">
        <f t="shared" si="114"/>
        <v>1203781.18</v>
      </c>
      <c r="U739" s="216">
        <f t="shared" si="114"/>
        <v>259698</v>
      </c>
      <c r="V739" s="216">
        <f t="shared" si="114"/>
        <v>102681.45</v>
      </c>
      <c r="W739" s="216">
        <f t="shared" si="114"/>
        <v>1713535.74</v>
      </c>
      <c r="X739" s="216">
        <f t="shared" si="114"/>
        <v>1322991.94</v>
      </c>
      <c r="Y739" s="216">
        <f t="shared" si="114"/>
        <v>886645.12</v>
      </c>
      <c r="Z739" s="216">
        <f t="shared" si="114"/>
        <v>55928.31</v>
      </c>
      <c r="AA739" s="216">
        <f t="shared" si="114"/>
        <v>90508.61</v>
      </c>
      <c r="AB739" s="216">
        <f t="shared" si="114"/>
        <v>773970.4</v>
      </c>
      <c r="AC739" s="216">
        <f t="shared" si="114"/>
        <v>263839.48</v>
      </c>
      <c r="AD739" s="216">
        <f t="shared" si="114"/>
        <v>0</v>
      </c>
      <c r="AE739" s="216">
        <f t="shared" si="114"/>
        <v>305374.48</v>
      </c>
      <c r="AF739" s="216">
        <f t="shared" si="114"/>
        <v>0</v>
      </c>
      <c r="AG739" s="216">
        <f t="shared" si="114"/>
        <v>0</v>
      </c>
      <c r="AH739" s="216">
        <f t="shared" si="114"/>
        <v>0</v>
      </c>
      <c r="AI739" s="216">
        <f t="shared" si="114"/>
        <v>481365.23</v>
      </c>
      <c r="AJ739" s="216">
        <f t="shared" si="114"/>
        <v>43460</v>
      </c>
      <c r="AK739" s="216">
        <f t="shared" si="114"/>
        <v>396713.6</v>
      </c>
      <c r="AL739" s="216">
        <f t="shared" si="114"/>
        <v>0</v>
      </c>
      <c r="AM739" s="216">
        <f t="shared" si="114"/>
        <v>132381.5</v>
      </c>
      <c r="AN739" s="216">
        <f t="shared" si="114"/>
        <v>87560</v>
      </c>
      <c r="AO739" s="216">
        <f t="shared" si="114"/>
        <v>116900</v>
      </c>
      <c r="AP739" s="216">
        <f t="shared" si="114"/>
        <v>0</v>
      </c>
      <c r="AQ739" s="216">
        <f t="shared" si="114"/>
        <v>128520</v>
      </c>
      <c r="AR739" s="216">
        <f t="shared" si="114"/>
        <v>25520</v>
      </c>
      <c r="AS739" s="216">
        <f t="shared" si="114"/>
        <v>822878.22</v>
      </c>
      <c r="AT739" s="216">
        <f t="shared" si="114"/>
        <v>1068535.99</v>
      </c>
      <c r="AU739" s="216">
        <f t="shared" si="114"/>
        <v>0</v>
      </c>
      <c r="AV739" s="216">
        <f t="shared" si="114"/>
        <v>0</v>
      </c>
      <c r="AW739" s="216">
        <f t="shared" si="114"/>
        <v>0</v>
      </c>
      <c r="AX739" s="216">
        <f t="shared" si="114"/>
        <v>0</v>
      </c>
      <c r="AY739" s="216">
        <f t="shared" si="114"/>
        <v>0</v>
      </c>
      <c r="AZ739" s="216">
        <f t="shared" si="114"/>
        <v>0</v>
      </c>
      <c r="BA739" s="216">
        <f t="shared" si="114"/>
        <v>0</v>
      </c>
      <c r="BB739" s="216">
        <f t="shared" si="114"/>
        <v>0</v>
      </c>
      <c r="BC739" s="216">
        <f t="shared" si="114"/>
        <v>0</v>
      </c>
      <c r="BD739" s="216">
        <f t="shared" si="114"/>
        <v>0</v>
      </c>
      <c r="BE739" s="216">
        <f t="shared" si="114"/>
        <v>0</v>
      </c>
      <c r="BF739" s="216">
        <f t="shared" si="114"/>
        <v>0</v>
      </c>
      <c r="BG739" s="216">
        <f t="shared" si="114"/>
        <v>0</v>
      </c>
      <c r="BH739" s="216">
        <f t="shared" si="114"/>
        <v>0</v>
      </c>
      <c r="BI739" s="216">
        <f t="shared" si="114"/>
        <v>141650</v>
      </c>
      <c r="BJ739" s="216">
        <f t="shared" si="114"/>
        <v>0</v>
      </c>
      <c r="BK739" s="216">
        <f t="shared" si="114"/>
        <v>8250</v>
      </c>
      <c r="BL739" s="216">
        <f t="shared" si="114"/>
        <v>0</v>
      </c>
      <c r="BM739" s="216">
        <f t="shared" si="114"/>
        <v>9609577.2400000002</v>
      </c>
      <c r="BN739" s="216">
        <f t="shared" si="114"/>
        <v>4338686.76</v>
      </c>
      <c r="BO739" s="216">
        <f t="shared" si="114"/>
        <v>610641.30000000005</v>
      </c>
      <c r="BP739" s="216">
        <f t="shared" si="114"/>
        <v>0</v>
      </c>
      <c r="BQ739" s="216">
        <f t="shared" si="114"/>
        <v>145655</v>
      </c>
      <c r="BR739" s="216">
        <f t="shared" si="114"/>
        <v>0</v>
      </c>
      <c r="BS739" s="216">
        <f t="shared" si="114"/>
        <v>0</v>
      </c>
      <c r="BT739" s="216">
        <f t="shared" si="115"/>
        <v>267000</v>
      </c>
      <c r="BU739" s="216">
        <f t="shared" si="115"/>
        <v>48750</v>
      </c>
      <c r="BV739" s="216">
        <f t="shared" si="115"/>
        <v>0</v>
      </c>
      <c r="BW739" s="216">
        <f t="shared" si="115"/>
        <v>7650</v>
      </c>
      <c r="BX739" s="216">
        <f t="shared" si="115"/>
        <v>58100</v>
      </c>
      <c r="BY739" s="216">
        <f t="shared" si="115"/>
        <v>71500</v>
      </c>
      <c r="BZ739" s="216">
        <f t="shared" si="115"/>
        <v>114200</v>
      </c>
      <c r="CA739" s="216">
        <f t="shared" si="115"/>
        <v>1440</v>
      </c>
      <c r="CB739" s="216">
        <f t="shared" si="115"/>
        <v>343964.3</v>
      </c>
      <c r="CC739" s="216">
        <f t="shared" si="86"/>
        <v>40920301.129999988</v>
      </c>
    </row>
    <row r="740" spans="1:81" s="116" customFormat="1">
      <c r="A740" s="148"/>
      <c r="B740" s="349"/>
      <c r="C740" s="351"/>
      <c r="D740" s="361"/>
      <c r="E740" s="361"/>
      <c r="F740" s="362" t="s">
        <v>1291</v>
      </c>
      <c r="G740" s="363" t="s">
        <v>1292</v>
      </c>
      <c r="H740" s="216">
        <f t="shared" si="114"/>
        <v>24484.75</v>
      </c>
      <c r="I740" s="216">
        <f t="shared" si="114"/>
        <v>118705.67</v>
      </c>
      <c r="J740" s="216">
        <f t="shared" si="114"/>
        <v>1015265.05</v>
      </c>
      <c r="K740" s="216">
        <f t="shared" si="114"/>
        <v>173029.98</v>
      </c>
      <c r="L740" s="216">
        <f t="shared" si="114"/>
        <v>88270</v>
      </c>
      <c r="M740" s="216">
        <f t="shared" si="114"/>
        <v>509376.12</v>
      </c>
      <c r="N740" s="216">
        <f t="shared" si="114"/>
        <v>55649.15</v>
      </c>
      <c r="O740" s="216">
        <f t="shared" si="114"/>
        <v>45270</v>
      </c>
      <c r="P740" s="216">
        <f t="shared" si="114"/>
        <v>232896.53</v>
      </c>
      <c r="Q740" s="216">
        <f t="shared" si="114"/>
        <v>126026.64</v>
      </c>
      <c r="R740" s="216">
        <f t="shared" si="114"/>
        <v>61353.8</v>
      </c>
      <c r="S740" s="216">
        <f t="shared" si="114"/>
        <v>101973.3</v>
      </c>
      <c r="T740" s="216">
        <f t="shared" si="114"/>
        <v>506910.85</v>
      </c>
      <c r="U740" s="216">
        <f t="shared" si="114"/>
        <v>1942487.62</v>
      </c>
      <c r="V740" s="216">
        <f t="shared" si="114"/>
        <v>0</v>
      </c>
      <c r="W740" s="216">
        <f t="shared" si="114"/>
        <v>333790.65999999997</v>
      </c>
      <c r="X740" s="216">
        <f t="shared" si="114"/>
        <v>155694.32</v>
      </c>
      <c r="Y740" s="216">
        <f t="shared" si="114"/>
        <v>188337.52</v>
      </c>
      <c r="Z740" s="216">
        <f t="shared" si="114"/>
        <v>7612.5</v>
      </c>
      <c r="AA740" s="216">
        <f t="shared" si="114"/>
        <v>1022486</v>
      </c>
      <c r="AB740" s="216">
        <f t="shared" si="114"/>
        <v>349514.3</v>
      </c>
      <c r="AC740" s="216">
        <f t="shared" si="114"/>
        <v>387029.7</v>
      </c>
      <c r="AD740" s="216">
        <f t="shared" si="114"/>
        <v>74860.2</v>
      </c>
      <c r="AE740" s="216">
        <f t="shared" si="114"/>
        <v>310437.96000000002</v>
      </c>
      <c r="AF740" s="216">
        <f t="shared" si="114"/>
        <v>190865</v>
      </c>
      <c r="AG740" s="216">
        <f t="shared" si="114"/>
        <v>56899.12</v>
      </c>
      <c r="AH740" s="216">
        <f t="shared" si="114"/>
        <v>83927.42</v>
      </c>
      <c r="AI740" s="216">
        <f t="shared" si="114"/>
        <v>700958.78</v>
      </c>
      <c r="AJ740" s="216">
        <f t="shared" si="114"/>
        <v>190136.41</v>
      </c>
      <c r="AK740" s="216">
        <f t="shared" si="114"/>
        <v>143610.57999999999</v>
      </c>
      <c r="AL740" s="216">
        <f t="shared" si="114"/>
        <v>44714</v>
      </c>
      <c r="AM740" s="216">
        <f t="shared" si="114"/>
        <v>56223</v>
      </c>
      <c r="AN740" s="216">
        <f t="shared" si="114"/>
        <v>271986.73</v>
      </c>
      <c r="AO740" s="216">
        <f t="shared" si="114"/>
        <v>322202.19</v>
      </c>
      <c r="AP740" s="216">
        <f t="shared" si="114"/>
        <v>88582.28</v>
      </c>
      <c r="AQ740" s="216">
        <f t="shared" si="114"/>
        <v>216231</v>
      </c>
      <c r="AR740" s="216">
        <f t="shared" si="114"/>
        <v>192239.5</v>
      </c>
      <c r="AS740" s="216">
        <f t="shared" si="114"/>
        <v>37953.9</v>
      </c>
      <c r="AT740" s="216">
        <f t="shared" si="114"/>
        <v>109816.35</v>
      </c>
      <c r="AU740" s="216">
        <f t="shared" si="114"/>
        <v>1354953.5</v>
      </c>
      <c r="AV740" s="216">
        <f t="shared" si="114"/>
        <v>0</v>
      </c>
      <c r="AW740" s="216">
        <f t="shared" si="114"/>
        <v>171919</v>
      </c>
      <c r="AX740" s="216">
        <f t="shared" si="114"/>
        <v>11968</v>
      </c>
      <c r="AY740" s="216">
        <f t="shared" si="114"/>
        <v>8827.4</v>
      </c>
      <c r="AZ740" s="216">
        <f t="shared" si="114"/>
        <v>0</v>
      </c>
      <c r="BA740" s="216">
        <f t="shared" si="114"/>
        <v>7252</v>
      </c>
      <c r="BB740" s="216">
        <f t="shared" si="114"/>
        <v>0</v>
      </c>
      <c r="BC740" s="216">
        <f t="shared" si="114"/>
        <v>420329.6</v>
      </c>
      <c r="BD740" s="216">
        <f t="shared" si="114"/>
        <v>214197.3</v>
      </c>
      <c r="BE740" s="216">
        <f t="shared" si="114"/>
        <v>171744.4</v>
      </c>
      <c r="BF740" s="216">
        <f t="shared" si="114"/>
        <v>192974.36</v>
      </c>
      <c r="BG740" s="216">
        <f t="shared" si="114"/>
        <v>335585.65</v>
      </c>
      <c r="BH740" s="216">
        <f t="shared" si="114"/>
        <v>0</v>
      </c>
      <c r="BI740" s="216">
        <f t="shared" si="114"/>
        <v>642708.41</v>
      </c>
      <c r="BJ740" s="216">
        <f t="shared" si="114"/>
        <v>0</v>
      </c>
      <c r="BK740" s="216">
        <f t="shared" si="114"/>
        <v>98935.06</v>
      </c>
      <c r="BL740" s="216">
        <f t="shared" si="114"/>
        <v>21226</v>
      </c>
      <c r="BM740" s="216">
        <f t="shared" si="114"/>
        <v>511610.9</v>
      </c>
      <c r="BN740" s="216">
        <f t="shared" si="114"/>
        <v>271970</v>
      </c>
      <c r="BO740" s="216">
        <f t="shared" si="114"/>
        <v>109143.6</v>
      </c>
      <c r="BP740" s="216">
        <f t="shared" si="114"/>
        <v>0</v>
      </c>
      <c r="BQ740" s="216">
        <f t="shared" si="114"/>
        <v>247782.2</v>
      </c>
      <c r="BR740" s="216">
        <f t="shared" si="114"/>
        <v>114147.44</v>
      </c>
      <c r="BS740" s="216">
        <f t="shared" si="114"/>
        <v>348429.5</v>
      </c>
      <c r="BT740" s="216">
        <f t="shared" si="115"/>
        <v>7031</v>
      </c>
      <c r="BU740" s="216">
        <f t="shared" si="115"/>
        <v>178184.33</v>
      </c>
      <c r="BV740" s="216">
        <f t="shared" si="115"/>
        <v>1700</v>
      </c>
      <c r="BW740" s="216">
        <f t="shared" si="115"/>
        <v>423316.2</v>
      </c>
      <c r="BX740" s="216">
        <f t="shared" si="115"/>
        <v>96146.3</v>
      </c>
      <c r="BY740" s="216">
        <f t="shared" si="115"/>
        <v>194428.39</v>
      </c>
      <c r="BZ740" s="216">
        <f t="shared" si="115"/>
        <v>68333</v>
      </c>
      <c r="CA740" s="216">
        <f t="shared" si="115"/>
        <v>145680</v>
      </c>
      <c r="CB740" s="216">
        <f t="shared" si="115"/>
        <v>8485.27</v>
      </c>
      <c r="CC740" s="216">
        <f t="shared" si="86"/>
        <v>16916817.690000001</v>
      </c>
    </row>
    <row r="741" spans="1:81" s="116" customFormat="1">
      <c r="A741" s="148"/>
      <c r="B741" s="349"/>
      <c r="C741" s="351"/>
      <c r="D741" s="361"/>
      <c r="E741" s="361"/>
      <c r="F741" s="362" t="s">
        <v>1293</v>
      </c>
      <c r="G741" s="363" t="s">
        <v>1294</v>
      </c>
      <c r="H741" s="216">
        <f t="shared" si="114"/>
        <v>0</v>
      </c>
      <c r="I741" s="216">
        <f t="shared" si="114"/>
        <v>0</v>
      </c>
      <c r="J741" s="216">
        <f t="shared" si="114"/>
        <v>0</v>
      </c>
      <c r="K741" s="216">
        <f t="shared" si="114"/>
        <v>0</v>
      </c>
      <c r="L741" s="216">
        <f t="shared" si="114"/>
        <v>0</v>
      </c>
      <c r="M741" s="216">
        <f t="shared" si="114"/>
        <v>0</v>
      </c>
      <c r="N741" s="216">
        <f t="shared" si="114"/>
        <v>0</v>
      </c>
      <c r="O741" s="216">
        <f t="shared" si="114"/>
        <v>0</v>
      </c>
      <c r="P741" s="216">
        <f t="shared" si="114"/>
        <v>0</v>
      </c>
      <c r="Q741" s="216">
        <f t="shared" si="114"/>
        <v>0</v>
      </c>
      <c r="R741" s="216">
        <f t="shared" si="114"/>
        <v>0</v>
      </c>
      <c r="S741" s="216">
        <f t="shared" si="114"/>
        <v>0</v>
      </c>
      <c r="T741" s="216">
        <f t="shared" si="114"/>
        <v>0</v>
      </c>
      <c r="U741" s="216">
        <f t="shared" si="114"/>
        <v>0</v>
      </c>
      <c r="V741" s="216">
        <f t="shared" si="114"/>
        <v>0</v>
      </c>
      <c r="W741" s="216">
        <f t="shared" si="114"/>
        <v>0</v>
      </c>
      <c r="X741" s="216">
        <f t="shared" si="114"/>
        <v>0</v>
      </c>
      <c r="Y741" s="216">
        <f t="shared" si="114"/>
        <v>0</v>
      </c>
      <c r="Z741" s="216">
        <f t="shared" si="114"/>
        <v>0</v>
      </c>
      <c r="AA741" s="216">
        <f t="shared" si="114"/>
        <v>0</v>
      </c>
      <c r="AB741" s="216">
        <f t="shared" si="114"/>
        <v>3150</v>
      </c>
      <c r="AC741" s="216">
        <f t="shared" si="114"/>
        <v>0</v>
      </c>
      <c r="AD741" s="216">
        <f t="shared" si="114"/>
        <v>0</v>
      </c>
      <c r="AE741" s="216">
        <f t="shared" si="114"/>
        <v>1307.9000000000001</v>
      </c>
      <c r="AF741" s="216">
        <f t="shared" si="114"/>
        <v>0</v>
      </c>
      <c r="AG741" s="216">
        <f t="shared" si="114"/>
        <v>0</v>
      </c>
      <c r="AH741" s="216">
        <f t="shared" si="114"/>
        <v>0</v>
      </c>
      <c r="AI741" s="216">
        <f t="shared" si="114"/>
        <v>478617.5</v>
      </c>
      <c r="AJ741" s="216">
        <f t="shared" si="114"/>
        <v>0</v>
      </c>
      <c r="AK741" s="216">
        <f t="shared" si="114"/>
        <v>0</v>
      </c>
      <c r="AL741" s="216">
        <f t="shared" si="114"/>
        <v>0</v>
      </c>
      <c r="AM741" s="216">
        <f t="shared" si="114"/>
        <v>1926</v>
      </c>
      <c r="AN741" s="216">
        <f t="shared" si="114"/>
        <v>0</v>
      </c>
      <c r="AO741" s="216">
        <f t="shared" si="114"/>
        <v>0</v>
      </c>
      <c r="AP741" s="216">
        <f t="shared" si="114"/>
        <v>0</v>
      </c>
      <c r="AQ741" s="216">
        <f t="shared" si="114"/>
        <v>0</v>
      </c>
      <c r="AR741" s="216">
        <f t="shared" si="114"/>
        <v>0</v>
      </c>
      <c r="AS741" s="216">
        <f t="shared" si="114"/>
        <v>0</v>
      </c>
      <c r="AT741" s="216">
        <f t="shared" si="114"/>
        <v>0</v>
      </c>
      <c r="AU741" s="216">
        <f t="shared" si="114"/>
        <v>0</v>
      </c>
      <c r="AV741" s="216">
        <f t="shared" si="114"/>
        <v>0</v>
      </c>
      <c r="AW741" s="216">
        <f t="shared" si="114"/>
        <v>0</v>
      </c>
      <c r="AX741" s="216">
        <f t="shared" si="114"/>
        <v>0</v>
      </c>
      <c r="AY741" s="216">
        <f t="shared" si="114"/>
        <v>0</v>
      </c>
      <c r="AZ741" s="216">
        <f t="shared" si="114"/>
        <v>0</v>
      </c>
      <c r="BA741" s="216">
        <f t="shared" si="114"/>
        <v>0</v>
      </c>
      <c r="BB741" s="216">
        <f t="shared" si="114"/>
        <v>0</v>
      </c>
      <c r="BC741" s="216">
        <f t="shared" si="114"/>
        <v>0</v>
      </c>
      <c r="BD741" s="216">
        <f t="shared" si="114"/>
        <v>0</v>
      </c>
      <c r="BE741" s="216">
        <f t="shared" si="114"/>
        <v>0</v>
      </c>
      <c r="BF741" s="216">
        <f t="shared" si="114"/>
        <v>0</v>
      </c>
      <c r="BG741" s="216">
        <f t="shared" si="114"/>
        <v>0</v>
      </c>
      <c r="BH741" s="216">
        <f t="shared" si="114"/>
        <v>0</v>
      </c>
      <c r="BI741" s="216">
        <f t="shared" si="114"/>
        <v>0</v>
      </c>
      <c r="BJ741" s="216">
        <f t="shared" si="114"/>
        <v>0</v>
      </c>
      <c r="BK741" s="216">
        <f t="shared" si="114"/>
        <v>0</v>
      </c>
      <c r="BL741" s="216">
        <f t="shared" si="114"/>
        <v>0</v>
      </c>
      <c r="BM741" s="216">
        <f t="shared" si="114"/>
        <v>0</v>
      </c>
      <c r="BN741" s="216">
        <f t="shared" si="114"/>
        <v>0</v>
      </c>
      <c r="BO741" s="216">
        <f t="shared" si="114"/>
        <v>0</v>
      </c>
      <c r="BP741" s="216">
        <f t="shared" si="114"/>
        <v>0</v>
      </c>
      <c r="BQ741" s="216">
        <f t="shared" si="114"/>
        <v>52680</v>
      </c>
      <c r="BR741" s="216">
        <f t="shared" si="114"/>
        <v>0</v>
      </c>
      <c r="BS741" s="216">
        <f t="shared" ref="BS741" si="116">BS632</f>
        <v>0</v>
      </c>
      <c r="BT741" s="216">
        <f t="shared" si="115"/>
        <v>0</v>
      </c>
      <c r="BU741" s="216">
        <f t="shared" si="115"/>
        <v>1350</v>
      </c>
      <c r="BV741" s="216">
        <f t="shared" si="115"/>
        <v>0</v>
      </c>
      <c r="BW741" s="216">
        <f t="shared" si="115"/>
        <v>0</v>
      </c>
      <c r="BX741" s="216">
        <f t="shared" si="115"/>
        <v>0</v>
      </c>
      <c r="BY741" s="216">
        <f t="shared" si="115"/>
        <v>0</v>
      </c>
      <c r="BZ741" s="216">
        <f t="shared" si="115"/>
        <v>0</v>
      </c>
      <c r="CA741" s="216">
        <f t="shared" si="115"/>
        <v>0</v>
      </c>
      <c r="CB741" s="216">
        <f t="shared" si="115"/>
        <v>0</v>
      </c>
      <c r="CC741" s="216">
        <f t="shared" si="86"/>
        <v>539031.4</v>
      </c>
    </row>
    <row r="742" spans="1:81" s="116" customFormat="1">
      <c r="A742" s="148"/>
      <c r="B742" s="349"/>
      <c r="C742" s="351"/>
      <c r="D742" s="361"/>
      <c r="E742" s="361"/>
      <c r="F742" s="362" t="s">
        <v>1295</v>
      </c>
      <c r="G742" s="363" t="s">
        <v>1296</v>
      </c>
      <c r="H742" s="216">
        <f t="shared" ref="H742:BS745" si="117">H633</f>
        <v>3112062.22</v>
      </c>
      <c r="I742" s="216">
        <f t="shared" si="117"/>
        <v>3123280</v>
      </c>
      <c r="J742" s="216">
        <f t="shared" si="117"/>
        <v>39552014.390000001</v>
      </c>
      <c r="K742" s="216">
        <f t="shared" si="117"/>
        <v>0</v>
      </c>
      <c r="L742" s="216">
        <f t="shared" si="117"/>
        <v>84039.73</v>
      </c>
      <c r="M742" s="216">
        <f t="shared" si="117"/>
        <v>2645</v>
      </c>
      <c r="N742" s="216">
        <f t="shared" si="117"/>
        <v>469960.07</v>
      </c>
      <c r="O742" s="216">
        <f t="shared" si="117"/>
        <v>0</v>
      </c>
      <c r="P742" s="216">
        <f t="shared" si="117"/>
        <v>0</v>
      </c>
      <c r="Q742" s="216">
        <f t="shared" si="117"/>
        <v>204640</v>
      </c>
      <c r="R742" s="216">
        <f t="shared" si="117"/>
        <v>0</v>
      </c>
      <c r="S742" s="216">
        <f t="shared" si="117"/>
        <v>826849</v>
      </c>
      <c r="T742" s="216">
        <f t="shared" si="117"/>
        <v>0</v>
      </c>
      <c r="U742" s="216">
        <f t="shared" si="117"/>
        <v>0</v>
      </c>
      <c r="V742" s="216">
        <f t="shared" si="117"/>
        <v>0</v>
      </c>
      <c r="W742" s="216">
        <f t="shared" si="117"/>
        <v>0</v>
      </c>
      <c r="X742" s="216">
        <f t="shared" si="117"/>
        <v>0</v>
      </c>
      <c r="Y742" s="216">
        <f t="shared" si="117"/>
        <v>0</v>
      </c>
      <c r="Z742" s="216">
        <f t="shared" si="117"/>
        <v>0</v>
      </c>
      <c r="AA742" s="216">
        <f t="shared" si="117"/>
        <v>0</v>
      </c>
      <c r="AB742" s="216">
        <f t="shared" si="117"/>
        <v>0</v>
      </c>
      <c r="AC742" s="216">
        <f t="shared" si="117"/>
        <v>728067.35</v>
      </c>
      <c r="AD742" s="216">
        <f t="shared" si="117"/>
        <v>354304</v>
      </c>
      <c r="AE742" s="216">
        <f t="shared" si="117"/>
        <v>0</v>
      </c>
      <c r="AF742" s="216">
        <f t="shared" si="117"/>
        <v>0</v>
      </c>
      <c r="AG742" s="216">
        <f t="shared" si="117"/>
        <v>0</v>
      </c>
      <c r="AH742" s="216">
        <f t="shared" si="117"/>
        <v>0</v>
      </c>
      <c r="AI742" s="216">
        <f t="shared" si="117"/>
        <v>259000</v>
      </c>
      <c r="AJ742" s="216">
        <f t="shared" si="117"/>
        <v>0</v>
      </c>
      <c r="AK742" s="216">
        <f t="shared" si="117"/>
        <v>0</v>
      </c>
      <c r="AL742" s="216">
        <f t="shared" si="117"/>
        <v>21935</v>
      </c>
      <c r="AM742" s="216">
        <f t="shared" si="117"/>
        <v>19247.599999999999</v>
      </c>
      <c r="AN742" s="216">
        <f t="shared" si="117"/>
        <v>0</v>
      </c>
      <c r="AO742" s="216">
        <f t="shared" si="117"/>
        <v>0</v>
      </c>
      <c r="AP742" s="216">
        <f t="shared" si="117"/>
        <v>28404</v>
      </c>
      <c r="AQ742" s="216">
        <f t="shared" si="117"/>
        <v>0</v>
      </c>
      <c r="AR742" s="216">
        <f t="shared" si="117"/>
        <v>0</v>
      </c>
      <c r="AS742" s="216">
        <f t="shared" si="117"/>
        <v>0</v>
      </c>
      <c r="AT742" s="216">
        <f t="shared" si="117"/>
        <v>0</v>
      </c>
      <c r="AU742" s="216">
        <f t="shared" si="117"/>
        <v>200409.2</v>
      </c>
      <c r="AV742" s="216">
        <f t="shared" si="117"/>
        <v>3905</v>
      </c>
      <c r="AW742" s="216">
        <f t="shared" si="117"/>
        <v>0</v>
      </c>
      <c r="AX742" s="216">
        <f t="shared" si="117"/>
        <v>4140</v>
      </c>
      <c r="AY742" s="216">
        <f t="shared" si="117"/>
        <v>0</v>
      </c>
      <c r="AZ742" s="216">
        <f t="shared" si="117"/>
        <v>0</v>
      </c>
      <c r="BA742" s="216">
        <f t="shared" si="117"/>
        <v>0</v>
      </c>
      <c r="BB742" s="216">
        <f t="shared" si="117"/>
        <v>0</v>
      </c>
      <c r="BC742" s="216">
        <f t="shared" si="117"/>
        <v>0</v>
      </c>
      <c r="BD742" s="216">
        <f t="shared" si="117"/>
        <v>0</v>
      </c>
      <c r="BE742" s="216">
        <f t="shared" si="117"/>
        <v>0</v>
      </c>
      <c r="BF742" s="216">
        <f t="shared" si="117"/>
        <v>450582.71</v>
      </c>
      <c r="BG742" s="216">
        <f t="shared" si="117"/>
        <v>0</v>
      </c>
      <c r="BH742" s="216">
        <f t="shared" si="117"/>
        <v>0</v>
      </c>
      <c r="BI742" s="216">
        <f t="shared" si="117"/>
        <v>0</v>
      </c>
      <c r="BJ742" s="216">
        <f t="shared" si="117"/>
        <v>0</v>
      </c>
      <c r="BK742" s="216">
        <f t="shared" si="117"/>
        <v>0</v>
      </c>
      <c r="BL742" s="216">
        <f t="shared" si="117"/>
        <v>0</v>
      </c>
      <c r="BM742" s="216">
        <f t="shared" si="117"/>
        <v>0</v>
      </c>
      <c r="BN742" s="216">
        <f t="shared" si="117"/>
        <v>0</v>
      </c>
      <c r="BO742" s="216">
        <f t="shared" si="117"/>
        <v>0</v>
      </c>
      <c r="BP742" s="216">
        <f t="shared" si="117"/>
        <v>0</v>
      </c>
      <c r="BQ742" s="216">
        <f t="shared" si="117"/>
        <v>0</v>
      </c>
      <c r="BR742" s="216">
        <f t="shared" si="117"/>
        <v>0</v>
      </c>
      <c r="BS742" s="216">
        <f t="shared" si="117"/>
        <v>0</v>
      </c>
      <c r="BT742" s="216">
        <f t="shared" si="115"/>
        <v>0</v>
      </c>
      <c r="BU742" s="216">
        <f t="shared" si="115"/>
        <v>46280</v>
      </c>
      <c r="BV742" s="216">
        <f t="shared" si="115"/>
        <v>0</v>
      </c>
      <c r="BW742" s="216">
        <f t="shared" si="115"/>
        <v>0</v>
      </c>
      <c r="BX742" s="216">
        <f t="shared" si="115"/>
        <v>0</v>
      </c>
      <c r="BY742" s="216">
        <f t="shared" si="115"/>
        <v>3745300</v>
      </c>
      <c r="BZ742" s="216">
        <f t="shared" si="115"/>
        <v>0</v>
      </c>
      <c r="CA742" s="216">
        <f t="shared" si="115"/>
        <v>100000</v>
      </c>
      <c r="CB742" s="216">
        <f t="shared" si="115"/>
        <v>0</v>
      </c>
      <c r="CC742" s="216">
        <f t="shared" si="86"/>
        <v>53337065.270000003</v>
      </c>
    </row>
    <row r="743" spans="1:81" s="116" customFormat="1">
      <c r="A743" s="148"/>
      <c r="B743" s="349"/>
      <c r="C743" s="351"/>
      <c r="D743" s="361"/>
      <c r="E743" s="361"/>
      <c r="F743" s="362" t="s">
        <v>1297</v>
      </c>
      <c r="G743" s="363" t="s">
        <v>1789</v>
      </c>
      <c r="H743" s="216">
        <f t="shared" si="117"/>
        <v>75780</v>
      </c>
      <c r="I743" s="216">
        <f t="shared" si="117"/>
        <v>2503064.88</v>
      </c>
      <c r="J743" s="216">
        <f t="shared" si="117"/>
        <v>2402734.2000000002</v>
      </c>
      <c r="K743" s="216">
        <f t="shared" si="117"/>
        <v>494203.5</v>
      </c>
      <c r="L743" s="216">
        <f t="shared" si="117"/>
        <v>301425</v>
      </c>
      <c r="M743" s="216">
        <f t="shared" si="117"/>
        <v>766353</v>
      </c>
      <c r="N743" s="216">
        <f t="shared" si="117"/>
        <v>7342970.0499999998</v>
      </c>
      <c r="O743" s="216">
        <f t="shared" si="117"/>
        <v>217930</v>
      </c>
      <c r="P743" s="216">
        <f t="shared" si="117"/>
        <v>274025</v>
      </c>
      <c r="Q743" s="216">
        <f t="shared" si="117"/>
        <v>3247645</v>
      </c>
      <c r="R743" s="216">
        <f t="shared" si="117"/>
        <v>54780</v>
      </c>
      <c r="S743" s="216">
        <f t="shared" si="117"/>
        <v>411559</v>
      </c>
      <c r="T743" s="216">
        <f t="shared" si="117"/>
        <v>910035.2</v>
      </c>
      <c r="U743" s="216">
        <f t="shared" si="117"/>
        <v>3018104.05</v>
      </c>
      <c r="V743" s="216">
        <f t="shared" si="117"/>
        <v>1958</v>
      </c>
      <c r="W743" s="216">
        <f t="shared" si="117"/>
        <v>7105</v>
      </c>
      <c r="X743" s="216">
        <f t="shared" si="117"/>
        <v>267631.65000000002</v>
      </c>
      <c r="Y743" s="216">
        <f t="shared" si="117"/>
        <v>177490</v>
      </c>
      <c r="Z743" s="216">
        <f t="shared" si="117"/>
        <v>0</v>
      </c>
      <c r="AA743" s="216">
        <f t="shared" si="117"/>
        <v>2315294</v>
      </c>
      <c r="AB743" s="216">
        <f t="shared" si="117"/>
        <v>154725</v>
      </c>
      <c r="AC743" s="216">
        <f t="shared" si="117"/>
        <v>928354.37</v>
      </c>
      <c r="AD743" s="216">
        <f t="shared" si="117"/>
        <v>14300</v>
      </c>
      <c r="AE743" s="216">
        <f t="shared" si="117"/>
        <v>92935</v>
      </c>
      <c r="AF743" s="216">
        <f t="shared" si="117"/>
        <v>3349972.25</v>
      </c>
      <c r="AG743" s="216">
        <f t="shared" si="117"/>
        <v>125321</v>
      </c>
      <c r="AH743" s="216">
        <f t="shared" si="117"/>
        <v>0</v>
      </c>
      <c r="AI743" s="216">
        <f t="shared" si="117"/>
        <v>7833327.2000000002</v>
      </c>
      <c r="AJ743" s="216">
        <f t="shared" si="117"/>
        <v>42250</v>
      </c>
      <c r="AK743" s="216">
        <f t="shared" si="117"/>
        <v>317404.5</v>
      </c>
      <c r="AL743" s="216">
        <f t="shared" si="117"/>
        <v>50776</v>
      </c>
      <c r="AM743" s="216">
        <f t="shared" si="117"/>
        <v>944058</v>
      </c>
      <c r="AN743" s="216">
        <f t="shared" si="117"/>
        <v>1133706.5</v>
      </c>
      <c r="AO743" s="216">
        <f t="shared" si="117"/>
        <v>921178.23</v>
      </c>
      <c r="AP743" s="216">
        <f t="shared" si="117"/>
        <v>252365.54</v>
      </c>
      <c r="AQ743" s="216">
        <f t="shared" si="117"/>
        <v>487100</v>
      </c>
      <c r="AR743" s="216">
        <f t="shared" si="117"/>
        <v>163350.5</v>
      </c>
      <c r="AS743" s="216">
        <f t="shared" si="117"/>
        <v>1472167</v>
      </c>
      <c r="AT743" s="216">
        <f t="shared" si="117"/>
        <v>128153</v>
      </c>
      <c r="AU743" s="216">
        <f t="shared" si="117"/>
        <v>3135614</v>
      </c>
      <c r="AV743" s="216">
        <f t="shared" si="117"/>
        <v>36730</v>
      </c>
      <c r="AW743" s="216">
        <f t="shared" si="117"/>
        <v>104911.21</v>
      </c>
      <c r="AX743" s="216">
        <f t="shared" si="117"/>
        <v>109803.6</v>
      </c>
      <c r="AY743" s="216">
        <f t="shared" si="117"/>
        <v>13790</v>
      </c>
      <c r="AZ743" s="216">
        <f t="shared" si="117"/>
        <v>300</v>
      </c>
      <c r="BA743" s="216">
        <f t="shared" si="117"/>
        <v>1267</v>
      </c>
      <c r="BB743" s="216">
        <f t="shared" si="117"/>
        <v>409510</v>
      </c>
      <c r="BC743" s="216">
        <f t="shared" si="117"/>
        <v>202775</v>
      </c>
      <c r="BD743" s="216">
        <f t="shared" si="117"/>
        <v>119748</v>
      </c>
      <c r="BE743" s="216">
        <f t="shared" si="117"/>
        <v>1580298</v>
      </c>
      <c r="BF743" s="216">
        <f t="shared" si="117"/>
        <v>846813.7</v>
      </c>
      <c r="BG743" s="216">
        <f t="shared" si="117"/>
        <v>164084.5</v>
      </c>
      <c r="BH743" s="216">
        <f t="shared" si="117"/>
        <v>0</v>
      </c>
      <c r="BI743" s="216">
        <f t="shared" si="117"/>
        <v>4620029.25</v>
      </c>
      <c r="BJ743" s="216">
        <f t="shared" si="117"/>
        <v>0</v>
      </c>
      <c r="BK743" s="216">
        <f t="shared" si="117"/>
        <v>315082.15000000002</v>
      </c>
      <c r="BL743" s="216">
        <f t="shared" si="117"/>
        <v>114575</v>
      </c>
      <c r="BM743" s="216">
        <f t="shared" si="117"/>
        <v>1225810</v>
      </c>
      <c r="BN743" s="216">
        <f t="shared" si="117"/>
        <v>1203630</v>
      </c>
      <c r="BO743" s="216">
        <f t="shared" si="117"/>
        <v>289377.5</v>
      </c>
      <c r="BP743" s="216">
        <f t="shared" si="117"/>
        <v>0</v>
      </c>
      <c r="BQ743" s="216">
        <f t="shared" si="117"/>
        <v>0</v>
      </c>
      <c r="BR743" s="216">
        <f t="shared" si="117"/>
        <v>1120508.7</v>
      </c>
      <c r="BS743" s="216">
        <f t="shared" si="117"/>
        <v>424922.73</v>
      </c>
      <c r="BT743" s="216">
        <f t="shared" si="115"/>
        <v>383660</v>
      </c>
      <c r="BU743" s="216">
        <f t="shared" si="115"/>
        <v>584182.98</v>
      </c>
      <c r="BV743" s="216">
        <f t="shared" si="115"/>
        <v>71713.600000000006</v>
      </c>
      <c r="BW743" s="216">
        <f t="shared" si="115"/>
        <v>407620</v>
      </c>
      <c r="BX743" s="216">
        <f t="shared" si="115"/>
        <v>221337.75</v>
      </c>
      <c r="BY743" s="216">
        <f t="shared" si="115"/>
        <v>1443862.6</v>
      </c>
      <c r="BZ743" s="216">
        <f t="shared" si="115"/>
        <v>108778.3</v>
      </c>
      <c r="CA743" s="216">
        <f t="shared" si="115"/>
        <v>119467.5</v>
      </c>
      <c r="CB743" s="216">
        <f t="shared" si="115"/>
        <v>86078.2</v>
      </c>
      <c r="CC743" s="216">
        <f t="shared" si="86"/>
        <v>62667812.890000001</v>
      </c>
    </row>
    <row r="744" spans="1:81" s="116" customFormat="1">
      <c r="A744" s="148"/>
      <c r="B744" s="349"/>
      <c r="C744" s="351"/>
      <c r="D744" s="361"/>
      <c r="E744" s="361"/>
      <c r="F744" s="362" t="s">
        <v>1298</v>
      </c>
      <c r="G744" s="363" t="s">
        <v>1790</v>
      </c>
      <c r="H744" s="216">
        <f t="shared" si="117"/>
        <v>466927</v>
      </c>
      <c r="I744" s="216">
        <f t="shared" si="117"/>
        <v>2164139.1</v>
      </c>
      <c r="J744" s="216">
        <f t="shared" si="117"/>
        <v>1101732</v>
      </c>
      <c r="K744" s="216">
        <f t="shared" si="117"/>
        <v>320650</v>
      </c>
      <c r="L744" s="216">
        <f t="shared" si="117"/>
        <v>94450</v>
      </c>
      <c r="M744" s="216">
        <f t="shared" si="117"/>
        <v>612338</v>
      </c>
      <c r="N744" s="216">
        <f t="shared" si="117"/>
        <v>742044</v>
      </c>
      <c r="O744" s="216">
        <f t="shared" si="117"/>
        <v>288050</v>
      </c>
      <c r="P744" s="216">
        <f t="shared" si="117"/>
        <v>124500</v>
      </c>
      <c r="Q744" s="216">
        <f t="shared" si="117"/>
        <v>2617958</v>
      </c>
      <c r="R744" s="216">
        <f t="shared" si="117"/>
        <v>0</v>
      </c>
      <c r="S744" s="216">
        <f t="shared" si="117"/>
        <v>0</v>
      </c>
      <c r="T744" s="216">
        <f t="shared" si="117"/>
        <v>1146550</v>
      </c>
      <c r="U744" s="216">
        <f t="shared" si="117"/>
        <v>1859356</v>
      </c>
      <c r="V744" s="216">
        <f t="shared" si="117"/>
        <v>0</v>
      </c>
      <c r="W744" s="216">
        <f t="shared" si="117"/>
        <v>0</v>
      </c>
      <c r="X744" s="216">
        <f t="shared" si="117"/>
        <v>0</v>
      </c>
      <c r="Y744" s="216">
        <f t="shared" si="117"/>
        <v>62000</v>
      </c>
      <c r="Z744" s="216">
        <f t="shared" si="117"/>
        <v>999058</v>
      </c>
      <c r="AA744" s="216">
        <f t="shared" si="117"/>
        <v>5662142.0999999996</v>
      </c>
      <c r="AB744" s="216">
        <f t="shared" si="117"/>
        <v>273428.7</v>
      </c>
      <c r="AC744" s="216">
        <f t="shared" si="117"/>
        <v>1767780.5</v>
      </c>
      <c r="AD744" s="216">
        <f t="shared" si="117"/>
        <v>2319361.5</v>
      </c>
      <c r="AE744" s="216">
        <f t="shared" si="117"/>
        <v>32046.6</v>
      </c>
      <c r="AF744" s="216">
        <f t="shared" si="117"/>
        <v>3375431.3</v>
      </c>
      <c r="AG744" s="216">
        <f t="shared" si="117"/>
        <v>0</v>
      </c>
      <c r="AH744" s="216">
        <f t="shared" si="117"/>
        <v>0</v>
      </c>
      <c r="AI744" s="216">
        <f t="shared" si="117"/>
        <v>5090190</v>
      </c>
      <c r="AJ744" s="216">
        <f t="shared" si="117"/>
        <v>0</v>
      </c>
      <c r="AK744" s="216">
        <f t="shared" si="117"/>
        <v>0</v>
      </c>
      <c r="AL744" s="216">
        <f t="shared" si="117"/>
        <v>181086.4</v>
      </c>
      <c r="AM744" s="216">
        <f t="shared" si="117"/>
        <v>250718.6</v>
      </c>
      <c r="AN744" s="216">
        <f t="shared" si="117"/>
        <v>0</v>
      </c>
      <c r="AO744" s="216">
        <f t="shared" si="117"/>
        <v>314222.2</v>
      </c>
      <c r="AP744" s="216">
        <f t="shared" si="117"/>
        <v>59686</v>
      </c>
      <c r="AQ744" s="216">
        <f t="shared" si="117"/>
        <v>236396</v>
      </c>
      <c r="AR744" s="216">
        <f t="shared" si="117"/>
        <v>59855.4</v>
      </c>
      <c r="AS744" s="216">
        <f t="shared" si="117"/>
        <v>557529.5</v>
      </c>
      <c r="AT744" s="216">
        <f t="shared" si="117"/>
        <v>432535.4</v>
      </c>
      <c r="AU744" s="216">
        <f t="shared" si="117"/>
        <v>1404310</v>
      </c>
      <c r="AV744" s="216">
        <f t="shared" si="117"/>
        <v>0</v>
      </c>
      <c r="AW744" s="216">
        <f t="shared" si="117"/>
        <v>0</v>
      </c>
      <c r="AX744" s="216">
        <f t="shared" si="117"/>
        <v>0</v>
      </c>
      <c r="AY744" s="216">
        <f t="shared" si="117"/>
        <v>0</v>
      </c>
      <c r="AZ744" s="216">
        <f t="shared" si="117"/>
        <v>0</v>
      </c>
      <c r="BA744" s="216">
        <f t="shared" si="117"/>
        <v>0</v>
      </c>
      <c r="BB744" s="216">
        <f t="shared" si="117"/>
        <v>0</v>
      </c>
      <c r="BC744" s="216">
        <f t="shared" si="117"/>
        <v>16358</v>
      </c>
      <c r="BD744" s="216">
        <f t="shared" si="117"/>
        <v>152100</v>
      </c>
      <c r="BE744" s="216">
        <f t="shared" si="117"/>
        <v>831290</v>
      </c>
      <c r="BF744" s="216">
        <f t="shared" si="117"/>
        <v>0</v>
      </c>
      <c r="BG744" s="216">
        <f t="shared" si="117"/>
        <v>386438</v>
      </c>
      <c r="BH744" s="216">
        <f t="shared" si="117"/>
        <v>0</v>
      </c>
      <c r="BI744" s="216">
        <f t="shared" si="117"/>
        <v>2369910</v>
      </c>
      <c r="BJ744" s="216">
        <f t="shared" si="117"/>
        <v>0</v>
      </c>
      <c r="BK744" s="216">
        <f t="shared" si="117"/>
        <v>361440.5</v>
      </c>
      <c r="BL744" s="216">
        <f t="shared" si="117"/>
        <v>129525</v>
      </c>
      <c r="BM744" s="216">
        <f t="shared" si="117"/>
        <v>53500</v>
      </c>
      <c r="BN744" s="216">
        <f t="shared" si="117"/>
        <v>1801585</v>
      </c>
      <c r="BO744" s="216">
        <f t="shared" si="117"/>
        <v>279260</v>
      </c>
      <c r="BP744" s="216">
        <f t="shared" si="117"/>
        <v>0</v>
      </c>
      <c r="BQ744" s="216">
        <f t="shared" si="117"/>
        <v>66950</v>
      </c>
      <c r="BR744" s="216">
        <f t="shared" si="117"/>
        <v>0</v>
      </c>
      <c r="BS744" s="216">
        <f t="shared" si="117"/>
        <v>144000</v>
      </c>
      <c r="BT744" s="216">
        <f t="shared" si="115"/>
        <v>9240</v>
      </c>
      <c r="BU744" s="216">
        <f t="shared" si="115"/>
        <v>66951.5</v>
      </c>
      <c r="BV744" s="216">
        <f t="shared" si="115"/>
        <v>262162</v>
      </c>
      <c r="BW744" s="216">
        <f t="shared" si="115"/>
        <v>113256</v>
      </c>
      <c r="BX744" s="216">
        <f t="shared" si="115"/>
        <v>440592.7</v>
      </c>
      <c r="BY744" s="216">
        <f t="shared" si="115"/>
        <v>2850522</v>
      </c>
      <c r="BZ744" s="216">
        <f t="shared" si="115"/>
        <v>63987</v>
      </c>
      <c r="CA744" s="216">
        <f t="shared" si="115"/>
        <v>171677</v>
      </c>
      <c r="CB744" s="216">
        <f t="shared" si="115"/>
        <v>119650</v>
      </c>
      <c r="CC744" s="216">
        <f t="shared" si="86"/>
        <v>45306867</v>
      </c>
    </row>
    <row r="745" spans="1:81" s="116" customFormat="1">
      <c r="A745" s="148"/>
      <c r="B745" s="349"/>
      <c r="C745" s="351"/>
      <c r="D745" s="361"/>
      <c r="E745" s="361"/>
      <c r="F745" s="362" t="s">
        <v>1299</v>
      </c>
      <c r="G745" s="363" t="s">
        <v>1300</v>
      </c>
      <c r="H745" s="216">
        <f t="shared" si="117"/>
        <v>0</v>
      </c>
      <c r="I745" s="216">
        <f t="shared" si="117"/>
        <v>0</v>
      </c>
      <c r="J745" s="216">
        <f t="shared" si="117"/>
        <v>0</v>
      </c>
      <c r="K745" s="216">
        <f t="shared" si="117"/>
        <v>0</v>
      </c>
      <c r="L745" s="216">
        <f t="shared" si="117"/>
        <v>0</v>
      </c>
      <c r="M745" s="216">
        <f t="shared" si="117"/>
        <v>0</v>
      </c>
      <c r="N745" s="216">
        <f t="shared" si="117"/>
        <v>0</v>
      </c>
      <c r="O745" s="216">
        <f t="shared" si="117"/>
        <v>0</v>
      </c>
      <c r="P745" s="216">
        <f t="shared" si="117"/>
        <v>0</v>
      </c>
      <c r="Q745" s="216">
        <f t="shared" si="117"/>
        <v>0</v>
      </c>
      <c r="R745" s="216">
        <f t="shared" si="117"/>
        <v>0</v>
      </c>
      <c r="S745" s="216">
        <f t="shared" si="117"/>
        <v>0</v>
      </c>
      <c r="T745" s="216">
        <f t="shared" si="117"/>
        <v>0</v>
      </c>
      <c r="U745" s="216">
        <f t="shared" si="117"/>
        <v>0</v>
      </c>
      <c r="V745" s="216">
        <f t="shared" si="117"/>
        <v>0</v>
      </c>
      <c r="W745" s="216">
        <f t="shared" si="117"/>
        <v>0</v>
      </c>
      <c r="X745" s="216">
        <f t="shared" si="117"/>
        <v>0</v>
      </c>
      <c r="Y745" s="216">
        <f t="shared" si="117"/>
        <v>0</v>
      </c>
      <c r="Z745" s="216">
        <f t="shared" si="117"/>
        <v>0</v>
      </c>
      <c r="AA745" s="216">
        <f t="shared" si="117"/>
        <v>0</v>
      </c>
      <c r="AB745" s="216">
        <f t="shared" si="117"/>
        <v>0</v>
      </c>
      <c r="AC745" s="216">
        <f t="shared" si="117"/>
        <v>0</v>
      </c>
      <c r="AD745" s="216">
        <f t="shared" si="117"/>
        <v>0</v>
      </c>
      <c r="AE745" s="216">
        <f t="shared" si="117"/>
        <v>0</v>
      </c>
      <c r="AF745" s="216">
        <f t="shared" si="117"/>
        <v>0</v>
      </c>
      <c r="AG745" s="216">
        <f t="shared" si="117"/>
        <v>0</v>
      </c>
      <c r="AH745" s="216">
        <f t="shared" si="117"/>
        <v>0</v>
      </c>
      <c r="AI745" s="216">
        <f t="shared" si="117"/>
        <v>0</v>
      </c>
      <c r="AJ745" s="216">
        <f t="shared" si="117"/>
        <v>0</v>
      </c>
      <c r="AK745" s="216">
        <f t="shared" si="117"/>
        <v>0</v>
      </c>
      <c r="AL745" s="216">
        <f t="shared" si="117"/>
        <v>0</v>
      </c>
      <c r="AM745" s="216">
        <f t="shared" si="117"/>
        <v>0</v>
      </c>
      <c r="AN745" s="216">
        <f t="shared" si="117"/>
        <v>0</v>
      </c>
      <c r="AO745" s="216">
        <f t="shared" si="117"/>
        <v>0</v>
      </c>
      <c r="AP745" s="216">
        <f t="shared" si="117"/>
        <v>0</v>
      </c>
      <c r="AQ745" s="216">
        <f t="shared" si="117"/>
        <v>0</v>
      </c>
      <c r="AR745" s="216">
        <f t="shared" si="117"/>
        <v>0</v>
      </c>
      <c r="AS745" s="216">
        <f t="shared" si="117"/>
        <v>0</v>
      </c>
      <c r="AT745" s="216">
        <f t="shared" si="117"/>
        <v>0</v>
      </c>
      <c r="AU745" s="216">
        <f t="shared" si="117"/>
        <v>0</v>
      </c>
      <c r="AV745" s="216">
        <f t="shared" si="117"/>
        <v>0</v>
      </c>
      <c r="AW745" s="216">
        <f t="shared" si="117"/>
        <v>0</v>
      </c>
      <c r="AX745" s="216">
        <f t="shared" si="117"/>
        <v>0</v>
      </c>
      <c r="AY745" s="216">
        <f t="shared" si="117"/>
        <v>0</v>
      </c>
      <c r="AZ745" s="216">
        <f t="shared" si="117"/>
        <v>0</v>
      </c>
      <c r="BA745" s="216">
        <f t="shared" si="117"/>
        <v>0</v>
      </c>
      <c r="BB745" s="216">
        <f t="shared" si="117"/>
        <v>0</v>
      </c>
      <c r="BC745" s="216">
        <f t="shared" si="117"/>
        <v>2038954</v>
      </c>
      <c r="BD745" s="216">
        <f t="shared" si="117"/>
        <v>0</v>
      </c>
      <c r="BE745" s="216">
        <f t="shared" si="117"/>
        <v>0</v>
      </c>
      <c r="BF745" s="216">
        <f t="shared" si="117"/>
        <v>0</v>
      </c>
      <c r="BG745" s="216">
        <f t="shared" si="117"/>
        <v>0</v>
      </c>
      <c r="BH745" s="216">
        <f t="shared" si="117"/>
        <v>0</v>
      </c>
      <c r="BI745" s="216">
        <f t="shared" si="117"/>
        <v>0</v>
      </c>
      <c r="BJ745" s="216">
        <f t="shared" si="117"/>
        <v>0</v>
      </c>
      <c r="BK745" s="216">
        <f t="shared" si="117"/>
        <v>58877</v>
      </c>
      <c r="BL745" s="216">
        <f t="shared" si="117"/>
        <v>0</v>
      </c>
      <c r="BM745" s="216">
        <f t="shared" si="117"/>
        <v>202583.25</v>
      </c>
      <c r="BN745" s="216">
        <f t="shared" si="117"/>
        <v>0</v>
      </c>
      <c r="BO745" s="216">
        <f t="shared" si="117"/>
        <v>0</v>
      </c>
      <c r="BP745" s="216">
        <f t="shared" si="117"/>
        <v>0</v>
      </c>
      <c r="BQ745" s="216">
        <f t="shared" si="117"/>
        <v>0</v>
      </c>
      <c r="BR745" s="216">
        <f t="shared" si="117"/>
        <v>0</v>
      </c>
      <c r="BS745" s="216">
        <f t="shared" ref="BS745" si="118">BS636</f>
        <v>0</v>
      </c>
      <c r="BT745" s="216">
        <f t="shared" si="115"/>
        <v>0</v>
      </c>
      <c r="BU745" s="216">
        <f t="shared" si="115"/>
        <v>0</v>
      </c>
      <c r="BV745" s="216">
        <f t="shared" si="115"/>
        <v>0</v>
      </c>
      <c r="BW745" s="216">
        <f t="shared" si="115"/>
        <v>0</v>
      </c>
      <c r="BX745" s="216">
        <f t="shared" si="115"/>
        <v>0</v>
      </c>
      <c r="BY745" s="216">
        <f t="shared" si="115"/>
        <v>0</v>
      </c>
      <c r="BZ745" s="216">
        <f t="shared" si="115"/>
        <v>0</v>
      </c>
      <c r="CA745" s="216">
        <f t="shared" si="115"/>
        <v>0</v>
      </c>
      <c r="CB745" s="216">
        <f t="shared" si="115"/>
        <v>0</v>
      </c>
      <c r="CC745" s="216">
        <f t="shared" si="86"/>
        <v>2300414.25</v>
      </c>
    </row>
    <row r="746" spans="1:81" s="116" customFormat="1">
      <c r="A746" s="148"/>
      <c r="B746" s="349"/>
      <c r="C746" s="351"/>
      <c r="D746" s="361"/>
      <c r="E746" s="361"/>
      <c r="F746" s="362" t="s">
        <v>1301</v>
      </c>
      <c r="G746" s="363" t="s">
        <v>1302</v>
      </c>
      <c r="H746" s="216">
        <f t="shared" ref="H746:BS749" si="119">H637</f>
        <v>0</v>
      </c>
      <c r="I746" s="216">
        <f t="shared" si="119"/>
        <v>0</v>
      </c>
      <c r="J746" s="216">
        <f t="shared" si="119"/>
        <v>0</v>
      </c>
      <c r="K746" s="216">
        <f t="shared" si="119"/>
        <v>0</v>
      </c>
      <c r="L746" s="216">
        <f t="shared" si="119"/>
        <v>0</v>
      </c>
      <c r="M746" s="216">
        <f t="shared" si="119"/>
        <v>0</v>
      </c>
      <c r="N746" s="216">
        <f t="shared" si="119"/>
        <v>0</v>
      </c>
      <c r="O746" s="216">
        <f t="shared" si="119"/>
        <v>0</v>
      </c>
      <c r="P746" s="216">
        <f t="shared" si="119"/>
        <v>0</v>
      </c>
      <c r="Q746" s="216">
        <f t="shared" si="119"/>
        <v>0</v>
      </c>
      <c r="R746" s="216">
        <f t="shared" si="119"/>
        <v>0</v>
      </c>
      <c r="S746" s="216">
        <f t="shared" si="119"/>
        <v>0</v>
      </c>
      <c r="T746" s="216">
        <f t="shared" si="119"/>
        <v>0</v>
      </c>
      <c r="U746" s="216">
        <f t="shared" si="119"/>
        <v>0</v>
      </c>
      <c r="V746" s="216">
        <f t="shared" si="119"/>
        <v>0</v>
      </c>
      <c r="W746" s="216">
        <f t="shared" si="119"/>
        <v>0</v>
      </c>
      <c r="X746" s="216">
        <f t="shared" si="119"/>
        <v>0</v>
      </c>
      <c r="Y746" s="216">
        <f t="shared" si="119"/>
        <v>0</v>
      </c>
      <c r="Z746" s="216">
        <f t="shared" si="119"/>
        <v>0</v>
      </c>
      <c r="AA746" s="216">
        <f t="shared" si="119"/>
        <v>0</v>
      </c>
      <c r="AB746" s="216">
        <f t="shared" si="119"/>
        <v>0</v>
      </c>
      <c r="AC746" s="216">
        <f t="shared" si="119"/>
        <v>0</v>
      </c>
      <c r="AD746" s="216">
        <f t="shared" si="119"/>
        <v>0</v>
      </c>
      <c r="AE746" s="216">
        <f t="shared" si="119"/>
        <v>0</v>
      </c>
      <c r="AF746" s="216">
        <f t="shared" si="119"/>
        <v>51090</v>
      </c>
      <c r="AG746" s="216">
        <f t="shared" si="119"/>
        <v>0</v>
      </c>
      <c r="AH746" s="216">
        <f t="shared" si="119"/>
        <v>0</v>
      </c>
      <c r="AI746" s="216">
        <f t="shared" si="119"/>
        <v>0</v>
      </c>
      <c r="AJ746" s="216">
        <f t="shared" si="119"/>
        <v>0</v>
      </c>
      <c r="AK746" s="216">
        <f t="shared" si="119"/>
        <v>0</v>
      </c>
      <c r="AL746" s="216">
        <f t="shared" si="119"/>
        <v>0</v>
      </c>
      <c r="AM746" s="216">
        <f t="shared" si="119"/>
        <v>0</v>
      </c>
      <c r="AN746" s="216">
        <f t="shared" si="119"/>
        <v>0</v>
      </c>
      <c r="AO746" s="216">
        <f t="shared" si="119"/>
        <v>0</v>
      </c>
      <c r="AP746" s="216">
        <f t="shared" si="119"/>
        <v>0</v>
      </c>
      <c r="AQ746" s="216">
        <f t="shared" si="119"/>
        <v>0</v>
      </c>
      <c r="AR746" s="216">
        <f t="shared" si="119"/>
        <v>0</v>
      </c>
      <c r="AS746" s="216">
        <f t="shared" si="119"/>
        <v>0</v>
      </c>
      <c r="AT746" s="216">
        <f t="shared" si="119"/>
        <v>0</v>
      </c>
      <c r="AU746" s="216">
        <f t="shared" si="119"/>
        <v>0</v>
      </c>
      <c r="AV746" s="216">
        <f t="shared" si="119"/>
        <v>0</v>
      </c>
      <c r="AW746" s="216">
        <f t="shared" si="119"/>
        <v>0</v>
      </c>
      <c r="AX746" s="216">
        <f t="shared" si="119"/>
        <v>0</v>
      </c>
      <c r="AY746" s="216">
        <f t="shared" si="119"/>
        <v>0</v>
      </c>
      <c r="AZ746" s="216">
        <f t="shared" si="119"/>
        <v>0</v>
      </c>
      <c r="BA746" s="216">
        <f t="shared" si="119"/>
        <v>0</v>
      </c>
      <c r="BB746" s="216">
        <f t="shared" si="119"/>
        <v>0</v>
      </c>
      <c r="BC746" s="216">
        <f t="shared" si="119"/>
        <v>0</v>
      </c>
      <c r="BD746" s="216">
        <f t="shared" si="119"/>
        <v>0</v>
      </c>
      <c r="BE746" s="216">
        <f t="shared" si="119"/>
        <v>0</v>
      </c>
      <c r="BF746" s="216">
        <f t="shared" si="119"/>
        <v>0</v>
      </c>
      <c r="BG746" s="216">
        <f t="shared" si="119"/>
        <v>0</v>
      </c>
      <c r="BH746" s="216">
        <f t="shared" si="119"/>
        <v>0</v>
      </c>
      <c r="BI746" s="216">
        <f t="shared" si="119"/>
        <v>0</v>
      </c>
      <c r="BJ746" s="216">
        <f t="shared" si="119"/>
        <v>0</v>
      </c>
      <c r="BK746" s="216">
        <f t="shared" si="119"/>
        <v>0</v>
      </c>
      <c r="BL746" s="216">
        <f t="shared" si="119"/>
        <v>0</v>
      </c>
      <c r="BM746" s="216">
        <f t="shared" si="119"/>
        <v>0</v>
      </c>
      <c r="BN746" s="216">
        <f t="shared" si="119"/>
        <v>0</v>
      </c>
      <c r="BO746" s="216">
        <f t="shared" si="119"/>
        <v>0</v>
      </c>
      <c r="BP746" s="216">
        <f t="shared" si="119"/>
        <v>0</v>
      </c>
      <c r="BQ746" s="216">
        <f t="shared" si="119"/>
        <v>0</v>
      </c>
      <c r="BR746" s="216">
        <f t="shared" si="119"/>
        <v>0</v>
      </c>
      <c r="BS746" s="216">
        <f t="shared" si="119"/>
        <v>0</v>
      </c>
      <c r="BT746" s="216">
        <f t="shared" si="115"/>
        <v>0</v>
      </c>
      <c r="BU746" s="216">
        <f t="shared" si="115"/>
        <v>0</v>
      </c>
      <c r="BV746" s="216">
        <f t="shared" si="115"/>
        <v>0</v>
      </c>
      <c r="BW746" s="216">
        <f t="shared" si="115"/>
        <v>0</v>
      </c>
      <c r="BX746" s="216">
        <f t="shared" si="115"/>
        <v>0</v>
      </c>
      <c r="BY746" s="216">
        <f t="shared" si="115"/>
        <v>0</v>
      </c>
      <c r="BZ746" s="216">
        <f t="shared" si="115"/>
        <v>0</v>
      </c>
      <c r="CA746" s="216">
        <f t="shared" si="115"/>
        <v>0</v>
      </c>
      <c r="CB746" s="216">
        <f t="shared" si="115"/>
        <v>0</v>
      </c>
      <c r="CC746" s="216">
        <f t="shared" si="86"/>
        <v>51090</v>
      </c>
    </row>
    <row r="747" spans="1:81" s="116" customFormat="1">
      <c r="A747" s="148"/>
      <c r="B747" s="349"/>
      <c r="C747" s="351"/>
      <c r="D747" s="361"/>
      <c r="E747" s="361"/>
      <c r="F747" s="362" t="s">
        <v>1303</v>
      </c>
      <c r="G747" s="363" t="s">
        <v>1443</v>
      </c>
      <c r="H747" s="216">
        <f t="shared" si="119"/>
        <v>629997.75</v>
      </c>
      <c r="I747" s="216">
        <f t="shared" si="119"/>
        <v>10570081.25</v>
      </c>
      <c r="J747" s="216">
        <f t="shared" si="119"/>
        <v>1632807.95</v>
      </c>
      <c r="K747" s="216">
        <f t="shared" si="119"/>
        <v>2038042</v>
      </c>
      <c r="L747" s="216">
        <f t="shared" si="119"/>
        <v>5040664.5</v>
      </c>
      <c r="M747" s="216">
        <f t="shared" si="119"/>
        <v>10417286.949999999</v>
      </c>
      <c r="N747" s="216">
        <f t="shared" si="119"/>
        <v>227820.5</v>
      </c>
      <c r="O747" s="216">
        <f t="shared" si="119"/>
        <v>1602482.8</v>
      </c>
      <c r="P747" s="216">
        <f t="shared" si="119"/>
        <v>1117640.5</v>
      </c>
      <c r="Q747" s="216">
        <f t="shared" si="119"/>
        <v>248593.05</v>
      </c>
      <c r="R747" s="216">
        <f t="shared" si="119"/>
        <v>1685286.7</v>
      </c>
      <c r="S747" s="216">
        <f t="shared" si="119"/>
        <v>672243.5</v>
      </c>
      <c r="T747" s="216">
        <f t="shared" si="119"/>
        <v>2166856.25</v>
      </c>
      <c r="U747" s="216">
        <f t="shared" si="119"/>
        <v>365602</v>
      </c>
      <c r="V747" s="216">
        <f t="shared" si="119"/>
        <v>23325.25</v>
      </c>
      <c r="W747" s="216">
        <f t="shared" si="119"/>
        <v>1712176.3</v>
      </c>
      <c r="X747" s="216">
        <f t="shared" si="119"/>
        <v>359149.5</v>
      </c>
      <c r="Y747" s="216">
        <f t="shared" si="119"/>
        <v>1031</v>
      </c>
      <c r="Z747" s="216">
        <f t="shared" si="119"/>
        <v>18086.5</v>
      </c>
      <c r="AA747" s="216">
        <f t="shared" si="119"/>
        <v>942890.09</v>
      </c>
      <c r="AB747" s="216">
        <f t="shared" si="119"/>
        <v>575603.04</v>
      </c>
      <c r="AC747" s="216">
        <f t="shared" si="119"/>
        <v>192</v>
      </c>
      <c r="AD747" s="216">
        <f t="shared" si="119"/>
        <v>6169337.7000000002</v>
      </c>
      <c r="AE747" s="216">
        <f t="shared" si="119"/>
        <v>1167305.56</v>
      </c>
      <c r="AF747" s="216">
        <f t="shared" si="119"/>
        <v>7815749.9900000002</v>
      </c>
      <c r="AG747" s="216">
        <f t="shared" si="119"/>
        <v>0</v>
      </c>
      <c r="AH747" s="216">
        <f t="shared" si="119"/>
        <v>1034142.74</v>
      </c>
      <c r="AI747" s="216">
        <f t="shared" si="119"/>
        <v>0</v>
      </c>
      <c r="AJ747" s="216">
        <f t="shared" si="119"/>
        <v>797738</v>
      </c>
      <c r="AK747" s="216">
        <f t="shared" si="119"/>
        <v>651092</v>
      </c>
      <c r="AL747" s="216">
        <f t="shared" si="119"/>
        <v>331777</v>
      </c>
      <c r="AM747" s="216">
        <f t="shared" si="119"/>
        <v>3812749</v>
      </c>
      <c r="AN747" s="216">
        <f t="shared" si="119"/>
        <v>546024</v>
      </c>
      <c r="AO747" s="216">
        <f t="shared" si="119"/>
        <v>1072161</v>
      </c>
      <c r="AP747" s="216">
        <f t="shared" si="119"/>
        <v>386176</v>
      </c>
      <c r="AQ747" s="216">
        <f t="shared" si="119"/>
        <v>970346</v>
      </c>
      <c r="AR747" s="216">
        <f t="shared" si="119"/>
        <v>863988</v>
      </c>
      <c r="AS747" s="216">
        <f t="shared" si="119"/>
        <v>910136</v>
      </c>
      <c r="AT747" s="216">
        <f t="shared" si="119"/>
        <v>336410</v>
      </c>
      <c r="AU747" s="216">
        <f t="shared" si="119"/>
        <v>261854</v>
      </c>
      <c r="AV747" s="216">
        <f t="shared" si="119"/>
        <v>1008065.04</v>
      </c>
      <c r="AW747" s="216">
        <f t="shared" si="119"/>
        <v>1894109.23</v>
      </c>
      <c r="AX747" s="216">
        <f t="shared" si="119"/>
        <v>1196464.49</v>
      </c>
      <c r="AY747" s="216">
        <f t="shared" si="119"/>
        <v>432247.83</v>
      </c>
      <c r="AZ747" s="216">
        <f t="shared" si="119"/>
        <v>65765</v>
      </c>
      <c r="BA747" s="216">
        <f t="shared" si="119"/>
        <v>0</v>
      </c>
      <c r="BB747" s="216">
        <f t="shared" si="119"/>
        <v>983767.25</v>
      </c>
      <c r="BC747" s="216">
        <f t="shared" si="119"/>
        <v>2787670.5</v>
      </c>
      <c r="BD747" s="216">
        <f t="shared" si="119"/>
        <v>7499630.25</v>
      </c>
      <c r="BE747" s="216">
        <f t="shared" si="119"/>
        <v>9807260.5</v>
      </c>
      <c r="BF747" s="216">
        <f t="shared" si="119"/>
        <v>4207401</v>
      </c>
      <c r="BG747" s="216">
        <f t="shared" si="119"/>
        <v>3969655</v>
      </c>
      <c r="BH747" s="216">
        <f t="shared" si="119"/>
        <v>0</v>
      </c>
      <c r="BI747" s="216">
        <f t="shared" si="119"/>
        <v>4466337</v>
      </c>
      <c r="BJ747" s="216">
        <f t="shared" si="119"/>
        <v>0</v>
      </c>
      <c r="BK747" s="216">
        <f t="shared" si="119"/>
        <v>2222504.25</v>
      </c>
      <c r="BL747" s="216">
        <f t="shared" si="119"/>
        <v>1046334.5</v>
      </c>
      <c r="BM747" s="216">
        <f t="shared" si="119"/>
        <v>1548565</v>
      </c>
      <c r="BN747" s="216">
        <f t="shared" si="119"/>
        <v>4261856.68</v>
      </c>
      <c r="BO747" s="216">
        <f t="shared" si="119"/>
        <v>1445490.25</v>
      </c>
      <c r="BP747" s="216">
        <f t="shared" si="119"/>
        <v>0</v>
      </c>
      <c r="BQ747" s="216">
        <f t="shared" si="119"/>
        <v>3179416.25</v>
      </c>
      <c r="BR747" s="216">
        <f t="shared" si="119"/>
        <v>8875672.1400000006</v>
      </c>
      <c r="BS747" s="216">
        <f t="shared" si="119"/>
        <v>4280936.33</v>
      </c>
      <c r="BT747" s="216">
        <f t="shared" si="115"/>
        <v>198393.25</v>
      </c>
      <c r="BU747" s="216">
        <f t="shared" si="115"/>
        <v>1765309</v>
      </c>
      <c r="BV747" s="216">
        <f t="shared" si="115"/>
        <v>1574201.4</v>
      </c>
      <c r="BW747" s="216">
        <f t="shared" si="115"/>
        <v>2037076.5</v>
      </c>
      <c r="BX747" s="216">
        <f t="shared" si="115"/>
        <v>3255835.25</v>
      </c>
      <c r="BY747" s="216">
        <f t="shared" si="115"/>
        <v>1138196</v>
      </c>
      <c r="BZ747" s="216">
        <f t="shared" si="115"/>
        <v>1373029</v>
      </c>
      <c r="CA747" s="216">
        <f t="shared" si="115"/>
        <v>138343</v>
      </c>
      <c r="CB747" s="216">
        <f t="shared" si="115"/>
        <v>2454689.2000000002</v>
      </c>
      <c r="CC747" s="216">
        <f t="shared" si="86"/>
        <v>148289067.46000001</v>
      </c>
    </row>
    <row r="748" spans="1:81" s="116" customFormat="1">
      <c r="A748" s="148"/>
      <c r="B748" s="349"/>
      <c r="C748" s="351"/>
      <c r="D748" s="361"/>
      <c r="E748" s="361"/>
      <c r="F748" s="362" t="s">
        <v>1304</v>
      </c>
      <c r="G748" s="363" t="s">
        <v>1791</v>
      </c>
      <c r="H748" s="216">
        <f t="shared" si="119"/>
        <v>1022626</v>
      </c>
      <c r="I748" s="216">
        <f t="shared" si="119"/>
        <v>77097</v>
      </c>
      <c r="J748" s="216">
        <f t="shared" si="119"/>
        <v>662522.5</v>
      </c>
      <c r="K748" s="216">
        <f t="shared" si="119"/>
        <v>0</v>
      </c>
      <c r="L748" s="216">
        <f t="shared" si="119"/>
        <v>0</v>
      </c>
      <c r="M748" s="216">
        <f t="shared" si="119"/>
        <v>0</v>
      </c>
      <c r="N748" s="216">
        <f t="shared" si="119"/>
        <v>0</v>
      </c>
      <c r="O748" s="216">
        <f t="shared" si="119"/>
        <v>1939.5</v>
      </c>
      <c r="P748" s="216">
        <f t="shared" si="119"/>
        <v>0</v>
      </c>
      <c r="Q748" s="216">
        <f t="shared" si="119"/>
        <v>0</v>
      </c>
      <c r="R748" s="216">
        <f t="shared" si="119"/>
        <v>0</v>
      </c>
      <c r="S748" s="216">
        <f t="shared" si="119"/>
        <v>0</v>
      </c>
      <c r="T748" s="216">
        <f t="shared" si="119"/>
        <v>0</v>
      </c>
      <c r="U748" s="216">
        <f t="shared" si="119"/>
        <v>0</v>
      </c>
      <c r="V748" s="216">
        <f t="shared" si="119"/>
        <v>0</v>
      </c>
      <c r="W748" s="216">
        <f t="shared" si="119"/>
        <v>314923.7</v>
      </c>
      <c r="X748" s="216">
        <f t="shared" si="119"/>
        <v>48092.5</v>
      </c>
      <c r="Y748" s="216">
        <f t="shared" si="119"/>
        <v>0</v>
      </c>
      <c r="Z748" s="216">
        <f t="shared" si="119"/>
        <v>0</v>
      </c>
      <c r="AA748" s="216">
        <f t="shared" si="119"/>
        <v>0</v>
      </c>
      <c r="AB748" s="216">
        <f t="shared" si="119"/>
        <v>0</v>
      </c>
      <c r="AC748" s="216">
        <f t="shared" si="119"/>
        <v>2193826.1800000002</v>
      </c>
      <c r="AD748" s="216">
        <f t="shared" si="119"/>
        <v>0</v>
      </c>
      <c r="AE748" s="216">
        <f t="shared" si="119"/>
        <v>247436.85</v>
      </c>
      <c r="AF748" s="216">
        <f t="shared" si="119"/>
        <v>0</v>
      </c>
      <c r="AG748" s="216">
        <f t="shared" si="119"/>
        <v>0</v>
      </c>
      <c r="AH748" s="216">
        <f t="shared" si="119"/>
        <v>0</v>
      </c>
      <c r="AI748" s="216">
        <f t="shared" si="119"/>
        <v>0</v>
      </c>
      <c r="AJ748" s="216">
        <f t="shared" si="119"/>
        <v>0</v>
      </c>
      <c r="AK748" s="216">
        <f t="shared" si="119"/>
        <v>0</v>
      </c>
      <c r="AL748" s="216">
        <f t="shared" si="119"/>
        <v>0</v>
      </c>
      <c r="AM748" s="216">
        <f t="shared" si="119"/>
        <v>0</v>
      </c>
      <c r="AN748" s="216">
        <f t="shared" si="119"/>
        <v>4441</v>
      </c>
      <c r="AO748" s="216">
        <f t="shared" si="119"/>
        <v>0</v>
      </c>
      <c r="AP748" s="216">
        <f t="shared" si="119"/>
        <v>0</v>
      </c>
      <c r="AQ748" s="216">
        <f t="shared" si="119"/>
        <v>0</v>
      </c>
      <c r="AR748" s="216">
        <f t="shared" si="119"/>
        <v>54</v>
      </c>
      <c r="AS748" s="216">
        <f t="shared" si="119"/>
        <v>0</v>
      </c>
      <c r="AT748" s="216">
        <f t="shared" si="119"/>
        <v>0</v>
      </c>
      <c r="AU748" s="216">
        <f t="shared" si="119"/>
        <v>0</v>
      </c>
      <c r="AV748" s="216">
        <f t="shared" si="119"/>
        <v>0</v>
      </c>
      <c r="AW748" s="216">
        <f t="shared" si="119"/>
        <v>3830</v>
      </c>
      <c r="AX748" s="216">
        <f t="shared" si="119"/>
        <v>0</v>
      </c>
      <c r="AY748" s="216">
        <f t="shared" si="119"/>
        <v>0</v>
      </c>
      <c r="AZ748" s="216">
        <f t="shared" si="119"/>
        <v>0</v>
      </c>
      <c r="BA748" s="216">
        <f t="shared" si="119"/>
        <v>0</v>
      </c>
      <c r="BB748" s="216">
        <f t="shared" si="119"/>
        <v>201916</v>
      </c>
      <c r="BC748" s="216">
        <f t="shared" si="119"/>
        <v>0</v>
      </c>
      <c r="BD748" s="216">
        <f t="shared" si="119"/>
        <v>3147317.1</v>
      </c>
      <c r="BE748" s="216">
        <f t="shared" si="119"/>
        <v>0</v>
      </c>
      <c r="BF748" s="216">
        <f t="shared" si="119"/>
        <v>0</v>
      </c>
      <c r="BG748" s="216">
        <f t="shared" si="119"/>
        <v>151504.75</v>
      </c>
      <c r="BH748" s="216">
        <f t="shared" si="119"/>
        <v>0</v>
      </c>
      <c r="BI748" s="216">
        <f t="shared" si="119"/>
        <v>0</v>
      </c>
      <c r="BJ748" s="216">
        <f t="shared" si="119"/>
        <v>0</v>
      </c>
      <c r="BK748" s="216">
        <f t="shared" si="119"/>
        <v>0</v>
      </c>
      <c r="BL748" s="216">
        <f t="shared" si="119"/>
        <v>63541.25</v>
      </c>
      <c r="BM748" s="216">
        <f t="shared" si="119"/>
        <v>804102</v>
      </c>
      <c r="BN748" s="216">
        <f t="shared" si="119"/>
        <v>416351</v>
      </c>
      <c r="BO748" s="216">
        <f t="shared" si="119"/>
        <v>3703</v>
      </c>
      <c r="BP748" s="216">
        <f t="shared" si="119"/>
        <v>0</v>
      </c>
      <c r="BQ748" s="216">
        <f t="shared" si="119"/>
        <v>3218819.75</v>
      </c>
      <c r="BR748" s="216">
        <f t="shared" si="119"/>
        <v>369282.5</v>
      </c>
      <c r="BS748" s="216">
        <f t="shared" si="119"/>
        <v>0</v>
      </c>
      <c r="BT748" s="216">
        <f t="shared" si="115"/>
        <v>0</v>
      </c>
      <c r="BU748" s="216">
        <f t="shared" si="115"/>
        <v>0</v>
      </c>
      <c r="BV748" s="216">
        <f t="shared" si="115"/>
        <v>30717.8</v>
      </c>
      <c r="BW748" s="216">
        <f t="shared" si="115"/>
        <v>0</v>
      </c>
      <c r="BX748" s="216">
        <f t="shared" si="115"/>
        <v>0</v>
      </c>
      <c r="BY748" s="216">
        <f t="shared" si="115"/>
        <v>0</v>
      </c>
      <c r="BZ748" s="216">
        <f t="shared" si="115"/>
        <v>0</v>
      </c>
      <c r="CA748" s="216">
        <f t="shared" si="115"/>
        <v>0</v>
      </c>
      <c r="CB748" s="216">
        <f t="shared" si="115"/>
        <v>12640</v>
      </c>
      <c r="CC748" s="216">
        <f t="shared" si="86"/>
        <v>12996684.380000001</v>
      </c>
    </row>
    <row r="749" spans="1:81" s="116" customFormat="1">
      <c r="A749" s="148"/>
      <c r="B749" s="349"/>
      <c r="C749" s="351"/>
      <c r="D749" s="361"/>
      <c r="E749" s="361"/>
      <c r="F749" s="362" t="s">
        <v>1305</v>
      </c>
      <c r="G749" s="363" t="s">
        <v>1792</v>
      </c>
      <c r="H749" s="216">
        <f t="shared" si="119"/>
        <v>31567509.52</v>
      </c>
      <c r="I749" s="216">
        <f t="shared" si="119"/>
        <v>975304.2</v>
      </c>
      <c r="J749" s="216">
        <f t="shared" si="119"/>
        <v>259654.73</v>
      </c>
      <c r="K749" s="216">
        <f t="shared" si="119"/>
        <v>0</v>
      </c>
      <c r="L749" s="216">
        <f t="shared" si="119"/>
        <v>1706168.75</v>
      </c>
      <c r="M749" s="216">
        <f t="shared" si="119"/>
        <v>1398901.85</v>
      </c>
      <c r="N749" s="216">
        <f t="shared" si="119"/>
        <v>650000</v>
      </c>
      <c r="O749" s="216">
        <f t="shared" si="119"/>
        <v>749344.9</v>
      </c>
      <c r="P749" s="216">
        <f t="shared" si="119"/>
        <v>0</v>
      </c>
      <c r="Q749" s="216">
        <f t="shared" si="119"/>
        <v>413397.25</v>
      </c>
      <c r="R749" s="216">
        <f t="shared" si="119"/>
        <v>294434.55</v>
      </c>
      <c r="S749" s="216">
        <f t="shared" si="119"/>
        <v>102870.25</v>
      </c>
      <c r="T749" s="216">
        <f t="shared" si="119"/>
        <v>266309</v>
      </c>
      <c r="U749" s="216">
        <f t="shared" si="119"/>
        <v>224228.5</v>
      </c>
      <c r="V749" s="216">
        <f t="shared" si="119"/>
        <v>8925.75</v>
      </c>
      <c r="W749" s="216">
        <f t="shared" si="119"/>
        <v>197634.5</v>
      </c>
      <c r="X749" s="216">
        <f t="shared" si="119"/>
        <v>17305</v>
      </c>
      <c r="Y749" s="216">
        <f t="shared" si="119"/>
        <v>53700</v>
      </c>
      <c r="Z749" s="216">
        <f t="shared" si="119"/>
        <v>0</v>
      </c>
      <c r="AA749" s="216">
        <f t="shared" si="119"/>
        <v>0</v>
      </c>
      <c r="AB749" s="216">
        <f t="shared" si="119"/>
        <v>0</v>
      </c>
      <c r="AC749" s="216">
        <f t="shared" si="119"/>
        <v>0</v>
      </c>
      <c r="AD749" s="216">
        <f t="shared" si="119"/>
        <v>0</v>
      </c>
      <c r="AE749" s="216">
        <f t="shared" si="119"/>
        <v>0</v>
      </c>
      <c r="AF749" s="216">
        <f t="shared" si="119"/>
        <v>636871.55000000005</v>
      </c>
      <c r="AG749" s="216">
        <f t="shared" si="119"/>
        <v>0</v>
      </c>
      <c r="AH749" s="216">
        <f t="shared" si="119"/>
        <v>0</v>
      </c>
      <c r="AI749" s="216">
        <f t="shared" si="119"/>
        <v>0</v>
      </c>
      <c r="AJ749" s="216">
        <f t="shared" si="119"/>
        <v>0</v>
      </c>
      <c r="AK749" s="216">
        <f t="shared" si="119"/>
        <v>0</v>
      </c>
      <c r="AL749" s="216">
        <f t="shared" si="119"/>
        <v>0</v>
      </c>
      <c r="AM749" s="216">
        <f t="shared" si="119"/>
        <v>0</v>
      </c>
      <c r="AN749" s="216">
        <f t="shared" si="119"/>
        <v>16584.5</v>
      </c>
      <c r="AO749" s="216">
        <f t="shared" si="119"/>
        <v>0</v>
      </c>
      <c r="AP749" s="216">
        <f t="shared" si="119"/>
        <v>19565</v>
      </c>
      <c r="AQ749" s="216">
        <f t="shared" si="119"/>
        <v>0</v>
      </c>
      <c r="AR749" s="216">
        <f t="shared" si="119"/>
        <v>19015</v>
      </c>
      <c r="AS749" s="216">
        <f t="shared" si="119"/>
        <v>0</v>
      </c>
      <c r="AT749" s="216">
        <f t="shared" si="119"/>
        <v>0</v>
      </c>
      <c r="AU749" s="216">
        <f t="shared" si="119"/>
        <v>0</v>
      </c>
      <c r="AV749" s="216">
        <f t="shared" si="119"/>
        <v>0</v>
      </c>
      <c r="AW749" s="216">
        <f t="shared" si="119"/>
        <v>0</v>
      </c>
      <c r="AX749" s="216">
        <f t="shared" si="119"/>
        <v>0</v>
      </c>
      <c r="AY749" s="216">
        <f t="shared" si="119"/>
        <v>0</v>
      </c>
      <c r="AZ749" s="216">
        <f t="shared" si="119"/>
        <v>0</v>
      </c>
      <c r="BA749" s="216">
        <f t="shared" si="119"/>
        <v>0</v>
      </c>
      <c r="BB749" s="216">
        <f t="shared" si="119"/>
        <v>302917.5</v>
      </c>
      <c r="BC749" s="216">
        <f t="shared" si="119"/>
        <v>18295.63</v>
      </c>
      <c r="BD749" s="216">
        <f t="shared" si="119"/>
        <v>2141655.25</v>
      </c>
      <c r="BE749" s="216">
        <f t="shared" si="119"/>
        <v>0</v>
      </c>
      <c r="BF749" s="216">
        <f t="shared" si="119"/>
        <v>0</v>
      </c>
      <c r="BG749" s="216">
        <f t="shared" si="119"/>
        <v>221656.72</v>
      </c>
      <c r="BH749" s="216">
        <f t="shared" si="119"/>
        <v>0</v>
      </c>
      <c r="BI749" s="216">
        <f t="shared" si="119"/>
        <v>0</v>
      </c>
      <c r="BJ749" s="216">
        <f t="shared" si="119"/>
        <v>0</v>
      </c>
      <c r="BK749" s="216">
        <f t="shared" si="119"/>
        <v>0</v>
      </c>
      <c r="BL749" s="216">
        <f t="shared" si="119"/>
        <v>0</v>
      </c>
      <c r="BM749" s="216">
        <f t="shared" si="119"/>
        <v>238552.25</v>
      </c>
      <c r="BN749" s="216">
        <f t="shared" si="119"/>
        <v>456179.25</v>
      </c>
      <c r="BO749" s="216">
        <f t="shared" si="119"/>
        <v>0</v>
      </c>
      <c r="BP749" s="216">
        <f t="shared" si="119"/>
        <v>0</v>
      </c>
      <c r="BQ749" s="216">
        <f t="shared" si="119"/>
        <v>0</v>
      </c>
      <c r="BR749" s="216">
        <f t="shared" si="119"/>
        <v>71821.25</v>
      </c>
      <c r="BS749" s="216">
        <f t="shared" ref="BS749" si="120">BS640</f>
        <v>25764</v>
      </c>
      <c r="BT749" s="216">
        <f t="shared" si="115"/>
        <v>173041</v>
      </c>
      <c r="BU749" s="216">
        <f t="shared" si="115"/>
        <v>1568.75</v>
      </c>
      <c r="BV749" s="216">
        <f t="shared" si="115"/>
        <v>54917.75</v>
      </c>
      <c r="BW749" s="216">
        <f t="shared" si="115"/>
        <v>0</v>
      </c>
      <c r="BX749" s="216">
        <f t="shared" si="115"/>
        <v>1539938.75</v>
      </c>
      <c r="BY749" s="216">
        <f t="shared" si="115"/>
        <v>2716.75</v>
      </c>
      <c r="BZ749" s="216">
        <f t="shared" si="115"/>
        <v>181</v>
      </c>
      <c r="CA749" s="216">
        <f t="shared" si="115"/>
        <v>0</v>
      </c>
      <c r="CB749" s="216">
        <f t="shared" si="115"/>
        <v>6708</v>
      </c>
      <c r="CC749" s="216">
        <f t="shared" si="86"/>
        <v>44833638.649999999</v>
      </c>
    </row>
    <row r="750" spans="1:81" s="116" customFormat="1">
      <c r="A750" s="148"/>
      <c r="B750" s="349"/>
      <c r="C750" s="351"/>
      <c r="D750" s="361"/>
      <c r="E750" s="361"/>
      <c r="F750" s="362" t="s">
        <v>1306</v>
      </c>
      <c r="G750" s="363" t="s">
        <v>1307</v>
      </c>
      <c r="H750" s="216">
        <f t="shared" ref="H750:BS753" si="121">H641</f>
        <v>6271678.8600000003</v>
      </c>
      <c r="I750" s="216">
        <f t="shared" si="121"/>
        <v>6087233.9900000002</v>
      </c>
      <c r="J750" s="216">
        <f t="shared" si="121"/>
        <v>1263278.5</v>
      </c>
      <c r="K750" s="216">
        <f t="shared" si="121"/>
        <v>0</v>
      </c>
      <c r="L750" s="216">
        <f t="shared" si="121"/>
        <v>0</v>
      </c>
      <c r="M750" s="216">
        <f t="shared" si="121"/>
        <v>0</v>
      </c>
      <c r="N750" s="216">
        <f t="shared" si="121"/>
        <v>180928</v>
      </c>
      <c r="O750" s="216">
        <f t="shared" si="121"/>
        <v>0</v>
      </c>
      <c r="P750" s="216">
        <f t="shared" si="121"/>
        <v>0</v>
      </c>
      <c r="Q750" s="216">
        <f t="shared" si="121"/>
        <v>0</v>
      </c>
      <c r="R750" s="216">
        <f t="shared" si="121"/>
        <v>0</v>
      </c>
      <c r="S750" s="216">
        <f t="shared" si="121"/>
        <v>0</v>
      </c>
      <c r="T750" s="216">
        <f t="shared" si="121"/>
        <v>21286960.32</v>
      </c>
      <c r="U750" s="216">
        <f t="shared" si="121"/>
        <v>943541</v>
      </c>
      <c r="V750" s="216">
        <f t="shared" si="121"/>
        <v>0</v>
      </c>
      <c r="W750" s="216">
        <f t="shared" si="121"/>
        <v>0</v>
      </c>
      <c r="X750" s="216">
        <f t="shared" si="121"/>
        <v>0</v>
      </c>
      <c r="Y750" s="216">
        <f t="shared" si="121"/>
        <v>0</v>
      </c>
      <c r="Z750" s="216">
        <f t="shared" si="121"/>
        <v>4783366.5</v>
      </c>
      <c r="AA750" s="216">
        <f t="shared" si="121"/>
        <v>0</v>
      </c>
      <c r="AB750" s="216">
        <f t="shared" si="121"/>
        <v>0</v>
      </c>
      <c r="AC750" s="216">
        <f t="shared" si="121"/>
        <v>0</v>
      </c>
      <c r="AD750" s="216">
        <f t="shared" si="121"/>
        <v>0</v>
      </c>
      <c r="AE750" s="216">
        <f t="shared" si="121"/>
        <v>0</v>
      </c>
      <c r="AF750" s="216">
        <f t="shared" si="121"/>
        <v>0</v>
      </c>
      <c r="AG750" s="216">
        <f t="shared" si="121"/>
        <v>0</v>
      </c>
      <c r="AH750" s="216">
        <f t="shared" si="121"/>
        <v>0</v>
      </c>
      <c r="AI750" s="216">
        <f t="shared" si="121"/>
        <v>0</v>
      </c>
      <c r="AJ750" s="216">
        <f t="shared" si="121"/>
        <v>0</v>
      </c>
      <c r="AK750" s="216">
        <f t="shared" si="121"/>
        <v>0</v>
      </c>
      <c r="AL750" s="216">
        <f t="shared" si="121"/>
        <v>0</v>
      </c>
      <c r="AM750" s="216">
        <f t="shared" si="121"/>
        <v>0</v>
      </c>
      <c r="AN750" s="216">
        <f t="shared" si="121"/>
        <v>0</v>
      </c>
      <c r="AO750" s="216">
        <f t="shared" si="121"/>
        <v>0</v>
      </c>
      <c r="AP750" s="216">
        <f t="shared" si="121"/>
        <v>0</v>
      </c>
      <c r="AQ750" s="216">
        <f t="shared" si="121"/>
        <v>0</v>
      </c>
      <c r="AR750" s="216">
        <f t="shared" si="121"/>
        <v>0</v>
      </c>
      <c r="AS750" s="216">
        <f t="shared" si="121"/>
        <v>0</v>
      </c>
      <c r="AT750" s="216">
        <f t="shared" si="121"/>
        <v>0</v>
      </c>
      <c r="AU750" s="216">
        <f t="shared" si="121"/>
        <v>162352.75</v>
      </c>
      <c r="AV750" s="216">
        <f t="shared" si="121"/>
        <v>0</v>
      </c>
      <c r="AW750" s="216">
        <f t="shared" si="121"/>
        <v>0</v>
      </c>
      <c r="AX750" s="216">
        <f t="shared" si="121"/>
        <v>0</v>
      </c>
      <c r="AY750" s="216">
        <f t="shared" si="121"/>
        <v>0</v>
      </c>
      <c r="AZ750" s="216">
        <f t="shared" si="121"/>
        <v>0</v>
      </c>
      <c r="BA750" s="216">
        <f t="shared" si="121"/>
        <v>0</v>
      </c>
      <c r="BB750" s="216">
        <f t="shared" si="121"/>
        <v>7594385.3899999997</v>
      </c>
      <c r="BC750" s="216">
        <f t="shared" si="121"/>
        <v>0</v>
      </c>
      <c r="BD750" s="216">
        <f t="shared" si="121"/>
        <v>0</v>
      </c>
      <c r="BE750" s="216">
        <f t="shared" si="121"/>
        <v>0</v>
      </c>
      <c r="BF750" s="216">
        <f t="shared" si="121"/>
        <v>0</v>
      </c>
      <c r="BG750" s="216">
        <f t="shared" si="121"/>
        <v>0</v>
      </c>
      <c r="BH750" s="216">
        <f t="shared" si="121"/>
        <v>0</v>
      </c>
      <c r="BI750" s="216">
        <f t="shared" si="121"/>
        <v>0</v>
      </c>
      <c r="BJ750" s="216">
        <f t="shared" si="121"/>
        <v>0</v>
      </c>
      <c r="BK750" s="216">
        <f t="shared" si="121"/>
        <v>0</v>
      </c>
      <c r="BL750" s="216">
        <f t="shared" si="121"/>
        <v>0</v>
      </c>
      <c r="BM750" s="216">
        <f t="shared" si="121"/>
        <v>11815677.189999999</v>
      </c>
      <c r="BN750" s="216">
        <f t="shared" si="121"/>
        <v>0</v>
      </c>
      <c r="BO750" s="216">
        <f t="shared" si="121"/>
        <v>0</v>
      </c>
      <c r="BP750" s="216">
        <f t="shared" si="121"/>
        <v>0</v>
      </c>
      <c r="BQ750" s="216">
        <f t="shared" si="121"/>
        <v>0</v>
      </c>
      <c r="BR750" s="216">
        <f t="shared" si="121"/>
        <v>0</v>
      </c>
      <c r="BS750" s="216">
        <f t="shared" si="121"/>
        <v>0</v>
      </c>
      <c r="BT750" s="216">
        <f t="shared" si="115"/>
        <v>4721732.4800000004</v>
      </c>
      <c r="BU750" s="216">
        <f t="shared" si="115"/>
        <v>0</v>
      </c>
      <c r="BV750" s="216">
        <f t="shared" si="115"/>
        <v>0</v>
      </c>
      <c r="BW750" s="216">
        <f t="shared" si="115"/>
        <v>0</v>
      </c>
      <c r="BX750" s="216">
        <f t="shared" si="115"/>
        <v>0</v>
      </c>
      <c r="BY750" s="216">
        <f t="shared" si="115"/>
        <v>0</v>
      </c>
      <c r="BZ750" s="216">
        <f t="shared" si="115"/>
        <v>0</v>
      </c>
      <c r="CA750" s="216">
        <f t="shared" si="115"/>
        <v>0</v>
      </c>
      <c r="CB750" s="216">
        <f t="shared" si="115"/>
        <v>0</v>
      </c>
      <c r="CC750" s="216">
        <f t="shared" si="86"/>
        <v>65111134.980000004</v>
      </c>
    </row>
    <row r="751" spans="1:81" s="116" customFormat="1">
      <c r="A751" s="148"/>
      <c r="B751" s="349"/>
      <c r="C751" s="351"/>
      <c r="D751" s="361"/>
      <c r="E751" s="361"/>
      <c r="F751" s="362" t="s">
        <v>1308</v>
      </c>
      <c r="G751" s="363" t="s">
        <v>1793</v>
      </c>
      <c r="H751" s="216">
        <f t="shared" si="121"/>
        <v>9140.31</v>
      </c>
      <c r="I751" s="216">
        <f t="shared" si="121"/>
        <v>31731.040000000001</v>
      </c>
      <c r="J751" s="216">
        <f t="shared" si="121"/>
        <v>450856.32</v>
      </c>
      <c r="K751" s="216">
        <f t="shared" si="121"/>
        <v>0</v>
      </c>
      <c r="L751" s="216">
        <f t="shared" si="121"/>
        <v>73369.5</v>
      </c>
      <c r="M751" s="216">
        <f t="shared" si="121"/>
        <v>0</v>
      </c>
      <c r="N751" s="216">
        <f t="shared" si="121"/>
        <v>0</v>
      </c>
      <c r="O751" s="216">
        <f t="shared" si="121"/>
        <v>38365.300000000003</v>
      </c>
      <c r="P751" s="216">
        <f t="shared" si="121"/>
        <v>130670.48</v>
      </c>
      <c r="Q751" s="216">
        <f t="shared" si="121"/>
        <v>0</v>
      </c>
      <c r="R751" s="216">
        <f t="shared" si="121"/>
        <v>100127.6</v>
      </c>
      <c r="S751" s="216">
        <f t="shared" si="121"/>
        <v>23795.599999999999</v>
      </c>
      <c r="T751" s="216">
        <f t="shared" si="121"/>
        <v>16160.8</v>
      </c>
      <c r="U751" s="216">
        <f t="shared" si="121"/>
        <v>0</v>
      </c>
      <c r="V751" s="216">
        <f t="shared" si="121"/>
        <v>0</v>
      </c>
      <c r="W751" s="216">
        <f t="shared" si="121"/>
        <v>41028.11</v>
      </c>
      <c r="X751" s="216">
        <f t="shared" si="121"/>
        <v>27598</v>
      </c>
      <c r="Y751" s="216">
        <f t="shared" si="121"/>
        <v>1950</v>
      </c>
      <c r="Z751" s="216">
        <f t="shared" si="121"/>
        <v>0</v>
      </c>
      <c r="AA751" s="216">
        <f t="shared" si="121"/>
        <v>0</v>
      </c>
      <c r="AB751" s="216">
        <f t="shared" si="121"/>
        <v>17747.2</v>
      </c>
      <c r="AC751" s="216">
        <f t="shared" si="121"/>
        <v>0</v>
      </c>
      <c r="AD751" s="216">
        <f t="shared" si="121"/>
        <v>1303983.3500000001</v>
      </c>
      <c r="AE751" s="216">
        <f t="shared" si="121"/>
        <v>492167.8</v>
      </c>
      <c r="AF751" s="216">
        <f t="shared" si="121"/>
        <v>135647.6</v>
      </c>
      <c r="AG751" s="216">
        <f t="shared" si="121"/>
        <v>0</v>
      </c>
      <c r="AH751" s="216">
        <f t="shared" si="121"/>
        <v>0</v>
      </c>
      <c r="AI751" s="216">
        <f t="shared" si="121"/>
        <v>0</v>
      </c>
      <c r="AJ751" s="216">
        <f t="shared" si="121"/>
        <v>0</v>
      </c>
      <c r="AK751" s="216">
        <f t="shared" si="121"/>
        <v>0</v>
      </c>
      <c r="AL751" s="216">
        <f t="shared" si="121"/>
        <v>0</v>
      </c>
      <c r="AM751" s="216">
        <f t="shared" si="121"/>
        <v>1400</v>
      </c>
      <c r="AN751" s="216">
        <f t="shared" si="121"/>
        <v>0</v>
      </c>
      <c r="AO751" s="216">
        <f t="shared" si="121"/>
        <v>0</v>
      </c>
      <c r="AP751" s="216">
        <f t="shared" si="121"/>
        <v>0</v>
      </c>
      <c r="AQ751" s="216">
        <f t="shared" si="121"/>
        <v>0</v>
      </c>
      <c r="AR751" s="216">
        <f t="shared" si="121"/>
        <v>0</v>
      </c>
      <c r="AS751" s="216">
        <f t="shared" si="121"/>
        <v>0</v>
      </c>
      <c r="AT751" s="216">
        <f t="shared" si="121"/>
        <v>0</v>
      </c>
      <c r="AU751" s="216">
        <f t="shared" si="121"/>
        <v>12488.39</v>
      </c>
      <c r="AV751" s="216">
        <f t="shared" si="121"/>
        <v>40826.400000000001</v>
      </c>
      <c r="AW751" s="216">
        <f t="shared" si="121"/>
        <v>36080.85</v>
      </c>
      <c r="AX751" s="216">
        <f t="shared" si="121"/>
        <v>30029.95</v>
      </c>
      <c r="AY751" s="216">
        <f t="shared" si="121"/>
        <v>878</v>
      </c>
      <c r="AZ751" s="216">
        <f t="shared" si="121"/>
        <v>845</v>
      </c>
      <c r="BA751" s="216">
        <f t="shared" si="121"/>
        <v>0</v>
      </c>
      <c r="BB751" s="216">
        <f t="shared" si="121"/>
        <v>169658.04</v>
      </c>
      <c r="BC751" s="216">
        <f t="shared" si="121"/>
        <v>762045.07</v>
      </c>
      <c r="BD751" s="216">
        <f t="shared" si="121"/>
        <v>197000</v>
      </c>
      <c r="BE751" s="216">
        <f t="shared" si="121"/>
        <v>0</v>
      </c>
      <c r="BF751" s="216">
        <f t="shared" si="121"/>
        <v>0</v>
      </c>
      <c r="BG751" s="216">
        <f t="shared" si="121"/>
        <v>707587</v>
      </c>
      <c r="BH751" s="216">
        <f t="shared" si="121"/>
        <v>0</v>
      </c>
      <c r="BI751" s="216">
        <f t="shared" si="121"/>
        <v>0</v>
      </c>
      <c r="BJ751" s="216">
        <f t="shared" si="121"/>
        <v>0</v>
      </c>
      <c r="BK751" s="216">
        <f t="shared" si="121"/>
        <v>2110</v>
      </c>
      <c r="BL751" s="216">
        <f t="shared" si="121"/>
        <v>0</v>
      </c>
      <c r="BM751" s="216">
        <f t="shared" si="121"/>
        <v>0</v>
      </c>
      <c r="BN751" s="216">
        <f t="shared" si="121"/>
        <v>0</v>
      </c>
      <c r="BO751" s="216">
        <f t="shared" si="121"/>
        <v>57261.33</v>
      </c>
      <c r="BP751" s="216">
        <f t="shared" si="121"/>
        <v>0</v>
      </c>
      <c r="BQ751" s="216">
        <f t="shared" si="121"/>
        <v>0</v>
      </c>
      <c r="BR751" s="216">
        <f t="shared" si="121"/>
        <v>160574.54</v>
      </c>
      <c r="BS751" s="216">
        <f t="shared" si="121"/>
        <v>125</v>
      </c>
      <c r="BT751" s="216">
        <f t="shared" si="115"/>
        <v>0</v>
      </c>
      <c r="BU751" s="216">
        <f t="shared" si="115"/>
        <v>0</v>
      </c>
      <c r="BV751" s="216">
        <f t="shared" si="115"/>
        <v>6478</v>
      </c>
      <c r="BW751" s="216">
        <f t="shared" si="115"/>
        <v>32777.800000000003</v>
      </c>
      <c r="BX751" s="216">
        <f t="shared" si="115"/>
        <v>155654.79999999999</v>
      </c>
      <c r="BY751" s="216">
        <f t="shared" si="115"/>
        <v>11120</v>
      </c>
      <c r="BZ751" s="216">
        <f t="shared" si="115"/>
        <v>29057</v>
      </c>
      <c r="CA751" s="216">
        <f t="shared" si="115"/>
        <v>59729.79</v>
      </c>
      <c r="CB751" s="216">
        <f t="shared" si="115"/>
        <v>0</v>
      </c>
      <c r="CC751" s="216">
        <f t="shared" si="86"/>
        <v>5368065.97</v>
      </c>
    </row>
    <row r="752" spans="1:81" s="116" customFormat="1">
      <c r="A752" s="148"/>
      <c r="B752" s="349"/>
      <c r="C752" s="351"/>
      <c r="D752" s="361"/>
      <c r="E752" s="361"/>
      <c r="F752" s="362" t="s">
        <v>1309</v>
      </c>
      <c r="G752" s="363" t="s">
        <v>1794</v>
      </c>
      <c r="H752" s="216">
        <f t="shared" si="121"/>
        <v>172871.56</v>
      </c>
      <c r="I752" s="216">
        <f t="shared" si="121"/>
        <v>1460</v>
      </c>
      <c r="J752" s="216">
        <f t="shared" si="121"/>
        <v>27651.040000000001</v>
      </c>
      <c r="K752" s="216">
        <f t="shared" si="121"/>
        <v>0</v>
      </c>
      <c r="L752" s="216">
        <f t="shared" si="121"/>
        <v>125216.3</v>
      </c>
      <c r="M752" s="216">
        <f t="shared" si="121"/>
        <v>0</v>
      </c>
      <c r="N752" s="216">
        <f t="shared" si="121"/>
        <v>0</v>
      </c>
      <c r="O752" s="216">
        <f t="shared" si="121"/>
        <v>9019</v>
      </c>
      <c r="P752" s="216">
        <f t="shared" si="121"/>
        <v>0</v>
      </c>
      <c r="Q752" s="216">
        <f t="shared" si="121"/>
        <v>0</v>
      </c>
      <c r="R752" s="216">
        <f t="shared" si="121"/>
        <v>0</v>
      </c>
      <c r="S752" s="216">
        <f t="shared" si="121"/>
        <v>0</v>
      </c>
      <c r="T752" s="216">
        <f t="shared" si="121"/>
        <v>16715</v>
      </c>
      <c r="U752" s="216">
        <f t="shared" si="121"/>
        <v>0</v>
      </c>
      <c r="V752" s="216">
        <f t="shared" si="121"/>
        <v>0</v>
      </c>
      <c r="W752" s="216">
        <f t="shared" si="121"/>
        <v>0</v>
      </c>
      <c r="X752" s="216">
        <f t="shared" si="121"/>
        <v>1061</v>
      </c>
      <c r="Y752" s="216">
        <f t="shared" si="121"/>
        <v>0</v>
      </c>
      <c r="Z752" s="216">
        <f t="shared" si="121"/>
        <v>0</v>
      </c>
      <c r="AA752" s="216">
        <f t="shared" si="121"/>
        <v>0</v>
      </c>
      <c r="AB752" s="216">
        <f t="shared" si="121"/>
        <v>0</v>
      </c>
      <c r="AC752" s="216">
        <f t="shared" si="121"/>
        <v>329.7</v>
      </c>
      <c r="AD752" s="216">
        <f t="shared" si="121"/>
        <v>0</v>
      </c>
      <c r="AE752" s="216">
        <f t="shared" si="121"/>
        <v>0</v>
      </c>
      <c r="AF752" s="216">
        <f t="shared" si="121"/>
        <v>104272.59</v>
      </c>
      <c r="AG752" s="216">
        <f t="shared" si="121"/>
        <v>0</v>
      </c>
      <c r="AH752" s="216">
        <f t="shared" si="121"/>
        <v>0</v>
      </c>
      <c r="AI752" s="216">
        <f t="shared" si="121"/>
        <v>0</v>
      </c>
      <c r="AJ752" s="216">
        <f t="shared" si="121"/>
        <v>0</v>
      </c>
      <c r="AK752" s="216">
        <f t="shared" si="121"/>
        <v>0</v>
      </c>
      <c r="AL752" s="216">
        <f t="shared" si="121"/>
        <v>0</v>
      </c>
      <c r="AM752" s="216">
        <f t="shared" si="121"/>
        <v>0</v>
      </c>
      <c r="AN752" s="216">
        <f t="shared" si="121"/>
        <v>0</v>
      </c>
      <c r="AO752" s="216">
        <f t="shared" si="121"/>
        <v>0</v>
      </c>
      <c r="AP752" s="216">
        <f t="shared" si="121"/>
        <v>0</v>
      </c>
      <c r="AQ752" s="216">
        <f t="shared" si="121"/>
        <v>0</v>
      </c>
      <c r="AR752" s="216">
        <f t="shared" si="121"/>
        <v>0</v>
      </c>
      <c r="AS752" s="216">
        <f t="shared" si="121"/>
        <v>0</v>
      </c>
      <c r="AT752" s="216">
        <f t="shared" si="121"/>
        <v>0</v>
      </c>
      <c r="AU752" s="216">
        <f t="shared" si="121"/>
        <v>0</v>
      </c>
      <c r="AV752" s="216">
        <f t="shared" si="121"/>
        <v>0</v>
      </c>
      <c r="AW752" s="216">
        <f t="shared" si="121"/>
        <v>200</v>
      </c>
      <c r="AX752" s="216">
        <f t="shared" si="121"/>
        <v>0</v>
      </c>
      <c r="AY752" s="216">
        <f t="shared" si="121"/>
        <v>24667.279999999999</v>
      </c>
      <c r="AZ752" s="216">
        <f t="shared" si="121"/>
        <v>0</v>
      </c>
      <c r="BA752" s="216">
        <f t="shared" si="121"/>
        <v>0</v>
      </c>
      <c r="BB752" s="216">
        <f t="shared" si="121"/>
        <v>186095</v>
      </c>
      <c r="BC752" s="216">
        <f t="shared" si="121"/>
        <v>31477.5</v>
      </c>
      <c r="BD752" s="216">
        <f t="shared" si="121"/>
        <v>0</v>
      </c>
      <c r="BE752" s="216">
        <f t="shared" si="121"/>
        <v>0</v>
      </c>
      <c r="BF752" s="216">
        <f t="shared" si="121"/>
        <v>0</v>
      </c>
      <c r="BG752" s="216">
        <f t="shared" si="121"/>
        <v>0</v>
      </c>
      <c r="BH752" s="216">
        <f t="shared" si="121"/>
        <v>0</v>
      </c>
      <c r="BI752" s="216">
        <f t="shared" si="121"/>
        <v>0</v>
      </c>
      <c r="BJ752" s="216">
        <f t="shared" si="121"/>
        <v>0</v>
      </c>
      <c r="BK752" s="216">
        <f t="shared" si="121"/>
        <v>0</v>
      </c>
      <c r="BL752" s="216">
        <f t="shared" si="121"/>
        <v>0</v>
      </c>
      <c r="BM752" s="216">
        <f t="shared" si="121"/>
        <v>0</v>
      </c>
      <c r="BN752" s="216">
        <f t="shared" si="121"/>
        <v>0</v>
      </c>
      <c r="BO752" s="216">
        <f t="shared" si="121"/>
        <v>0</v>
      </c>
      <c r="BP752" s="216">
        <f t="shared" si="121"/>
        <v>0</v>
      </c>
      <c r="BQ752" s="216">
        <f t="shared" si="121"/>
        <v>0</v>
      </c>
      <c r="BR752" s="216">
        <f t="shared" si="121"/>
        <v>68557.75</v>
      </c>
      <c r="BS752" s="216">
        <f t="shared" si="121"/>
        <v>9465.5</v>
      </c>
      <c r="BT752" s="216">
        <f t="shared" si="115"/>
        <v>0</v>
      </c>
      <c r="BU752" s="216">
        <f t="shared" si="115"/>
        <v>0</v>
      </c>
      <c r="BV752" s="216">
        <f t="shared" si="115"/>
        <v>0</v>
      </c>
      <c r="BW752" s="216">
        <f t="shared" si="115"/>
        <v>0</v>
      </c>
      <c r="BX752" s="216">
        <f t="shared" si="115"/>
        <v>0</v>
      </c>
      <c r="BY752" s="216">
        <f t="shared" si="115"/>
        <v>0</v>
      </c>
      <c r="BZ752" s="216">
        <f t="shared" si="115"/>
        <v>0</v>
      </c>
      <c r="CA752" s="216">
        <f t="shared" si="115"/>
        <v>0</v>
      </c>
      <c r="CB752" s="216">
        <f t="shared" si="115"/>
        <v>0</v>
      </c>
      <c r="CC752" s="216">
        <f t="shared" si="86"/>
        <v>779059.22000000009</v>
      </c>
    </row>
    <row r="753" spans="1:81" s="116" customFormat="1">
      <c r="A753" s="148"/>
      <c r="B753" s="349"/>
      <c r="C753" s="351"/>
      <c r="D753" s="361"/>
      <c r="E753" s="361"/>
      <c r="F753" s="362" t="s">
        <v>1310</v>
      </c>
      <c r="G753" s="363" t="s">
        <v>1795</v>
      </c>
      <c r="H753" s="216">
        <f t="shared" si="121"/>
        <v>0</v>
      </c>
      <c r="I753" s="216">
        <f t="shared" si="121"/>
        <v>0</v>
      </c>
      <c r="J753" s="216">
        <f t="shared" si="121"/>
        <v>12107</v>
      </c>
      <c r="K753" s="216">
        <f t="shared" si="121"/>
        <v>1467</v>
      </c>
      <c r="L753" s="216">
        <f t="shared" si="121"/>
        <v>0</v>
      </c>
      <c r="M753" s="216">
        <f t="shared" si="121"/>
        <v>0</v>
      </c>
      <c r="N753" s="216">
        <f t="shared" si="121"/>
        <v>0</v>
      </c>
      <c r="O753" s="216">
        <f t="shared" si="121"/>
        <v>0</v>
      </c>
      <c r="P753" s="216">
        <f t="shared" si="121"/>
        <v>0</v>
      </c>
      <c r="Q753" s="216">
        <f t="shared" si="121"/>
        <v>1600</v>
      </c>
      <c r="R753" s="216">
        <f t="shared" si="121"/>
        <v>1015</v>
      </c>
      <c r="S753" s="216">
        <f t="shared" si="121"/>
        <v>0</v>
      </c>
      <c r="T753" s="216">
        <f t="shared" si="121"/>
        <v>11350</v>
      </c>
      <c r="U753" s="216">
        <f t="shared" si="121"/>
        <v>0</v>
      </c>
      <c r="V753" s="216">
        <f t="shared" si="121"/>
        <v>0</v>
      </c>
      <c r="W753" s="216">
        <f t="shared" si="121"/>
        <v>0</v>
      </c>
      <c r="X753" s="216">
        <f t="shared" si="121"/>
        <v>0</v>
      </c>
      <c r="Y753" s="216">
        <f t="shared" si="121"/>
        <v>541</v>
      </c>
      <c r="Z753" s="216">
        <f t="shared" si="121"/>
        <v>0</v>
      </c>
      <c r="AA753" s="216">
        <f t="shared" si="121"/>
        <v>0</v>
      </c>
      <c r="AB753" s="216">
        <f t="shared" si="121"/>
        <v>2179.9499999999998</v>
      </c>
      <c r="AC753" s="216">
        <f t="shared" si="121"/>
        <v>0</v>
      </c>
      <c r="AD753" s="216">
        <f t="shared" si="121"/>
        <v>2940</v>
      </c>
      <c r="AE753" s="216">
        <f t="shared" si="121"/>
        <v>2493</v>
      </c>
      <c r="AF753" s="216">
        <f t="shared" si="121"/>
        <v>0</v>
      </c>
      <c r="AG753" s="216">
        <f t="shared" si="121"/>
        <v>0</v>
      </c>
      <c r="AH753" s="216">
        <f t="shared" si="121"/>
        <v>0</v>
      </c>
      <c r="AI753" s="216">
        <f t="shared" si="121"/>
        <v>0</v>
      </c>
      <c r="AJ753" s="216">
        <f t="shared" si="121"/>
        <v>0</v>
      </c>
      <c r="AK753" s="216">
        <f t="shared" si="121"/>
        <v>0</v>
      </c>
      <c r="AL753" s="216">
        <f t="shared" si="121"/>
        <v>0</v>
      </c>
      <c r="AM753" s="216">
        <f t="shared" si="121"/>
        <v>0</v>
      </c>
      <c r="AN753" s="216">
        <f t="shared" si="121"/>
        <v>0</v>
      </c>
      <c r="AO753" s="216">
        <f t="shared" si="121"/>
        <v>400</v>
      </c>
      <c r="AP753" s="216">
        <f t="shared" si="121"/>
        <v>0</v>
      </c>
      <c r="AQ753" s="216">
        <f t="shared" si="121"/>
        <v>0</v>
      </c>
      <c r="AR753" s="216">
        <f t="shared" si="121"/>
        <v>0</v>
      </c>
      <c r="AS753" s="216">
        <f t="shared" si="121"/>
        <v>0</v>
      </c>
      <c r="AT753" s="216">
        <f t="shared" si="121"/>
        <v>0</v>
      </c>
      <c r="AU753" s="216">
        <f t="shared" si="121"/>
        <v>11238</v>
      </c>
      <c r="AV753" s="216">
        <f t="shared" si="121"/>
        <v>85257</v>
      </c>
      <c r="AW753" s="216">
        <f t="shared" si="121"/>
        <v>700</v>
      </c>
      <c r="AX753" s="216">
        <f t="shared" si="121"/>
        <v>11748</v>
      </c>
      <c r="AY753" s="216">
        <f t="shared" si="121"/>
        <v>2700.25</v>
      </c>
      <c r="AZ753" s="216">
        <f t="shared" si="121"/>
        <v>840</v>
      </c>
      <c r="BA753" s="216">
        <f t="shared" si="121"/>
        <v>0</v>
      </c>
      <c r="BB753" s="216">
        <f t="shared" si="121"/>
        <v>8971</v>
      </c>
      <c r="BC753" s="216">
        <f t="shared" si="121"/>
        <v>0</v>
      </c>
      <c r="BD753" s="216">
        <f t="shared" si="121"/>
        <v>5097.5</v>
      </c>
      <c r="BE753" s="216">
        <f t="shared" si="121"/>
        <v>0</v>
      </c>
      <c r="BF753" s="216">
        <f t="shared" si="121"/>
        <v>0</v>
      </c>
      <c r="BG753" s="216">
        <f t="shared" si="121"/>
        <v>0</v>
      </c>
      <c r="BH753" s="216">
        <f t="shared" si="121"/>
        <v>0</v>
      </c>
      <c r="BI753" s="216">
        <f t="shared" si="121"/>
        <v>0</v>
      </c>
      <c r="BJ753" s="216">
        <f t="shared" si="121"/>
        <v>0</v>
      </c>
      <c r="BK753" s="216">
        <f t="shared" si="121"/>
        <v>0</v>
      </c>
      <c r="BL753" s="216">
        <f t="shared" si="121"/>
        <v>0</v>
      </c>
      <c r="BM753" s="216">
        <f t="shared" si="121"/>
        <v>0</v>
      </c>
      <c r="BN753" s="216">
        <f t="shared" si="121"/>
        <v>0</v>
      </c>
      <c r="BO753" s="216">
        <f t="shared" si="121"/>
        <v>138485</v>
      </c>
      <c r="BP753" s="216">
        <f t="shared" si="121"/>
        <v>0</v>
      </c>
      <c r="BQ753" s="216">
        <f t="shared" si="121"/>
        <v>0</v>
      </c>
      <c r="BR753" s="216">
        <f t="shared" si="121"/>
        <v>0</v>
      </c>
      <c r="BS753" s="216">
        <f t="shared" ref="BS753" si="122">BS644</f>
        <v>0</v>
      </c>
      <c r="BT753" s="216">
        <f t="shared" si="115"/>
        <v>0</v>
      </c>
      <c r="BU753" s="216">
        <f t="shared" si="115"/>
        <v>0</v>
      </c>
      <c r="BV753" s="216">
        <f t="shared" si="115"/>
        <v>150</v>
      </c>
      <c r="BW753" s="216">
        <f t="shared" si="115"/>
        <v>9878.25</v>
      </c>
      <c r="BX753" s="216">
        <f t="shared" si="115"/>
        <v>0</v>
      </c>
      <c r="BY753" s="216">
        <f t="shared" si="115"/>
        <v>610</v>
      </c>
      <c r="BZ753" s="216">
        <f t="shared" si="115"/>
        <v>0</v>
      </c>
      <c r="CA753" s="216">
        <f t="shared" si="115"/>
        <v>0</v>
      </c>
      <c r="CB753" s="216">
        <f t="shared" si="115"/>
        <v>0</v>
      </c>
      <c r="CC753" s="216">
        <f t="shared" si="86"/>
        <v>311767.95</v>
      </c>
    </row>
    <row r="754" spans="1:81" s="116" customFormat="1">
      <c r="A754" s="148"/>
      <c r="B754" s="349"/>
      <c r="C754" s="351"/>
      <c r="D754" s="361"/>
      <c r="E754" s="361"/>
      <c r="F754" s="362" t="s">
        <v>1313</v>
      </c>
      <c r="G754" s="363" t="s">
        <v>1314</v>
      </c>
      <c r="H754" s="216">
        <f t="shared" ref="H754:BS757" si="123">H646</f>
        <v>76930</v>
      </c>
      <c r="I754" s="216">
        <f t="shared" si="123"/>
        <v>0</v>
      </c>
      <c r="J754" s="216">
        <f t="shared" si="123"/>
        <v>2228528.5</v>
      </c>
      <c r="K754" s="216">
        <f t="shared" si="123"/>
        <v>0</v>
      </c>
      <c r="L754" s="216">
        <f t="shared" si="123"/>
        <v>0</v>
      </c>
      <c r="M754" s="216">
        <f t="shared" si="123"/>
        <v>0</v>
      </c>
      <c r="N754" s="216">
        <f t="shared" si="123"/>
        <v>0</v>
      </c>
      <c r="O754" s="216">
        <f t="shared" si="123"/>
        <v>0</v>
      </c>
      <c r="P754" s="216">
        <f t="shared" si="123"/>
        <v>0</v>
      </c>
      <c r="Q754" s="216">
        <f t="shared" si="123"/>
        <v>479217.77</v>
      </c>
      <c r="R754" s="216">
        <f t="shared" si="123"/>
        <v>0</v>
      </c>
      <c r="S754" s="216">
        <f t="shared" si="123"/>
        <v>0</v>
      </c>
      <c r="T754" s="216">
        <f t="shared" si="123"/>
        <v>0</v>
      </c>
      <c r="U754" s="216">
        <f t="shared" si="123"/>
        <v>0</v>
      </c>
      <c r="V754" s="216">
        <f t="shared" si="123"/>
        <v>0</v>
      </c>
      <c r="W754" s="216">
        <f t="shared" si="123"/>
        <v>0</v>
      </c>
      <c r="X754" s="216">
        <f t="shared" si="123"/>
        <v>154500</v>
      </c>
      <c r="Y754" s="216">
        <f t="shared" si="123"/>
        <v>0</v>
      </c>
      <c r="Z754" s="216">
        <f t="shared" si="123"/>
        <v>0</v>
      </c>
      <c r="AA754" s="216">
        <f t="shared" si="123"/>
        <v>2966</v>
      </c>
      <c r="AB754" s="216">
        <f t="shared" si="123"/>
        <v>0</v>
      </c>
      <c r="AC754" s="216">
        <f t="shared" si="123"/>
        <v>252050</v>
      </c>
      <c r="AD754" s="216">
        <f t="shared" si="123"/>
        <v>0</v>
      </c>
      <c r="AE754" s="216">
        <f t="shared" si="123"/>
        <v>0</v>
      </c>
      <c r="AF754" s="216">
        <f t="shared" si="123"/>
        <v>0</v>
      </c>
      <c r="AG754" s="216">
        <f t="shared" si="123"/>
        <v>0</v>
      </c>
      <c r="AH754" s="216">
        <f t="shared" si="123"/>
        <v>0</v>
      </c>
      <c r="AI754" s="216">
        <f t="shared" si="123"/>
        <v>0</v>
      </c>
      <c r="AJ754" s="216">
        <f t="shared" si="123"/>
        <v>219076</v>
      </c>
      <c r="AK754" s="216">
        <f t="shared" si="123"/>
        <v>0</v>
      </c>
      <c r="AL754" s="216">
        <f t="shared" si="123"/>
        <v>0</v>
      </c>
      <c r="AM754" s="216">
        <f t="shared" si="123"/>
        <v>3200</v>
      </c>
      <c r="AN754" s="216">
        <f t="shared" si="123"/>
        <v>0</v>
      </c>
      <c r="AO754" s="216">
        <f t="shared" si="123"/>
        <v>0</v>
      </c>
      <c r="AP754" s="216">
        <f t="shared" si="123"/>
        <v>0</v>
      </c>
      <c r="AQ754" s="216">
        <f t="shared" si="123"/>
        <v>0</v>
      </c>
      <c r="AR754" s="216">
        <f t="shared" si="123"/>
        <v>0</v>
      </c>
      <c r="AS754" s="216">
        <f t="shared" si="123"/>
        <v>0</v>
      </c>
      <c r="AT754" s="216">
        <f t="shared" si="123"/>
        <v>80000</v>
      </c>
      <c r="AU754" s="216">
        <f t="shared" si="123"/>
        <v>0</v>
      </c>
      <c r="AV754" s="216">
        <f t="shared" si="123"/>
        <v>0</v>
      </c>
      <c r="AW754" s="216">
        <f t="shared" si="123"/>
        <v>0</v>
      </c>
      <c r="AX754" s="216">
        <f t="shared" si="123"/>
        <v>0</v>
      </c>
      <c r="AY754" s="216">
        <f t="shared" si="123"/>
        <v>0</v>
      </c>
      <c r="AZ754" s="216">
        <f t="shared" si="123"/>
        <v>0</v>
      </c>
      <c r="BA754" s="216">
        <f t="shared" si="123"/>
        <v>0</v>
      </c>
      <c r="BB754" s="216">
        <f t="shared" si="123"/>
        <v>0</v>
      </c>
      <c r="BC754" s="216">
        <f t="shared" si="123"/>
        <v>13200</v>
      </c>
      <c r="BD754" s="216">
        <f t="shared" si="123"/>
        <v>0</v>
      </c>
      <c r="BE754" s="216">
        <f t="shared" si="123"/>
        <v>0</v>
      </c>
      <c r="BF754" s="216">
        <f t="shared" si="123"/>
        <v>0</v>
      </c>
      <c r="BG754" s="216">
        <f t="shared" si="123"/>
        <v>0</v>
      </c>
      <c r="BH754" s="216">
        <f t="shared" si="123"/>
        <v>0</v>
      </c>
      <c r="BI754" s="216">
        <f t="shared" si="123"/>
        <v>0</v>
      </c>
      <c r="BJ754" s="216">
        <f t="shared" si="123"/>
        <v>0</v>
      </c>
      <c r="BK754" s="216">
        <f t="shared" si="123"/>
        <v>0</v>
      </c>
      <c r="BL754" s="216">
        <f t="shared" si="123"/>
        <v>0</v>
      </c>
      <c r="BM754" s="216">
        <f t="shared" si="123"/>
        <v>0</v>
      </c>
      <c r="BN754" s="216">
        <f t="shared" si="123"/>
        <v>0</v>
      </c>
      <c r="BO754" s="216">
        <f t="shared" si="123"/>
        <v>0</v>
      </c>
      <c r="BP754" s="216">
        <f t="shared" si="123"/>
        <v>0</v>
      </c>
      <c r="BQ754" s="216">
        <f t="shared" si="123"/>
        <v>0</v>
      </c>
      <c r="BR754" s="216">
        <f t="shared" si="123"/>
        <v>3500</v>
      </c>
      <c r="BS754" s="216">
        <f t="shared" si="123"/>
        <v>0</v>
      </c>
      <c r="BT754" s="216">
        <f t="shared" ref="BT754:CB769" si="124">BT646</f>
        <v>17020.73</v>
      </c>
      <c r="BU754" s="216">
        <f t="shared" si="124"/>
        <v>0</v>
      </c>
      <c r="BV754" s="216">
        <f t="shared" si="124"/>
        <v>0</v>
      </c>
      <c r="BW754" s="216">
        <f t="shared" si="124"/>
        <v>0</v>
      </c>
      <c r="BX754" s="216">
        <f t="shared" si="124"/>
        <v>0</v>
      </c>
      <c r="BY754" s="216">
        <f t="shared" si="124"/>
        <v>0</v>
      </c>
      <c r="BZ754" s="216">
        <f t="shared" si="124"/>
        <v>0</v>
      </c>
      <c r="CA754" s="216">
        <f t="shared" si="124"/>
        <v>0</v>
      </c>
      <c r="CB754" s="216">
        <f t="shared" si="124"/>
        <v>0</v>
      </c>
      <c r="CC754" s="216">
        <f t="shared" si="86"/>
        <v>3530189</v>
      </c>
    </row>
    <row r="755" spans="1:81" s="116" customFormat="1">
      <c r="A755" s="148"/>
      <c r="B755" s="349"/>
      <c r="C755" s="351"/>
      <c r="D755" s="361"/>
      <c r="E755" s="361"/>
      <c r="F755" s="362" t="s">
        <v>1315</v>
      </c>
      <c r="G755" s="363" t="s">
        <v>1316</v>
      </c>
      <c r="H755" s="216">
        <f t="shared" si="123"/>
        <v>0</v>
      </c>
      <c r="I755" s="216">
        <f t="shared" si="123"/>
        <v>0</v>
      </c>
      <c r="J755" s="216">
        <f t="shared" si="123"/>
        <v>0</v>
      </c>
      <c r="K755" s="216">
        <f t="shared" si="123"/>
        <v>0</v>
      </c>
      <c r="L755" s="216">
        <f t="shared" si="123"/>
        <v>0</v>
      </c>
      <c r="M755" s="216">
        <f t="shared" si="123"/>
        <v>0</v>
      </c>
      <c r="N755" s="216">
        <f t="shared" si="123"/>
        <v>0</v>
      </c>
      <c r="O755" s="216">
        <f t="shared" si="123"/>
        <v>0</v>
      </c>
      <c r="P755" s="216">
        <f t="shared" si="123"/>
        <v>0</v>
      </c>
      <c r="Q755" s="216">
        <f t="shared" si="123"/>
        <v>0</v>
      </c>
      <c r="R755" s="216">
        <f t="shared" si="123"/>
        <v>0</v>
      </c>
      <c r="S755" s="216">
        <f t="shared" si="123"/>
        <v>0</v>
      </c>
      <c r="T755" s="216">
        <f t="shared" si="123"/>
        <v>0</v>
      </c>
      <c r="U755" s="216">
        <f t="shared" si="123"/>
        <v>0</v>
      </c>
      <c r="V755" s="216">
        <f t="shared" si="123"/>
        <v>0</v>
      </c>
      <c r="W755" s="216">
        <f t="shared" si="123"/>
        <v>0</v>
      </c>
      <c r="X755" s="216">
        <f t="shared" si="123"/>
        <v>0</v>
      </c>
      <c r="Y755" s="216">
        <f t="shared" si="123"/>
        <v>0</v>
      </c>
      <c r="Z755" s="216">
        <f t="shared" si="123"/>
        <v>0</v>
      </c>
      <c r="AA755" s="216">
        <f t="shared" si="123"/>
        <v>0</v>
      </c>
      <c r="AB755" s="216">
        <f t="shared" si="123"/>
        <v>0</v>
      </c>
      <c r="AC755" s="216">
        <f t="shared" si="123"/>
        <v>0</v>
      </c>
      <c r="AD755" s="216">
        <f t="shared" si="123"/>
        <v>0</v>
      </c>
      <c r="AE755" s="216">
        <f t="shared" si="123"/>
        <v>0</v>
      </c>
      <c r="AF755" s="216">
        <f t="shared" si="123"/>
        <v>0</v>
      </c>
      <c r="AG755" s="216">
        <f t="shared" si="123"/>
        <v>0</v>
      </c>
      <c r="AH755" s="216">
        <f t="shared" si="123"/>
        <v>0</v>
      </c>
      <c r="AI755" s="216">
        <f t="shared" si="123"/>
        <v>0</v>
      </c>
      <c r="AJ755" s="216">
        <f t="shared" si="123"/>
        <v>0</v>
      </c>
      <c r="AK755" s="216">
        <f t="shared" si="123"/>
        <v>0</v>
      </c>
      <c r="AL755" s="216">
        <f t="shared" si="123"/>
        <v>0</v>
      </c>
      <c r="AM755" s="216">
        <f t="shared" si="123"/>
        <v>0</v>
      </c>
      <c r="AN755" s="216">
        <f t="shared" si="123"/>
        <v>0</v>
      </c>
      <c r="AO755" s="216">
        <f t="shared" si="123"/>
        <v>0</v>
      </c>
      <c r="AP755" s="216">
        <f t="shared" si="123"/>
        <v>0</v>
      </c>
      <c r="AQ755" s="216">
        <f t="shared" si="123"/>
        <v>0</v>
      </c>
      <c r="AR755" s="216">
        <f t="shared" si="123"/>
        <v>0</v>
      </c>
      <c r="AS755" s="216">
        <f t="shared" si="123"/>
        <v>0</v>
      </c>
      <c r="AT755" s="216">
        <f t="shared" si="123"/>
        <v>0</v>
      </c>
      <c r="AU755" s="216">
        <f t="shared" si="123"/>
        <v>1348.24</v>
      </c>
      <c r="AV755" s="216">
        <f t="shared" si="123"/>
        <v>0</v>
      </c>
      <c r="AW755" s="216">
        <f t="shared" si="123"/>
        <v>0</v>
      </c>
      <c r="AX755" s="216">
        <f t="shared" si="123"/>
        <v>0</v>
      </c>
      <c r="AY755" s="216">
        <f t="shared" si="123"/>
        <v>0</v>
      </c>
      <c r="AZ755" s="216">
        <f t="shared" si="123"/>
        <v>0</v>
      </c>
      <c r="BA755" s="216">
        <f t="shared" si="123"/>
        <v>0</v>
      </c>
      <c r="BB755" s="216">
        <f t="shared" si="123"/>
        <v>0</v>
      </c>
      <c r="BC755" s="216">
        <f t="shared" si="123"/>
        <v>0</v>
      </c>
      <c r="BD755" s="216">
        <f t="shared" si="123"/>
        <v>0</v>
      </c>
      <c r="BE755" s="216">
        <f t="shared" si="123"/>
        <v>0</v>
      </c>
      <c r="BF755" s="216">
        <f t="shared" si="123"/>
        <v>0</v>
      </c>
      <c r="BG755" s="216">
        <f t="shared" si="123"/>
        <v>0</v>
      </c>
      <c r="BH755" s="216">
        <f t="shared" si="123"/>
        <v>0</v>
      </c>
      <c r="BI755" s="216">
        <f t="shared" si="123"/>
        <v>0</v>
      </c>
      <c r="BJ755" s="216">
        <f t="shared" si="123"/>
        <v>0</v>
      </c>
      <c r="BK755" s="216">
        <f t="shared" si="123"/>
        <v>0</v>
      </c>
      <c r="BL755" s="216">
        <f t="shared" si="123"/>
        <v>0</v>
      </c>
      <c r="BM755" s="216">
        <f t="shared" si="123"/>
        <v>0</v>
      </c>
      <c r="BN755" s="216">
        <f t="shared" si="123"/>
        <v>0</v>
      </c>
      <c r="BO755" s="216">
        <f t="shared" si="123"/>
        <v>0</v>
      </c>
      <c r="BP755" s="216">
        <f t="shared" si="123"/>
        <v>0</v>
      </c>
      <c r="BQ755" s="216">
        <f t="shared" si="123"/>
        <v>0</v>
      </c>
      <c r="BR755" s="216">
        <f t="shared" si="123"/>
        <v>0</v>
      </c>
      <c r="BS755" s="216">
        <f t="shared" si="123"/>
        <v>0</v>
      </c>
      <c r="BT755" s="216">
        <f t="shared" si="124"/>
        <v>33566.71</v>
      </c>
      <c r="BU755" s="216">
        <f t="shared" si="124"/>
        <v>0</v>
      </c>
      <c r="BV755" s="216">
        <f t="shared" si="124"/>
        <v>0</v>
      </c>
      <c r="BW755" s="216">
        <f t="shared" si="124"/>
        <v>0</v>
      </c>
      <c r="BX755" s="216">
        <f t="shared" si="124"/>
        <v>0</v>
      </c>
      <c r="BY755" s="216">
        <f t="shared" si="124"/>
        <v>0</v>
      </c>
      <c r="BZ755" s="216">
        <f t="shared" si="124"/>
        <v>0</v>
      </c>
      <c r="CA755" s="216">
        <f t="shared" si="124"/>
        <v>0</v>
      </c>
      <c r="CB755" s="216">
        <f t="shared" si="124"/>
        <v>0</v>
      </c>
      <c r="CC755" s="216">
        <f t="shared" si="86"/>
        <v>34914.949999999997</v>
      </c>
    </row>
    <row r="756" spans="1:81" s="116" customFormat="1">
      <c r="A756" s="148"/>
      <c r="B756" s="349"/>
      <c r="C756" s="351"/>
      <c r="D756" s="361"/>
      <c r="E756" s="361"/>
      <c r="F756" s="362" t="s">
        <v>1317</v>
      </c>
      <c r="G756" s="363" t="s">
        <v>1318</v>
      </c>
      <c r="H756" s="216">
        <f t="shared" si="123"/>
        <v>0</v>
      </c>
      <c r="I756" s="216">
        <f t="shared" si="123"/>
        <v>0</v>
      </c>
      <c r="J756" s="216">
        <f t="shared" si="123"/>
        <v>0</v>
      </c>
      <c r="K756" s="216">
        <f t="shared" si="123"/>
        <v>0</v>
      </c>
      <c r="L756" s="216">
        <f t="shared" si="123"/>
        <v>0</v>
      </c>
      <c r="M756" s="216">
        <f t="shared" si="123"/>
        <v>0</v>
      </c>
      <c r="N756" s="216">
        <f t="shared" si="123"/>
        <v>0</v>
      </c>
      <c r="O756" s="216">
        <f t="shared" si="123"/>
        <v>0</v>
      </c>
      <c r="P756" s="216">
        <f t="shared" si="123"/>
        <v>0</v>
      </c>
      <c r="Q756" s="216">
        <f t="shared" si="123"/>
        <v>0</v>
      </c>
      <c r="R756" s="216">
        <f t="shared" si="123"/>
        <v>0</v>
      </c>
      <c r="S756" s="216">
        <f t="shared" si="123"/>
        <v>0</v>
      </c>
      <c r="T756" s="216">
        <f t="shared" si="123"/>
        <v>0</v>
      </c>
      <c r="U756" s="216">
        <f t="shared" si="123"/>
        <v>0</v>
      </c>
      <c r="V756" s="216">
        <f t="shared" si="123"/>
        <v>0</v>
      </c>
      <c r="W756" s="216">
        <f t="shared" si="123"/>
        <v>0</v>
      </c>
      <c r="X756" s="216">
        <f t="shared" si="123"/>
        <v>0</v>
      </c>
      <c r="Y756" s="216">
        <f t="shared" si="123"/>
        <v>0</v>
      </c>
      <c r="Z756" s="216">
        <f t="shared" si="123"/>
        <v>0</v>
      </c>
      <c r="AA756" s="216">
        <f t="shared" si="123"/>
        <v>0</v>
      </c>
      <c r="AB756" s="216">
        <f t="shared" si="123"/>
        <v>0</v>
      </c>
      <c r="AC756" s="216">
        <f t="shared" si="123"/>
        <v>0</v>
      </c>
      <c r="AD756" s="216">
        <f t="shared" si="123"/>
        <v>0</v>
      </c>
      <c r="AE756" s="216">
        <f t="shared" si="123"/>
        <v>0</v>
      </c>
      <c r="AF756" s="216">
        <f t="shared" si="123"/>
        <v>0</v>
      </c>
      <c r="AG756" s="216">
        <f t="shared" si="123"/>
        <v>0</v>
      </c>
      <c r="AH756" s="216">
        <f t="shared" si="123"/>
        <v>0</v>
      </c>
      <c r="AI756" s="216">
        <f t="shared" si="123"/>
        <v>0</v>
      </c>
      <c r="AJ756" s="216">
        <f t="shared" si="123"/>
        <v>0</v>
      </c>
      <c r="AK756" s="216">
        <f t="shared" si="123"/>
        <v>0</v>
      </c>
      <c r="AL756" s="216">
        <f t="shared" si="123"/>
        <v>0</v>
      </c>
      <c r="AM756" s="216">
        <f t="shared" si="123"/>
        <v>0</v>
      </c>
      <c r="AN756" s="216">
        <f t="shared" si="123"/>
        <v>0</v>
      </c>
      <c r="AO756" s="216">
        <f t="shared" si="123"/>
        <v>0</v>
      </c>
      <c r="AP756" s="216">
        <f t="shared" si="123"/>
        <v>0</v>
      </c>
      <c r="AQ756" s="216">
        <f t="shared" si="123"/>
        <v>0</v>
      </c>
      <c r="AR756" s="216">
        <f t="shared" si="123"/>
        <v>0</v>
      </c>
      <c r="AS756" s="216">
        <f t="shared" si="123"/>
        <v>0</v>
      </c>
      <c r="AT756" s="216">
        <f t="shared" si="123"/>
        <v>0</v>
      </c>
      <c r="AU756" s="216">
        <f t="shared" si="123"/>
        <v>0</v>
      </c>
      <c r="AV756" s="216">
        <f t="shared" si="123"/>
        <v>0</v>
      </c>
      <c r="AW756" s="216">
        <f t="shared" si="123"/>
        <v>0</v>
      </c>
      <c r="AX756" s="216">
        <f t="shared" si="123"/>
        <v>0</v>
      </c>
      <c r="AY756" s="216">
        <f t="shared" si="123"/>
        <v>0</v>
      </c>
      <c r="AZ756" s="216">
        <f t="shared" si="123"/>
        <v>0</v>
      </c>
      <c r="BA756" s="216">
        <f t="shared" si="123"/>
        <v>0</v>
      </c>
      <c r="BB756" s="216">
        <f t="shared" si="123"/>
        <v>0</v>
      </c>
      <c r="BC756" s="216">
        <f t="shared" si="123"/>
        <v>0</v>
      </c>
      <c r="BD756" s="216">
        <f t="shared" si="123"/>
        <v>0</v>
      </c>
      <c r="BE756" s="216">
        <f t="shared" si="123"/>
        <v>0</v>
      </c>
      <c r="BF756" s="216">
        <f t="shared" si="123"/>
        <v>0</v>
      </c>
      <c r="BG756" s="216">
        <f t="shared" si="123"/>
        <v>0</v>
      </c>
      <c r="BH756" s="216">
        <f t="shared" si="123"/>
        <v>0</v>
      </c>
      <c r="BI756" s="216">
        <f t="shared" si="123"/>
        <v>0</v>
      </c>
      <c r="BJ756" s="216">
        <f t="shared" si="123"/>
        <v>0</v>
      </c>
      <c r="BK756" s="216">
        <f t="shared" si="123"/>
        <v>0</v>
      </c>
      <c r="BL756" s="216">
        <f t="shared" si="123"/>
        <v>0</v>
      </c>
      <c r="BM756" s="216">
        <f t="shared" si="123"/>
        <v>0</v>
      </c>
      <c r="BN756" s="216">
        <f t="shared" si="123"/>
        <v>0</v>
      </c>
      <c r="BO756" s="216">
        <f t="shared" si="123"/>
        <v>0</v>
      </c>
      <c r="BP756" s="216">
        <f t="shared" si="123"/>
        <v>0</v>
      </c>
      <c r="BQ756" s="216">
        <f t="shared" si="123"/>
        <v>0</v>
      </c>
      <c r="BR756" s="216">
        <f t="shared" si="123"/>
        <v>0</v>
      </c>
      <c r="BS756" s="216">
        <f t="shared" si="123"/>
        <v>0</v>
      </c>
      <c r="BT756" s="216">
        <f t="shared" si="124"/>
        <v>0</v>
      </c>
      <c r="BU756" s="216">
        <f t="shared" si="124"/>
        <v>0</v>
      </c>
      <c r="BV756" s="216">
        <f t="shared" si="124"/>
        <v>0</v>
      </c>
      <c r="BW756" s="216">
        <f t="shared" si="124"/>
        <v>0</v>
      </c>
      <c r="BX756" s="216">
        <f t="shared" si="124"/>
        <v>0</v>
      </c>
      <c r="BY756" s="216">
        <f t="shared" si="124"/>
        <v>0</v>
      </c>
      <c r="BZ756" s="216">
        <f t="shared" si="124"/>
        <v>0</v>
      </c>
      <c r="CA756" s="216">
        <f t="shared" si="124"/>
        <v>0</v>
      </c>
      <c r="CB756" s="216">
        <f t="shared" si="124"/>
        <v>0</v>
      </c>
      <c r="CC756" s="216">
        <f t="shared" si="86"/>
        <v>0</v>
      </c>
    </row>
    <row r="757" spans="1:81" s="116" customFormat="1">
      <c r="A757" s="148"/>
      <c r="B757" s="349"/>
      <c r="C757" s="351"/>
      <c r="D757" s="361"/>
      <c r="E757" s="361"/>
      <c r="F757" s="362" t="s">
        <v>1319</v>
      </c>
      <c r="G757" s="363" t="s">
        <v>1320</v>
      </c>
      <c r="H757" s="216">
        <f t="shared" si="123"/>
        <v>0</v>
      </c>
      <c r="I757" s="216">
        <f t="shared" si="123"/>
        <v>0</v>
      </c>
      <c r="J757" s="216">
        <f t="shared" si="123"/>
        <v>0</v>
      </c>
      <c r="K757" s="216">
        <f t="shared" si="123"/>
        <v>0</v>
      </c>
      <c r="L757" s="216">
        <f t="shared" si="123"/>
        <v>0</v>
      </c>
      <c r="M757" s="216">
        <f t="shared" si="123"/>
        <v>0</v>
      </c>
      <c r="N757" s="216">
        <f t="shared" si="123"/>
        <v>0</v>
      </c>
      <c r="O757" s="216">
        <f t="shared" si="123"/>
        <v>0</v>
      </c>
      <c r="P757" s="216">
        <f t="shared" si="123"/>
        <v>0</v>
      </c>
      <c r="Q757" s="216">
        <f t="shared" si="123"/>
        <v>0</v>
      </c>
      <c r="R757" s="216">
        <f t="shared" si="123"/>
        <v>0</v>
      </c>
      <c r="S757" s="216">
        <f t="shared" si="123"/>
        <v>0</v>
      </c>
      <c r="T757" s="216">
        <f t="shared" si="123"/>
        <v>0</v>
      </c>
      <c r="U757" s="216">
        <f t="shared" si="123"/>
        <v>0</v>
      </c>
      <c r="V757" s="216">
        <f t="shared" si="123"/>
        <v>0</v>
      </c>
      <c r="W757" s="216">
        <f t="shared" si="123"/>
        <v>0</v>
      </c>
      <c r="X757" s="216">
        <f t="shared" si="123"/>
        <v>0</v>
      </c>
      <c r="Y757" s="216">
        <f t="shared" si="123"/>
        <v>0</v>
      </c>
      <c r="Z757" s="216">
        <f t="shared" si="123"/>
        <v>0</v>
      </c>
      <c r="AA757" s="216">
        <f t="shared" si="123"/>
        <v>0</v>
      </c>
      <c r="AB757" s="216">
        <f t="shared" si="123"/>
        <v>0</v>
      </c>
      <c r="AC757" s="216">
        <f t="shared" si="123"/>
        <v>0</v>
      </c>
      <c r="AD757" s="216">
        <f t="shared" si="123"/>
        <v>0</v>
      </c>
      <c r="AE757" s="216">
        <f t="shared" si="123"/>
        <v>0</v>
      </c>
      <c r="AF757" s="216">
        <f t="shared" si="123"/>
        <v>0</v>
      </c>
      <c r="AG757" s="216">
        <f t="shared" si="123"/>
        <v>0</v>
      </c>
      <c r="AH757" s="216">
        <f t="shared" si="123"/>
        <v>0</v>
      </c>
      <c r="AI757" s="216">
        <f t="shared" si="123"/>
        <v>0</v>
      </c>
      <c r="AJ757" s="216">
        <f t="shared" si="123"/>
        <v>0</v>
      </c>
      <c r="AK757" s="216">
        <f t="shared" si="123"/>
        <v>0</v>
      </c>
      <c r="AL757" s="216">
        <f t="shared" si="123"/>
        <v>0</v>
      </c>
      <c r="AM757" s="216">
        <f t="shared" si="123"/>
        <v>0</v>
      </c>
      <c r="AN757" s="216">
        <f t="shared" si="123"/>
        <v>0</v>
      </c>
      <c r="AO757" s="216">
        <f t="shared" si="123"/>
        <v>0</v>
      </c>
      <c r="AP757" s="216">
        <f t="shared" si="123"/>
        <v>0</v>
      </c>
      <c r="AQ757" s="216">
        <f t="shared" si="123"/>
        <v>0</v>
      </c>
      <c r="AR757" s="216">
        <f t="shared" si="123"/>
        <v>0</v>
      </c>
      <c r="AS757" s="216">
        <f t="shared" si="123"/>
        <v>0</v>
      </c>
      <c r="AT757" s="216">
        <f t="shared" si="123"/>
        <v>0</v>
      </c>
      <c r="AU757" s="216">
        <f t="shared" si="123"/>
        <v>83103.31</v>
      </c>
      <c r="AV757" s="216">
        <f t="shared" si="123"/>
        <v>0</v>
      </c>
      <c r="AW757" s="216">
        <f t="shared" si="123"/>
        <v>0</v>
      </c>
      <c r="AX757" s="216">
        <f t="shared" si="123"/>
        <v>0</v>
      </c>
      <c r="AY757" s="216">
        <f t="shared" si="123"/>
        <v>0</v>
      </c>
      <c r="AZ757" s="216">
        <f t="shared" si="123"/>
        <v>0</v>
      </c>
      <c r="BA757" s="216">
        <f t="shared" si="123"/>
        <v>0</v>
      </c>
      <c r="BB757" s="216">
        <f t="shared" si="123"/>
        <v>0</v>
      </c>
      <c r="BC757" s="216">
        <f t="shared" si="123"/>
        <v>0</v>
      </c>
      <c r="BD757" s="216">
        <f t="shared" si="123"/>
        <v>0</v>
      </c>
      <c r="BE757" s="216">
        <f t="shared" si="123"/>
        <v>0</v>
      </c>
      <c r="BF757" s="216">
        <f t="shared" si="123"/>
        <v>0</v>
      </c>
      <c r="BG757" s="216">
        <f t="shared" si="123"/>
        <v>0</v>
      </c>
      <c r="BH757" s="216">
        <f t="shared" si="123"/>
        <v>0</v>
      </c>
      <c r="BI757" s="216">
        <f t="shared" si="123"/>
        <v>0</v>
      </c>
      <c r="BJ757" s="216">
        <f t="shared" si="123"/>
        <v>0</v>
      </c>
      <c r="BK757" s="216">
        <f t="shared" si="123"/>
        <v>0</v>
      </c>
      <c r="BL757" s="216">
        <f t="shared" si="123"/>
        <v>0</v>
      </c>
      <c r="BM757" s="216">
        <f t="shared" si="123"/>
        <v>0</v>
      </c>
      <c r="BN757" s="216">
        <f t="shared" si="123"/>
        <v>0</v>
      </c>
      <c r="BO757" s="216">
        <f t="shared" si="123"/>
        <v>0</v>
      </c>
      <c r="BP757" s="216">
        <f t="shared" si="123"/>
        <v>0</v>
      </c>
      <c r="BQ757" s="216">
        <f t="shared" si="123"/>
        <v>0</v>
      </c>
      <c r="BR757" s="216">
        <f t="shared" si="123"/>
        <v>0</v>
      </c>
      <c r="BS757" s="216">
        <f t="shared" ref="BS757" si="125">BS649</f>
        <v>0</v>
      </c>
      <c r="BT757" s="216">
        <f t="shared" si="124"/>
        <v>0</v>
      </c>
      <c r="BU757" s="216">
        <f t="shared" si="124"/>
        <v>0</v>
      </c>
      <c r="BV757" s="216">
        <f t="shared" si="124"/>
        <v>0</v>
      </c>
      <c r="BW757" s="216">
        <f t="shared" si="124"/>
        <v>0</v>
      </c>
      <c r="BX757" s="216">
        <f t="shared" si="124"/>
        <v>0</v>
      </c>
      <c r="BY757" s="216">
        <f t="shared" si="124"/>
        <v>0</v>
      </c>
      <c r="BZ757" s="216">
        <f t="shared" si="124"/>
        <v>0</v>
      </c>
      <c r="CA757" s="216">
        <f t="shared" si="124"/>
        <v>0</v>
      </c>
      <c r="CB757" s="216">
        <f t="shared" si="124"/>
        <v>0</v>
      </c>
      <c r="CC757" s="216">
        <f t="shared" si="86"/>
        <v>83103.31</v>
      </c>
    </row>
    <row r="758" spans="1:81" s="116" customFormat="1">
      <c r="A758" s="148"/>
      <c r="B758" s="349"/>
      <c r="C758" s="351"/>
      <c r="D758" s="361"/>
      <c r="E758" s="361"/>
      <c r="F758" s="362" t="s">
        <v>1321</v>
      </c>
      <c r="G758" s="363" t="s">
        <v>1796</v>
      </c>
      <c r="H758" s="216">
        <f t="shared" ref="H758:BS761" si="126">H650</f>
        <v>0</v>
      </c>
      <c r="I758" s="216">
        <f t="shared" si="126"/>
        <v>0</v>
      </c>
      <c r="J758" s="216">
        <f t="shared" si="126"/>
        <v>0</v>
      </c>
      <c r="K758" s="216">
        <f t="shared" si="126"/>
        <v>0</v>
      </c>
      <c r="L758" s="216">
        <f t="shared" si="126"/>
        <v>0</v>
      </c>
      <c r="M758" s="216">
        <f t="shared" si="126"/>
        <v>0</v>
      </c>
      <c r="N758" s="216">
        <f t="shared" si="126"/>
        <v>0</v>
      </c>
      <c r="O758" s="216">
        <f t="shared" si="126"/>
        <v>0</v>
      </c>
      <c r="P758" s="216">
        <f t="shared" si="126"/>
        <v>0</v>
      </c>
      <c r="Q758" s="216">
        <f t="shared" si="126"/>
        <v>0</v>
      </c>
      <c r="R758" s="216">
        <f t="shared" si="126"/>
        <v>0</v>
      </c>
      <c r="S758" s="216">
        <f t="shared" si="126"/>
        <v>0</v>
      </c>
      <c r="T758" s="216">
        <f t="shared" si="126"/>
        <v>0</v>
      </c>
      <c r="U758" s="216">
        <f t="shared" si="126"/>
        <v>0</v>
      </c>
      <c r="V758" s="216">
        <f t="shared" si="126"/>
        <v>0</v>
      </c>
      <c r="W758" s="216">
        <f t="shared" si="126"/>
        <v>0</v>
      </c>
      <c r="X758" s="216">
        <f t="shared" si="126"/>
        <v>0</v>
      </c>
      <c r="Y758" s="216">
        <f t="shared" si="126"/>
        <v>0</v>
      </c>
      <c r="Z758" s="216">
        <f t="shared" si="126"/>
        <v>0</v>
      </c>
      <c r="AA758" s="216">
        <f t="shared" si="126"/>
        <v>0</v>
      </c>
      <c r="AB758" s="216">
        <f t="shared" si="126"/>
        <v>0</v>
      </c>
      <c r="AC758" s="216">
        <f t="shared" si="126"/>
        <v>0</v>
      </c>
      <c r="AD758" s="216">
        <f t="shared" si="126"/>
        <v>0</v>
      </c>
      <c r="AE758" s="216">
        <f t="shared" si="126"/>
        <v>0</v>
      </c>
      <c r="AF758" s="216">
        <f t="shared" si="126"/>
        <v>0</v>
      </c>
      <c r="AG758" s="216">
        <f t="shared" si="126"/>
        <v>0</v>
      </c>
      <c r="AH758" s="216">
        <f t="shared" si="126"/>
        <v>0</v>
      </c>
      <c r="AI758" s="216">
        <f t="shared" si="126"/>
        <v>0</v>
      </c>
      <c r="AJ758" s="216">
        <f t="shared" si="126"/>
        <v>0</v>
      </c>
      <c r="AK758" s="216">
        <f t="shared" si="126"/>
        <v>0</v>
      </c>
      <c r="AL758" s="216">
        <f t="shared" si="126"/>
        <v>0</v>
      </c>
      <c r="AM758" s="216">
        <f t="shared" si="126"/>
        <v>0</v>
      </c>
      <c r="AN758" s="216">
        <f t="shared" si="126"/>
        <v>0</v>
      </c>
      <c r="AO758" s="216">
        <f t="shared" si="126"/>
        <v>0</v>
      </c>
      <c r="AP758" s="216">
        <f t="shared" si="126"/>
        <v>0</v>
      </c>
      <c r="AQ758" s="216">
        <f t="shared" si="126"/>
        <v>0</v>
      </c>
      <c r="AR758" s="216">
        <f t="shared" si="126"/>
        <v>0</v>
      </c>
      <c r="AS758" s="216">
        <f t="shared" si="126"/>
        <v>0</v>
      </c>
      <c r="AT758" s="216">
        <f t="shared" si="126"/>
        <v>0</v>
      </c>
      <c r="AU758" s="216">
        <f t="shared" si="126"/>
        <v>0</v>
      </c>
      <c r="AV758" s="216">
        <f t="shared" si="126"/>
        <v>0</v>
      </c>
      <c r="AW758" s="216">
        <f t="shared" si="126"/>
        <v>0</v>
      </c>
      <c r="AX758" s="216">
        <f t="shared" si="126"/>
        <v>0</v>
      </c>
      <c r="AY758" s="216">
        <f t="shared" si="126"/>
        <v>0</v>
      </c>
      <c r="AZ758" s="216">
        <f t="shared" si="126"/>
        <v>0</v>
      </c>
      <c r="BA758" s="216">
        <f t="shared" si="126"/>
        <v>0</v>
      </c>
      <c r="BB758" s="216">
        <f t="shared" si="126"/>
        <v>10267</v>
      </c>
      <c r="BC758" s="216">
        <f t="shared" si="126"/>
        <v>0</v>
      </c>
      <c r="BD758" s="216">
        <f t="shared" si="126"/>
        <v>0</v>
      </c>
      <c r="BE758" s="216">
        <f t="shared" si="126"/>
        <v>0</v>
      </c>
      <c r="BF758" s="216">
        <f t="shared" si="126"/>
        <v>0</v>
      </c>
      <c r="BG758" s="216">
        <f t="shared" si="126"/>
        <v>0</v>
      </c>
      <c r="BH758" s="216">
        <f t="shared" si="126"/>
        <v>0</v>
      </c>
      <c r="BI758" s="216">
        <f t="shared" si="126"/>
        <v>0</v>
      </c>
      <c r="BJ758" s="216">
        <f t="shared" si="126"/>
        <v>0</v>
      </c>
      <c r="BK758" s="216">
        <f t="shared" si="126"/>
        <v>0</v>
      </c>
      <c r="BL758" s="216">
        <f t="shared" si="126"/>
        <v>0</v>
      </c>
      <c r="BM758" s="216">
        <f t="shared" si="126"/>
        <v>0</v>
      </c>
      <c r="BN758" s="216">
        <f t="shared" si="126"/>
        <v>766991.01</v>
      </c>
      <c r="BO758" s="216">
        <f t="shared" si="126"/>
        <v>519552.61</v>
      </c>
      <c r="BP758" s="216">
        <f t="shared" si="126"/>
        <v>0</v>
      </c>
      <c r="BQ758" s="216">
        <f t="shared" si="126"/>
        <v>0</v>
      </c>
      <c r="BR758" s="216">
        <f t="shared" si="126"/>
        <v>624358.76</v>
      </c>
      <c r="BS758" s="216">
        <f t="shared" si="126"/>
        <v>0</v>
      </c>
      <c r="BT758" s="216">
        <f t="shared" si="124"/>
        <v>0</v>
      </c>
      <c r="BU758" s="216">
        <f t="shared" si="124"/>
        <v>0</v>
      </c>
      <c r="BV758" s="216">
        <f t="shared" si="124"/>
        <v>0</v>
      </c>
      <c r="BW758" s="216">
        <f t="shared" si="124"/>
        <v>0</v>
      </c>
      <c r="BX758" s="216">
        <f t="shared" si="124"/>
        <v>0</v>
      </c>
      <c r="BY758" s="216">
        <f t="shared" si="124"/>
        <v>0</v>
      </c>
      <c r="BZ758" s="216">
        <f t="shared" si="124"/>
        <v>0</v>
      </c>
      <c r="CA758" s="216">
        <f t="shared" si="124"/>
        <v>0</v>
      </c>
      <c r="CB758" s="216">
        <f t="shared" si="124"/>
        <v>0</v>
      </c>
      <c r="CC758" s="216">
        <f t="shared" si="86"/>
        <v>1921169.3800000001</v>
      </c>
    </row>
    <row r="759" spans="1:81" s="116" customFormat="1">
      <c r="A759" s="148"/>
      <c r="B759" s="349"/>
      <c r="C759" s="351"/>
      <c r="D759" s="361"/>
      <c r="E759" s="361"/>
      <c r="F759" s="362" t="s">
        <v>1322</v>
      </c>
      <c r="G759" s="363" t="s">
        <v>1323</v>
      </c>
      <c r="H759" s="216">
        <f t="shared" si="126"/>
        <v>0</v>
      </c>
      <c r="I759" s="216">
        <f t="shared" si="126"/>
        <v>0</v>
      </c>
      <c r="J759" s="216">
        <f t="shared" si="126"/>
        <v>0</v>
      </c>
      <c r="K759" s="216">
        <f t="shared" si="126"/>
        <v>0</v>
      </c>
      <c r="L759" s="216">
        <f t="shared" si="126"/>
        <v>0</v>
      </c>
      <c r="M759" s="216">
        <f t="shared" si="126"/>
        <v>82202</v>
      </c>
      <c r="N759" s="216">
        <f t="shared" si="126"/>
        <v>0</v>
      </c>
      <c r="O759" s="216">
        <f t="shared" si="126"/>
        <v>0</v>
      </c>
      <c r="P759" s="216">
        <f t="shared" si="126"/>
        <v>0</v>
      </c>
      <c r="Q759" s="216">
        <f t="shared" si="126"/>
        <v>630</v>
      </c>
      <c r="R759" s="216">
        <f t="shared" si="126"/>
        <v>670338.49</v>
      </c>
      <c r="S759" s="216">
        <f t="shared" si="126"/>
        <v>43900</v>
      </c>
      <c r="T759" s="216">
        <f t="shared" si="126"/>
        <v>0</v>
      </c>
      <c r="U759" s="216">
        <f t="shared" si="126"/>
        <v>62493</v>
      </c>
      <c r="V759" s="216">
        <f t="shared" si="126"/>
        <v>0</v>
      </c>
      <c r="W759" s="216">
        <f t="shared" si="126"/>
        <v>10998</v>
      </c>
      <c r="X759" s="216">
        <f t="shared" si="126"/>
        <v>0</v>
      </c>
      <c r="Y759" s="216">
        <f t="shared" si="126"/>
        <v>12500</v>
      </c>
      <c r="Z759" s="216">
        <f t="shared" si="126"/>
        <v>0</v>
      </c>
      <c r="AA759" s="216">
        <f t="shared" si="126"/>
        <v>463</v>
      </c>
      <c r="AB759" s="216">
        <f t="shared" si="126"/>
        <v>663499.73</v>
      </c>
      <c r="AC759" s="216">
        <f t="shared" si="126"/>
        <v>0</v>
      </c>
      <c r="AD759" s="216">
        <f t="shared" si="126"/>
        <v>0</v>
      </c>
      <c r="AE759" s="216">
        <f t="shared" si="126"/>
        <v>3981.85</v>
      </c>
      <c r="AF759" s="216">
        <f t="shared" si="126"/>
        <v>0</v>
      </c>
      <c r="AG759" s="216">
        <f t="shared" si="126"/>
        <v>0</v>
      </c>
      <c r="AH759" s="216">
        <f t="shared" si="126"/>
        <v>0</v>
      </c>
      <c r="AI759" s="216">
        <f t="shared" si="126"/>
        <v>0</v>
      </c>
      <c r="AJ759" s="216">
        <f t="shared" si="126"/>
        <v>0</v>
      </c>
      <c r="AK759" s="216">
        <f t="shared" si="126"/>
        <v>0</v>
      </c>
      <c r="AL759" s="216">
        <f t="shared" si="126"/>
        <v>0</v>
      </c>
      <c r="AM759" s="216">
        <f t="shared" si="126"/>
        <v>0</v>
      </c>
      <c r="AN759" s="216">
        <f t="shared" si="126"/>
        <v>0</v>
      </c>
      <c r="AO759" s="216">
        <f t="shared" si="126"/>
        <v>0</v>
      </c>
      <c r="AP759" s="216">
        <f t="shared" si="126"/>
        <v>0</v>
      </c>
      <c r="AQ759" s="216">
        <f t="shared" si="126"/>
        <v>0</v>
      </c>
      <c r="AR759" s="216">
        <f t="shared" si="126"/>
        <v>0</v>
      </c>
      <c r="AS759" s="216">
        <f t="shared" si="126"/>
        <v>0</v>
      </c>
      <c r="AT759" s="216">
        <f t="shared" si="126"/>
        <v>271959.55</v>
      </c>
      <c r="AU759" s="216">
        <f t="shared" si="126"/>
        <v>0</v>
      </c>
      <c r="AV759" s="216">
        <f t="shared" si="126"/>
        <v>0</v>
      </c>
      <c r="AW759" s="216">
        <f t="shared" si="126"/>
        <v>0</v>
      </c>
      <c r="AX759" s="216">
        <f t="shared" si="126"/>
        <v>0</v>
      </c>
      <c r="AY759" s="216">
        <f t="shared" si="126"/>
        <v>0</v>
      </c>
      <c r="AZ759" s="216">
        <f t="shared" si="126"/>
        <v>24810</v>
      </c>
      <c r="BA759" s="216">
        <f t="shared" si="126"/>
        <v>5080</v>
      </c>
      <c r="BB759" s="216">
        <f t="shared" si="126"/>
        <v>0</v>
      </c>
      <c r="BC759" s="216">
        <f t="shared" si="126"/>
        <v>0</v>
      </c>
      <c r="BD759" s="216">
        <f t="shared" si="126"/>
        <v>900530</v>
      </c>
      <c r="BE759" s="216">
        <f t="shared" si="126"/>
        <v>0</v>
      </c>
      <c r="BF759" s="216">
        <f t="shared" si="126"/>
        <v>0</v>
      </c>
      <c r="BG759" s="216">
        <f t="shared" si="126"/>
        <v>0</v>
      </c>
      <c r="BH759" s="216">
        <f t="shared" si="126"/>
        <v>0</v>
      </c>
      <c r="BI759" s="216">
        <f t="shared" si="126"/>
        <v>0</v>
      </c>
      <c r="BJ759" s="216">
        <f t="shared" si="126"/>
        <v>0</v>
      </c>
      <c r="BK759" s="216">
        <f t="shared" si="126"/>
        <v>0</v>
      </c>
      <c r="BL759" s="216">
        <f t="shared" si="126"/>
        <v>0</v>
      </c>
      <c r="BM759" s="216">
        <f t="shared" si="126"/>
        <v>5800</v>
      </c>
      <c r="BN759" s="216">
        <f t="shared" si="126"/>
        <v>0</v>
      </c>
      <c r="BO759" s="216">
        <f t="shared" si="126"/>
        <v>0</v>
      </c>
      <c r="BP759" s="216">
        <f t="shared" si="126"/>
        <v>0</v>
      </c>
      <c r="BQ759" s="216">
        <f t="shared" si="126"/>
        <v>0</v>
      </c>
      <c r="BR759" s="216">
        <f t="shared" si="126"/>
        <v>49735</v>
      </c>
      <c r="BS759" s="216">
        <f t="shared" si="126"/>
        <v>0</v>
      </c>
      <c r="BT759" s="216">
        <f t="shared" si="124"/>
        <v>0</v>
      </c>
      <c r="BU759" s="216">
        <f t="shared" si="124"/>
        <v>0</v>
      </c>
      <c r="BV759" s="216">
        <f t="shared" si="124"/>
        <v>0</v>
      </c>
      <c r="BW759" s="216">
        <f t="shared" si="124"/>
        <v>0</v>
      </c>
      <c r="BX759" s="216">
        <f t="shared" si="124"/>
        <v>0</v>
      </c>
      <c r="BY759" s="216">
        <f t="shared" si="124"/>
        <v>0</v>
      </c>
      <c r="BZ759" s="216">
        <f t="shared" si="124"/>
        <v>0</v>
      </c>
      <c r="CA759" s="216">
        <f t="shared" si="124"/>
        <v>0</v>
      </c>
      <c r="CB759" s="216">
        <f t="shared" si="124"/>
        <v>0</v>
      </c>
      <c r="CC759" s="216">
        <f t="shared" si="86"/>
        <v>2808920.62</v>
      </c>
    </row>
    <row r="760" spans="1:81" s="116" customFormat="1">
      <c r="A760" s="148"/>
      <c r="B760" s="349"/>
      <c r="C760" s="351"/>
      <c r="D760" s="361"/>
      <c r="E760" s="361"/>
      <c r="F760" s="362" t="s">
        <v>1324</v>
      </c>
      <c r="G760" s="363" t="s">
        <v>1325</v>
      </c>
      <c r="H760" s="216">
        <f t="shared" si="126"/>
        <v>0</v>
      </c>
      <c r="I760" s="216">
        <f t="shared" si="126"/>
        <v>0</v>
      </c>
      <c r="J760" s="216">
        <f t="shared" si="126"/>
        <v>0</v>
      </c>
      <c r="K760" s="216">
        <f t="shared" si="126"/>
        <v>0</v>
      </c>
      <c r="L760" s="216">
        <f t="shared" si="126"/>
        <v>0</v>
      </c>
      <c r="M760" s="216">
        <f t="shared" si="126"/>
        <v>0</v>
      </c>
      <c r="N760" s="216">
        <f t="shared" si="126"/>
        <v>5383841</v>
      </c>
      <c r="O760" s="216">
        <f t="shared" si="126"/>
        <v>0</v>
      </c>
      <c r="P760" s="216">
        <f t="shared" si="126"/>
        <v>0</v>
      </c>
      <c r="Q760" s="216">
        <f t="shared" si="126"/>
        <v>0</v>
      </c>
      <c r="R760" s="216">
        <f t="shared" si="126"/>
        <v>110500</v>
      </c>
      <c r="S760" s="216">
        <f t="shared" si="126"/>
        <v>0</v>
      </c>
      <c r="T760" s="216">
        <f t="shared" si="126"/>
        <v>795562.5</v>
      </c>
      <c r="U760" s="216">
        <f t="shared" si="126"/>
        <v>305106</v>
      </c>
      <c r="V760" s="216">
        <f t="shared" si="126"/>
        <v>0</v>
      </c>
      <c r="W760" s="216">
        <f t="shared" si="126"/>
        <v>426126</v>
      </c>
      <c r="X760" s="216">
        <f t="shared" si="126"/>
        <v>169294.83</v>
      </c>
      <c r="Y760" s="216">
        <f t="shared" si="126"/>
        <v>0</v>
      </c>
      <c r="Z760" s="216">
        <f t="shared" si="126"/>
        <v>0</v>
      </c>
      <c r="AA760" s="216">
        <f t="shared" si="126"/>
        <v>0</v>
      </c>
      <c r="AB760" s="216">
        <f t="shared" si="126"/>
        <v>504730</v>
      </c>
      <c r="AC760" s="216">
        <f t="shared" si="126"/>
        <v>122900</v>
      </c>
      <c r="AD760" s="216">
        <f t="shared" si="126"/>
        <v>228978.02</v>
      </c>
      <c r="AE760" s="216">
        <f t="shared" si="126"/>
        <v>0</v>
      </c>
      <c r="AF760" s="216">
        <f t="shared" si="126"/>
        <v>0</v>
      </c>
      <c r="AG760" s="216">
        <f t="shared" si="126"/>
        <v>1755297.94</v>
      </c>
      <c r="AH760" s="216">
        <f t="shared" si="126"/>
        <v>0</v>
      </c>
      <c r="AI760" s="216">
        <f t="shared" si="126"/>
        <v>12125</v>
      </c>
      <c r="AJ760" s="216">
        <f t="shared" si="126"/>
        <v>0</v>
      </c>
      <c r="AK760" s="216">
        <f t="shared" si="126"/>
        <v>0</v>
      </c>
      <c r="AL760" s="216">
        <f t="shared" si="126"/>
        <v>0</v>
      </c>
      <c r="AM760" s="216">
        <f t="shared" si="126"/>
        <v>0</v>
      </c>
      <c r="AN760" s="216">
        <f t="shared" si="126"/>
        <v>0</v>
      </c>
      <c r="AO760" s="216">
        <f t="shared" si="126"/>
        <v>0</v>
      </c>
      <c r="AP760" s="216">
        <f t="shared" si="126"/>
        <v>0</v>
      </c>
      <c r="AQ760" s="216">
        <f t="shared" si="126"/>
        <v>713031.64</v>
      </c>
      <c r="AR760" s="216">
        <f t="shared" si="126"/>
        <v>0</v>
      </c>
      <c r="AS760" s="216">
        <f t="shared" si="126"/>
        <v>48264</v>
      </c>
      <c r="AT760" s="216">
        <f t="shared" si="126"/>
        <v>0</v>
      </c>
      <c r="AU760" s="216">
        <f t="shared" si="126"/>
        <v>2152</v>
      </c>
      <c r="AV760" s="216">
        <f t="shared" si="126"/>
        <v>0</v>
      </c>
      <c r="AW760" s="216">
        <f t="shared" si="126"/>
        <v>202068</v>
      </c>
      <c r="AX760" s="216">
        <f t="shared" si="126"/>
        <v>0</v>
      </c>
      <c r="AY760" s="216">
        <f t="shared" si="126"/>
        <v>0</v>
      </c>
      <c r="AZ760" s="216">
        <f t="shared" si="126"/>
        <v>0</v>
      </c>
      <c r="BA760" s="216">
        <f t="shared" si="126"/>
        <v>2810</v>
      </c>
      <c r="BB760" s="216">
        <f t="shared" si="126"/>
        <v>0</v>
      </c>
      <c r="BC760" s="216">
        <f t="shared" si="126"/>
        <v>0</v>
      </c>
      <c r="BD760" s="216">
        <f t="shared" si="126"/>
        <v>229500</v>
      </c>
      <c r="BE760" s="216">
        <f t="shared" si="126"/>
        <v>0</v>
      </c>
      <c r="BF760" s="216">
        <f t="shared" si="126"/>
        <v>4359.93</v>
      </c>
      <c r="BG760" s="216">
        <f t="shared" si="126"/>
        <v>0</v>
      </c>
      <c r="BH760" s="216">
        <f t="shared" si="126"/>
        <v>0</v>
      </c>
      <c r="BI760" s="216">
        <f t="shared" si="126"/>
        <v>0</v>
      </c>
      <c r="BJ760" s="216">
        <f t="shared" si="126"/>
        <v>0</v>
      </c>
      <c r="BK760" s="216">
        <f t="shared" si="126"/>
        <v>0</v>
      </c>
      <c r="BL760" s="216">
        <f t="shared" si="126"/>
        <v>0</v>
      </c>
      <c r="BM760" s="216">
        <f t="shared" si="126"/>
        <v>0</v>
      </c>
      <c r="BN760" s="216">
        <f t="shared" si="126"/>
        <v>0</v>
      </c>
      <c r="BO760" s="216">
        <f t="shared" si="126"/>
        <v>0</v>
      </c>
      <c r="BP760" s="216">
        <f t="shared" si="126"/>
        <v>0</v>
      </c>
      <c r="BQ760" s="216">
        <f t="shared" si="126"/>
        <v>75247</v>
      </c>
      <c r="BR760" s="216">
        <f t="shared" si="126"/>
        <v>0</v>
      </c>
      <c r="BS760" s="216">
        <f t="shared" si="126"/>
        <v>210</v>
      </c>
      <c r="BT760" s="216">
        <f t="shared" si="124"/>
        <v>183273</v>
      </c>
      <c r="BU760" s="216">
        <f t="shared" si="124"/>
        <v>167878.31</v>
      </c>
      <c r="BV760" s="216">
        <f t="shared" si="124"/>
        <v>131000</v>
      </c>
      <c r="BW760" s="216">
        <f t="shared" si="124"/>
        <v>187500</v>
      </c>
      <c r="BX760" s="216">
        <f t="shared" si="124"/>
        <v>268230</v>
      </c>
      <c r="BY760" s="216">
        <f t="shared" si="124"/>
        <v>0</v>
      </c>
      <c r="BZ760" s="216">
        <f t="shared" si="124"/>
        <v>166841</v>
      </c>
      <c r="CA760" s="216">
        <f t="shared" si="124"/>
        <v>0</v>
      </c>
      <c r="CB760" s="216">
        <f t="shared" si="124"/>
        <v>189400</v>
      </c>
      <c r="CC760" s="216">
        <f t="shared" si="86"/>
        <v>12386226.17</v>
      </c>
    </row>
    <row r="761" spans="1:81" s="116" customFormat="1">
      <c r="A761" s="148"/>
      <c r="B761" s="349"/>
      <c r="C761" s="351"/>
      <c r="D761" s="361"/>
      <c r="E761" s="361"/>
      <c r="F761" s="362" t="s">
        <v>1326</v>
      </c>
      <c r="G761" s="363" t="s">
        <v>1327</v>
      </c>
      <c r="H761" s="216">
        <f t="shared" si="126"/>
        <v>0</v>
      </c>
      <c r="I761" s="216">
        <f t="shared" si="126"/>
        <v>0</v>
      </c>
      <c r="J761" s="216">
        <f t="shared" si="126"/>
        <v>547401</v>
      </c>
      <c r="K761" s="216">
        <f t="shared" si="126"/>
        <v>0</v>
      </c>
      <c r="L761" s="216">
        <f t="shared" si="126"/>
        <v>49575</v>
      </c>
      <c r="M761" s="216">
        <f t="shared" si="126"/>
        <v>61000</v>
      </c>
      <c r="N761" s="216">
        <f t="shared" si="126"/>
        <v>0</v>
      </c>
      <c r="O761" s="216">
        <f t="shared" si="126"/>
        <v>0</v>
      </c>
      <c r="P761" s="216">
        <f t="shared" si="126"/>
        <v>0</v>
      </c>
      <c r="Q761" s="216">
        <f t="shared" si="126"/>
        <v>0</v>
      </c>
      <c r="R761" s="216">
        <f t="shared" si="126"/>
        <v>0</v>
      </c>
      <c r="S761" s="216">
        <f t="shared" si="126"/>
        <v>0</v>
      </c>
      <c r="T761" s="216">
        <f t="shared" si="126"/>
        <v>0</v>
      </c>
      <c r="U761" s="216">
        <f t="shared" si="126"/>
        <v>0</v>
      </c>
      <c r="V761" s="216">
        <f t="shared" si="126"/>
        <v>0</v>
      </c>
      <c r="W761" s="216">
        <f t="shared" si="126"/>
        <v>0</v>
      </c>
      <c r="X761" s="216">
        <f t="shared" si="126"/>
        <v>0</v>
      </c>
      <c r="Y761" s="216">
        <f t="shared" si="126"/>
        <v>0</v>
      </c>
      <c r="Z761" s="216">
        <f t="shared" si="126"/>
        <v>0</v>
      </c>
      <c r="AA761" s="216">
        <f t="shared" si="126"/>
        <v>0</v>
      </c>
      <c r="AB761" s="216">
        <f t="shared" si="126"/>
        <v>0</v>
      </c>
      <c r="AC761" s="216">
        <f t="shared" si="126"/>
        <v>0</v>
      </c>
      <c r="AD761" s="216">
        <f t="shared" si="126"/>
        <v>0</v>
      </c>
      <c r="AE761" s="216">
        <f t="shared" si="126"/>
        <v>0</v>
      </c>
      <c r="AF761" s="216">
        <f t="shared" si="126"/>
        <v>0</v>
      </c>
      <c r="AG761" s="216">
        <f t="shared" si="126"/>
        <v>0</v>
      </c>
      <c r="AH761" s="216">
        <f t="shared" si="126"/>
        <v>0</v>
      </c>
      <c r="AI761" s="216">
        <f t="shared" si="126"/>
        <v>0</v>
      </c>
      <c r="AJ761" s="216">
        <f t="shared" si="126"/>
        <v>0</v>
      </c>
      <c r="AK761" s="216">
        <f t="shared" si="126"/>
        <v>0</v>
      </c>
      <c r="AL761" s="216">
        <f t="shared" si="126"/>
        <v>0</v>
      </c>
      <c r="AM761" s="216">
        <f t="shared" si="126"/>
        <v>0</v>
      </c>
      <c r="AN761" s="216">
        <f t="shared" si="126"/>
        <v>0</v>
      </c>
      <c r="AO761" s="216">
        <f t="shared" si="126"/>
        <v>0</v>
      </c>
      <c r="AP761" s="216">
        <f t="shared" si="126"/>
        <v>0</v>
      </c>
      <c r="AQ761" s="216">
        <f t="shared" si="126"/>
        <v>47511</v>
      </c>
      <c r="AR761" s="216">
        <f t="shared" si="126"/>
        <v>0</v>
      </c>
      <c r="AS761" s="216">
        <f t="shared" si="126"/>
        <v>5940</v>
      </c>
      <c r="AT761" s="216">
        <f t="shared" si="126"/>
        <v>0</v>
      </c>
      <c r="AU761" s="216">
        <f t="shared" si="126"/>
        <v>450000</v>
      </c>
      <c r="AV761" s="216">
        <f t="shared" si="126"/>
        <v>0</v>
      </c>
      <c r="AW761" s="216">
        <f t="shared" si="126"/>
        <v>0</v>
      </c>
      <c r="AX761" s="216">
        <f t="shared" si="126"/>
        <v>0</v>
      </c>
      <c r="AY761" s="216">
        <f t="shared" si="126"/>
        <v>205335.9</v>
      </c>
      <c r="AZ761" s="216">
        <f t="shared" si="126"/>
        <v>0</v>
      </c>
      <c r="BA761" s="216">
        <f t="shared" si="126"/>
        <v>0</v>
      </c>
      <c r="BB761" s="216">
        <f t="shared" si="126"/>
        <v>0</v>
      </c>
      <c r="BC761" s="216">
        <f t="shared" si="126"/>
        <v>0</v>
      </c>
      <c r="BD761" s="216">
        <f t="shared" si="126"/>
        <v>0</v>
      </c>
      <c r="BE761" s="216">
        <f t="shared" si="126"/>
        <v>391750</v>
      </c>
      <c r="BF761" s="216">
        <f t="shared" si="126"/>
        <v>318213</v>
      </c>
      <c r="BG761" s="216">
        <f t="shared" si="126"/>
        <v>181020</v>
      </c>
      <c r="BH761" s="216">
        <f t="shared" si="126"/>
        <v>0</v>
      </c>
      <c r="BI761" s="216">
        <f t="shared" si="126"/>
        <v>0</v>
      </c>
      <c r="BJ761" s="216">
        <f t="shared" si="126"/>
        <v>0</v>
      </c>
      <c r="BK761" s="216">
        <f t="shared" si="126"/>
        <v>0</v>
      </c>
      <c r="BL761" s="216">
        <f t="shared" si="126"/>
        <v>0</v>
      </c>
      <c r="BM761" s="216">
        <f t="shared" si="126"/>
        <v>0</v>
      </c>
      <c r="BN761" s="216">
        <f t="shared" si="126"/>
        <v>0</v>
      </c>
      <c r="BO761" s="216">
        <f t="shared" si="126"/>
        <v>0</v>
      </c>
      <c r="BP761" s="216">
        <f t="shared" si="126"/>
        <v>0</v>
      </c>
      <c r="BQ761" s="216">
        <f t="shared" si="126"/>
        <v>0</v>
      </c>
      <c r="BR761" s="216">
        <f t="shared" si="126"/>
        <v>0</v>
      </c>
      <c r="BS761" s="216">
        <f t="shared" ref="BS761" si="127">BS653</f>
        <v>0</v>
      </c>
      <c r="BT761" s="216">
        <f t="shared" si="124"/>
        <v>0</v>
      </c>
      <c r="BU761" s="216">
        <f t="shared" si="124"/>
        <v>0</v>
      </c>
      <c r="BV761" s="216">
        <f t="shared" si="124"/>
        <v>0</v>
      </c>
      <c r="BW761" s="216">
        <f t="shared" si="124"/>
        <v>0</v>
      </c>
      <c r="BX761" s="216">
        <f t="shared" si="124"/>
        <v>0</v>
      </c>
      <c r="BY761" s="216">
        <f t="shared" si="124"/>
        <v>0</v>
      </c>
      <c r="BZ761" s="216">
        <f t="shared" si="124"/>
        <v>0</v>
      </c>
      <c r="CA761" s="216">
        <f t="shared" si="124"/>
        <v>0</v>
      </c>
      <c r="CB761" s="216">
        <f t="shared" si="124"/>
        <v>0</v>
      </c>
      <c r="CC761" s="216">
        <f t="shared" si="86"/>
        <v>2257745.9</v>
      </c>
    </row>
    <row r="762" spans="1:81" s="116" customFormat="1">
      <c r="A762" s="148"/>
      <c r="B762" s="349"/>
      <c r="C762" s="351"/>
      <c r="D762" s="361"/>
      <c r="E762" s="361"/>
      <c r="F762" s="362" t="s">
        <v>1328</v>
      </c>
      <c r="G762" s="363" t="s">
        <v>1329</v>
      </c>
      <c r="H762" s="216">
        <f t="shared" ref="H762:BS765" si="128">H654</f>
        <v>0</v>
      </c>
      <c r="I762" s="216">
        <f t="shared" si="128"/>
        <v>0</v>
      </c>
      <c r="J762" s="216">
        <f t="shared" si="128"/>
        <v>29815</v>
      </c>
      <c r="K762" s="216">
        <f t="shared" si="128"/>
        <v>0</v>
      </c>
      <c r="L762" s="216">
        <f t="shared" si="128"/>
        <v>20800</v>
      </c>
      <c r="M762" s="216">
        <f t="shared" si="128"/>
        <v>80000</v>
      </c>
      <c r="N762" s="216">
        <f t="shared" si="128"/>
        <v>0</v>
      </c>
      <c r="O762" s="216">
        <f t="shared" si="128"/>
        <v>0</v>
      </c>
      <c r="P762" s="216">
        <f t="shared" si="128"/>
        <v>0</v>
      </c>
      <c r="Q762" s="216">
        <f t="shared" si="128"/>
        <v>0</v>
      </c>
      <c r="R762" s="216">
        <f t="shared" si="128"/>
        <v>0</v>
      </c>
      <c r="S762" s="216">
        <f t="shared" si="128"/>
        <v>0</v>
      </c>
      <c r="T762" s="216">
        <f t="shared" si="128"/>
        <v>0</v>
      </c>
      <c r="U762" s="216">
        <f t="shared" si="128"/>
        <v>0</v>
      </c>
      <c r="V762" s="216">
        <f t="shared" si="128"/>
        <v>0</v>
      </c>
      <c r="W762" s="216">
        <f t="shared" si="128"/>
        <v>0</v>
      </c>
      <c r="X762" s="216">
        <f t="shared" si="128"/>
        <v>0</v>
      </c>
      <c r="Y762" s="216">
        <f t="shared" si="128"/>
        <v>0</v>
      </c>
      <c r="Z762" s="216">
        <f t="shared" si="128"/>
        <v>0</v>
      </c>
      <c r="AA762" s="216">
        <f t="shared" si="128"/>
        <v>0</v>
      </c>
      <c r="AB762" s="216">
        <f t="shared" si="128"/>
        <v>0</v>
      </c>
      <c r="AC762" s="216">
        <f t="shared" si="128"/>
        <v>0</v>
      </c>
      <c r="AD762" s="216">
        <f t="shared" si="128"/>
        <v>0</v>
      </c>
      <c r="AE762" s="216">
        <f t="shared" si="128"/>
        <v>0</v>
      </c>
      <c r="AF762" s="216">
        <f t="shared" si="128"/>
        <v>0</v>
      </c>
      <c r="AG762" s="216">
        <f t="shared" si="128"/>
        <v>0</v>
      </c>
      <c r="AH762" s="216">
        <f t="shared" si="128"/>
        <v>0</v>
      </c>
      <c r="AI762" s="216">
        <f t="shared" si="128"/>
        <v>0</v>
      </c>
      <c r="AJ762" s="216">
        <f t="shared" si="128"/>
        <v>170460</v>
      </c>
      <c r="AK762" s="216">
        <f t="shared" si="128"/>
        <v>0</v>
      </c>
      <c r="AL762" s="216">
        <f t="shared" si="128"/>
        <v>0</v>
      </c>
      <c r="AM762" s="216">
        <f t="shared" si="128"/>
        <v>0</v>
      </c>
      <c r="AN762" s="216">
        <f t="shared" si="128"/>
        <v>0</v>
      </c>
      <c r="AO762" s="216">
        <f t="shared" si="128"/>
        <v>0</v>
      </c>
      <c r="AP762" s="216">
        <f t="shared" si="128"/>
        <v>0</v>
      </c>
      <c r="AQ762" s="216">
        <f t="shared" si="128"/>
        <v>0</v>
      </c>
      <c r="AR762" s="216">
        <f t="shared" si="128"/>
        <v>0</v>
      </c>
      <c r="AS762" s="216">
        <f t="shared" si="128"/>
        <v>13230</v>
      </c>
      <c r="AT762" s="216">
        <f t="shared" si="128"/>
        <v>0</v>
      </c>
      <c r="AU762" s="216">
        <f t="shared" si="128"/>
        <v>210000</v>
      </c>
      <c r="AV762" s="216">
        <f t="shared" si="128"/>
        <v>0</v>
      </c>
      <c r="AW762" s="216">
        <f t="shared" si="128"/>
        <v>0</v>
      </c>
      <c r="AX762" s="216">
        <f t="shared" si="128"/>
        <v>0</v>
      </c>
      <c r="AY762" s="216">
        <f t="shared" si="128"/>
        <v>21310.48</v>
      </c>
      <c r="AZ762" s="216">
        <f t="shared" si="128"/>
        <v>0</v>
      </c>
      <c r="BA762" s="216">
        <f t="shared" si="128"/>
        <v>0</v>
      </c>
      <c r="BB762" s="216">
        <f t="shared" si="128"/>
        <v>0</v>
      </c>
      <c r="BC762" s="216">
        <f t="shared" si="128"/>
        <v>0</v>
      </c>
      <c r="BD762" s="216">
        <f t="shared" si="128"/>
        <v>0</v>
      </c>
      <c r="BE762" s="216">
        <f t="shared" si="128"/>
        <v>0</v>
      </c>
      <c r="BF762" s="216">
        <f t="shared" si="128"/>
        <v>0</v>
      </c>
      <c r="BG762" s="216">
        <f t="shared" si="128"/>
        <v>0</v>
      </c>
      <c r="BH762" s="216">
        <f t="shared" si="128"/>
        <v>0</v>
      </c>
      <c r="BI762" s="216">
        <f t="shared" si="128"/>
        <v>0</v>
      </c>
      <c r="BJ762" s="216">
        <f t="shared" si="128"/>
        <v>0</v>
      </c>
      <c r="BK762" s="216">
        <f t="shared" si="128"/>
        <v>0</v>
      </c>
      <c r="BL762" s="216">
        <f t="shared" si="128"/>
        <v>0</v>
      </c>
      <c r="BM762" s="216">
        <f t="shared" si="128"/>
        <v>0</v>
      </c>
      <c r="BN762" s="216">
        <f t="shared" si="128"/>
        <v>0</v>
      </c>
      <c r="BO762" s="216">
        <f t="shared" si="128"/>
        <v>0</v>
      </c>
      <c r="BP762" s="216">
        <f t="shared" si="128"/>
        <v>0</v>
      </c>
      <c r="BQ762" s="216">
        <f t="shared" si="128"/>
        <v>22919</v>
      </c>
      <c r="BR762" s="216">
        <f t="shared" si="128"/>
        <v>0</v>
      </c>
      <c r="BS762" s="216">
        <f t="shared" si="128"/>
        <v>0</v>
      </c>
      <c r="BT762" s="216">
        <f t="shared" si="124"/>
        <v>0</v>
      </c>
      <c r="BU762" s="216">
        <f t="shared" si="124"/>
        <v>0</v>
      </c>
      <c r="BV762" s="216">
        <f t="shared" si="124"/>
        <v>0</v>
      </c>
      <c r="BW762" s="216">
        <f t="shared" si="124"/>
        <v>0</v>
      </c>
      <c r="BX762" s="216">
        <f t="shared" si="124"/>
        <v>0</v>
      </c>
      <c r="BY762" s="216">
        <f t="shared" si="124"/>
        <v>0</v>
      </c>
      <c r="BZ762" s="216">
        <f t="shared" si="124"/>
        <v>0</v>
      </c>
      <c r="CA762" s="216">
        <f t="shared" si="124"/>
        <v>0</v>
      </c>
      <c r="CB762" s="216">
        <f t="shared" si="124"/>
        <v>0</v>
      </c>
      <c r="CC762" s="216">
        <f t="shared" si="86"/>
        <v>568534.48</v>
      </c>
    </row>
    <row r="763" spans="1:81" s="116" customFormat="1">
      <c r="A763" s="148"/>
      <c r="B763" s="349"/>
      <c r="C763" s="351"/>
      <c r="D763" s="361"/>
      <c r="E763" s="361"/>
      <c r="F763" s="362" t="s">
        <v>1330</v>
      </c>
      <c r="G763" s="363" t="s">
        <v>1331</v>
      </c>
      <c r="H763" s="216">
        <f t="shared" si="128"/>
        <v>0</v>
      </c>
      <c r="I763" s="216">
        <f t="shared" si="128"/>
        <v>0</v>
      </c>
      <c r="J763" s="216">
        <f t="shared" si="128"/>
        <v>0</v>
      </c>
      <c r="K763" s="216">
        <f t="shared" si="128"/>
        <v>0</v>
      </c>
      <c r="L763" s="216">
        <f t="shared" si="128"/>
        <v>0</v>
      </c>
      <c r="M763" s="216">
        <f t="shared" si="128"/>
        <v>0</v>
      </c>
      <c r="N763" s="216">
        <f t="shared" si="128"/>
        <v>0</v>
      </c>
      <c r="O763" s="216">
        <f t="shared" si="128"/>
        <v>0</v>
      </c>
      <c r="P763" s="216">
        <f t="shared" si="128"/>
        <v>0</v>
      </c>
      <c r="Q763" s="216">
        <f t="shared" si="128"/>
        <v>0</v>
      </c>
      <c r="R763" s="216">
        <f t="shared" si="128"/>
        <v>0</v>
      </c>
      <c r="S763" s="216">
        <f t="shared" si="128"/>
        <v>0</v>
      </c>
      <c r="T763" s="216">
        <f t="shared" si="128"/>
        <v>0</v>
      </c>
      <c r="U763" s="216">
        <f t="shared" si="128"/>
        <v>0</v>
      </c>
      <c r="V763" s="216">
        <f t="shared" si="128"/>
        <v>0</v>
      </c>
      <c r="W763" s="216">
        <f t="shared" si="128"/>
        <v>0</v>
      </c>
      <c r="X763" s="216">
        <f t="shared" si="128"/>
        <v>0</v>
      </c>
      <c r="Y763" s="216">
        <f t="shared" si="128"/>
        <v>0</v>
      </c>
      <c r="Z763" s="216">
        <f t="shared" si="128"/>
        <v>0</v>
      </c>
      <c r="AA763" s="216">
        <f t="shared" si="128"/>
        <v>0</v>
      </c>
      <c r="AB763" s="216">
        <f t="shared" si="128"/>
        <v>0</v>
      </c>
      <c r="AC763" s="216">
        <f t="shared" si="128"/>
        <v>0</v>
      </c>
      <c r="AD763" s="216">
        <f t="shared" si="128"/>
        <v>0</v>
      </c>
      <c r="AE763" s="216">
        <f t="shared" si="128"/>
        <v>0</v>
      </c>
      <c r="AF763" s="216">
        <f t="shared" si="128"/>
        <v>0</v>
      </c>
      <c r="AG763" s="216">
        <f t="shared" si="128"/>
        <v>0</v>
      </c>
      <c r="AH763" s="216">
        <f t="shared" si="128"/>
        <v>0</v>
      </c>
      <c r="AI763" s="216">
        <f t="shared" si="128"/>
        <v>0</v>
      </c>
      <c r="AJ763" s="216">
        <f t="shared" si="128"/>
        <v>0</v>
      </c>
      <c r="AK763" s="216">
        <f t="shared" si="128"/>
        <v>0</v>
      </c>
      <c r="AL763" s="216">
        <f t="shared" si="128"/>
        <v>0</v>
      </c>
      <c r="AM763" s="216">
        <f t="shared" si="128"/>
        <v>0</v>
      </c>
      <c r="AN763" s="216">
        <f t="shared" si="128"/>
        <v>0</v>
      </c>
      <c r="AO763" s="216">
        <f t="shared" si="128"/>
        <v>0</v>
      </c>
      <c r="AP763" s="216">
        <f t="shared" si="128"/>
        <v>0</v>
      </c>
      <c r="AQ763" s="216">
        <f t="shared" si="128"/>
        <v>0</v>
      </c>
      <c r="AR763" s="216">
        <f t="shared" si="128"/>
        <v>0</v>
      </c>
      <c r="AS763" s="216">
        <f t="shared" si="128"/>
        <v>0</v>
      </c>
      <c r="AT763" s="216">
        <f t="shared" si="128"/>
        <v>0</v>
      </c>
      <c r="AU763" s="216">
        <f t="shared" si="128"/>
        <v>0</v>
      </c>
      <c r="AV763" s="216">
        <f t="shared" si="128"/>
        <v>0</v>
      </c>
      <c r="AW763" s="216">
        <f t="shared" si="128"/>
        <v>0</v>
      </c>
      <c r="AX763" s="216">
        <f t="shared" si="128"/>
        <v>0</v>
      </c>
      <c r="AY763" s="216">
        <f t="shared" si="128"/>
        <v>0</v>
      </c>
      <c r="AZ763" s="216">
        <f t="shared" si="128"/>
        <v>0</v>
      </c>
      <c r="BA763" s="216">
        <f t="shared" si="128"/>
        <v>0</v>
      </c>
      <c r="BB763" s="216">
        <f t="shared" si="128"/>
        <v>0</v>
      </c>
      <c r="BC763" s="216">
        <f t="shared" si="128"/>
        <v>0</v>
      </c>
      <c r="BD763" s="216">
        <f t="shared" si="128"/>
        <v>0</v>
      </c>
      <c r="BE763" s="216">
        <f t="shared" si="128"/>
        <v>0</v>
      </c>
      <c r="BF763" s="216">
        <f t="shared" si="128"/>
        <v>0</v>
      </c>
      <c r="BG763" s="216">
        <f t="shared" si="128"/>
        <v>0</v>
      </c>
      <c r="BH763" s="216">
        <f t="shared" si="128"/>
        <v>0</v>
      </c>
      <c r="BI763" s="216">
        <f t="shared" si="128"/>
        <v>0</v>
      </c>
      <c r="BJ763" s="216">
        <f t="shared" si="128"/>
        <v>0</v>
      </c>
      <c r="BK763" s="216">
        <f t="shared" si="128"/>
        <v>0</v>
      </c>
      <c r="BL763" s="216">
        <f t="shared" si="128"/>
        <v>0</v>
      </c>
      <c r="BM763" s="216">
        <f t="shared" si="128"/>
        <v>0</v>
      </c>
      <c r="BN763" s="216">
        <f t="shared" si="128"/>
        <v>0</v>
      </c>
      <c r="BO763" s="216">
        <f t="shared" si="128"/>
        <v>0</v>
      </c>
      <c r="BP763" s="216">
        <f t="shared" si="128"/>
        <v>0</v>
      </c>
      <c r="BQ763" s="216">
        <f t="shared" si="128"/>
        <v>0</v>
      </c>
      <c r="BR763" s="216">
        <f t="shared" si="128"/>
        <v>0</v>
      </c>
      <c r="BS763" s="216">
        <f t="shared" si="128"/>
        <v>0</v>
      </c>
      <c r="BT763" s="216">
        <f t="shared" si="124"/>
        <v>0</v>
      </c>
      <c r="BU763" s="216">
        <f t="shared" si="124"/>
        <v>0</v>
      </c>
      <c r="BV763" s="216">
        <f t="shared" si="124"/>
        <v>0</v>
      </c>
      <c r="BW763" s="216">
        <f t="shared" si="124"/>
        <v>0</v>
      </c>
      <c r="BX763" s="216">
        <f t="shared" si="124"/>
        <v>0</v>
      </c>
      <c r="BY763" s="216">
        <f t="shared" si="124"/>
        <v>0</v>
      </c>
      <c r="BZ763" s="216">
        <f t="shared" si="124"/>
        <v>0</v>
      </c>
      <c r="CA763" s="216">
        <f t="shared" si="124"/>
        <v>0</v>
      </c>
      <c r="CB763" s="216">
        <f t="shared" si="124"/>
        <v>0</v>
      </c>
      <c r="CC763" s="216">
        <f t="shared" ref="CC763:CC802" si="129">SUM(H763:CB763)</f>
        <v>0</v>
      </c>
    </row>
    <row r="764" spans="1:81" s="116" customFormat="1">
      <c r="A764" s="148"/>
      <c r="B764" s="349"/>
      <c r="C764" s="351"/>
      <c r="D764" s="361"/>
      <c r="E764" s="361"/>
      <c r="F764" s="362" t="s">
        <v>1332</v>
      </c>
      <c r="G764" s="363" t="s">
        <v>1333</v>
      </c>
      <c r="H764" s="216">
        <f t="shared" si="128"/>
        <v>0</v>
      </c>
      <c r="I764" s="216">
        <f t="shared" si="128"/>
        <v>0</v>
      </c>
      <c r="J764" s="216">
        <f t="shared" si="128"/>
        <v>0</v>
      </c>
      <c r="K764" s="216">
        <f t="shared" si="128"/>
        <v>0</v>
      </c>
      <c r="L764" s="216">
        <f t="shared" si="128"/>
        <v>0</v>
      </c>
      <c r="M764" s="216">
        <f t="shared" si="128"/>
        <v>0</v>
      </c>
      <c r="N764" s="216">
        <f t="shared" si="128"/>
        <v>0</v>
      </c>
      <c r="O764" s="216">
        <f t="shared" si="128"/>
        <v>0</v>
      </c>
      <c r="P764" s="216">
        <f t="shared" si="128"/>
        <v>10378.700000000001</v>
      </c>
      <c r="Q764" s="216">
        <f t="shared" si="128"/>
        <v>0</v>
      </c>
      <c r="R764" s="216">
        <f t="shared" si="128"/>
        <v>0</v>
      </c>
      <c r="S764" s="216">
        <f t="shared" si="128"/>
        <v>0</v>
      </c>
      <c r="T764" s="216">
        <f t="shared" si="128"/>
        <v>0</v>
      </c>
      <c r="U764" s="216">
        <f t="shared" si="128"/>
        <v>0</v>
      </c>
      <c r="V764" s="216">
        <f t="shared" si="128"/>
        <v>0</v>
      </c>
      <c r="W764" s="216">
        <f t="shared" si="128"/>
        <v>0</v>
      </c>
      <c r="X764" s="216">
        <f t="shared" si="128"/>
        <v>0</v>
      </c>
      <c r="Y764" s="216">
        <f t="shared" si="128"/>
        <v>0</v>
      </c>
      <c r="Z764" s="216">
        <f t="shared" si="128"/>
        <v>0</v>
      </c>
      <c r="AA764" s="216">
        <f t="shared" si="128"/>
        <v>0</v>
      </c>
      <c r="AB764" s="216">
        <f t="shared" si="128"/>
        <v>0</v>
      </c>
      <c r="AC764" s="216">
        <f t="shared" si="128"/>
        <v>0</v>
      </c>
      <c r="AD764" s="216">
        <f t="shared" si="128"/>
        <v>0</v>
      </c>
      <c r="AE764" s="216">
        <f t="shared" si="128"/>
        <v>0</v>
      </c>
      <c r="AF764" s="216">
        <f t="shared" si="128"/>
        <v>0</v>
      </c>
      <c r="AG764" s="216">
        <f t="shared" si="128"/>
        <v>0</v>
      </c>
      <c r="AH764" s="216">
        <f t="shared" si="128"/>
        <v>0</v>
      </c>
      <c r="AI764" s="216">
        <f t="shared" si="128"/>
        <v>0</v>
      </c>
      <c r="AJ764" s="216">
        <f t="shared" si="128"/>
        <v>0</v>
      </c>
      <c r="AK764" s="216">
        <f t="shared" si="128"/>
        <v>0</v>
      </c>
      <c r="AL764" s="216">
        <f t="shared" si="128"/>
        <v>0</v>
      </c>
      <c r="AM764" s="216">
        <f t="shared" si="128"/>
        <v>0</v>
      </c>
      <c r="AN764" s="216">
        <f t="shared" si="128"/>
        <v>0</v>
      </c>
      <c r="AO764" s="216">
        <f t="shared" si="128"/>
        <v>0</v>
      </c>
      <c r="AP764" s="216">
        <f t="shared" si="128"/>
        <v>0</v>
      </c>
      <c r="AQ764" s="216">
        <f t="shared" si="128"/>
        <v>0</v>
      </c>
      <c r="AR764" s="216">
        <f t="shared" si="128"/>
        <v>0</v>
      </c>
      <c r="AS764" s="216">
        <f t="shared" si="128"/>
        <v>0</v>
      </c>
      <c r="AT764" s="216">
        <f t="shared" si="128"/>
        <v>0</v>
      </c>
      <c r="AU764" s="216">
        <f t="shared" si="128"/>
        <v>0</v>
      </c>
      <c r="AV764" s="216">
        <f t="shared" si="128"/>
        <v>0</v>
      </c>
      <c r="AW764" s="216">
        <f t="shared" si="128"/>
        <v>0</v>
      </c>
      <c r="AX764" s="216">
        <f t="shared" si="128"/>
        <v>0</v>
      </c>
      <c r="AY764" s="216">
        <f t="shared" si="128"/>
        <v>0</v>
      </c>
      <c r="AZ764" s="216">
        <f t="shared" si="128"/>
        <v>0</v>
      </c>
      <c r="BA764" s="216">
        <f t="shared" si="128"/>
        <v>0</v>
      </c>
      <c r="BB764" s="216">
        <f t="shared" si="128"/>
        <v>0</v>
      </c>
      <c r="BC764" s="216">
        <f t="shared" si="128"/>
        <v>0</v>
      </c>
      <c r="BD764" s="216">
        <f t="shared" si="128"/>
        <v>0</v>
      </c>
      <c r="BE764" s="216">
        <f t="shared" si="128"/>
        <v>0</v>
      </c>
      <c r="BF764" s="216">
        <f t="shared" si="128"/>
        <v>0</v>
      </c>
      <c r="BG764" s="216">
        <f t="shared" si="128"/>
        <v>0</v>
      </c>
      <c r="BH764" s="216">
        <f t="shared" si="128"/>
        <v>0</v>
      </c>
      <c r="BI764" s="216">
        <f t="shared" si="128"/>
        <v>0</v>
      </c>
      <c r="BJ764" s="216">
        <f t="shared" si="128"/>
        <v>0</v>
      </c>
      <c r="BK764" s="216">
        <f t="shared" si="128"/>
        <v>0</v>
      </c>
      <c r="BL764" s="216">
        <f t="shared" si="128"/>
        <v>0</v>
      </c>
      <c r="BM764" s="216">
        <f t="shared" si="128"/>
        <v>0</v>
      </c>
      <c r="BN764" s="216">
        <f t="shared" si="128"/>
        <v>0</v>
      </c>
      <c r="BO764" s="216">
        <f t="shared" si="128"/>
        <v>0</v>
      </c>
      <c r="BP764" s="216">
        <f t="shared" si="128"/>
        <v>0</v>
      </c>
      <c r="BQ764" s="216">
        <f t="shared" si="128"/>
        <v>0</v>
      </c>
      <c r="BR764" s="216">
        <f t="shared" si="128"/>
        <v>0</v>
      </c>
      <c r="BS764" s="216">
        <f t="shared" si="128"/>
        <v>0</v>
      </c>
      <c r="BT764" s="216">
        <f t="shared" si="124"/>
        <v>0</v>
      </c>
      <c r="BU764" s="216">
        <f t="shared" si="124"/>
        <v>0</v>
      </c>
      <c r="BV764" s="216">
        <f t="shared" si="124"/>
        <v>0</v>
      </c>
      <c r="BW764" s="216">
        <f t="shared" si="124"/>
        <v>0</v>
      </c>
      <c r="BX764" s="216">
        <f t="shared" si="124"/>
        <v>0</v>
      </c>
      <c r="BY764" s="216">
        <f t="shared" si="124"/>
        <v>0</v>
      </c>
      <c r="BZ764" s="216">
        <f t="shared" si="124"/>
        <v>0</v>
      </c>
      <c r="CA764" s="216">
        <f t="shared" si="124"/>
        <v>0</v>
      </c>
      <c r="CB764" s="216">
        <f t="shared" si="124"/>
        <v>0</v>
      </c>
      <c r="CC764" s="216">
        <f t="shared" si="129"/>
        <v>10378.700000000001</v>
      </c>
    </row>
    <row r="765" spans="1:81" s="116" customFormat="1">
      <c r="A765" s="148"/>
      <c r="B765" s="349"/>
      <c r="C765" s="351"/>
      <c r="D765" s="361"/>
      <c r="E765" s="361"/>
      <c r="F765" s="362" t="s">
        <v>1334</v>
      </c>
      <c r="G765" s="363" t="s">
        <v>1335</v>
      </c>
      <c r="H765" s="216">
        <f t="shared" si="128"/>
        <v>0</v>
      </c>
      <c r="I765" s="216">
        <f t="shared" si="128"/>
        <v>90000</v>
      </c>
      <c r="J765" s="216">
        <f t="shared" si="128"/>
        <v>360000</v>
      </c>
      <c r="K765" s="216">
        <f t="shared" si="128"/>
        <v>115000</v>
      </c>
      <c r="L765" s="216">
        <f t="shared" si="128"/>
        <v>140000</v>
      </c>
      <c r="M765" s="216">
        <f t="shared" si="128"/>
        <v>50000</v>
      </c>
      <c r="N765" s="216">
        <f t="shared" si="128"/>
        <v>1220000</v>
      </c>
      <c r="O765" s="216">
        <f t="shared" si="128"/>
        <v>0</v>
      </c>
      <c r="P765" s="216">
        <f t="shared" si="128"/>
        <v>20000</v>
      </c>
      <c r="Q765" s="216">
        <f t="shared" si="128"/>
        <v>0</v>
      </c>
      <c r="R765" s="216">
        <f t="shared" si="128"/>
        <v>0</v>
      </c>
      <c r="S765" s="216">
        <f t="shared" si="128"/>
        <v>125000</v>
      </c>
      <c r="T765" s="216">
        <f t="shared" si="128"/>
        <v>160000</v>
      </c>
      <c r="U765" s="216">
        <f t="shared" si="128"/>
        <v>185000</v>
      </c>
      <c r="V765" s="216">
        <f t="shared" si="128"/>
        <v>0</v>
      </c>
      <c r="W765" s="216">
        <f t="shared" si="128"/>
        <v>85000</v>
      </c>
      <c r="X765" s="216">
        <f t="shared" si="128"/>
        <v>0</v>
      </c>
      <c r="Y765" s="216">
        <f t="shared" si="128"/>
        <v>35000</v>
      </c>
      <c r="Z765" s="216">
        <f t="shared" si="128"/>
        <v>0</v>
      </c>
      <c r="AA765" s="216">
        <f t="shared" si="128"/>
        <v>0</v>
      </c>
      <c r="AB765" s="216">
        <f t="shared" si="128"/>
        <v>65000</v>
      </c>
      <c r="AC765" s="216">
        <f t="shared" si="128"/>
        <v>0</v>
      </c>
      <c r="AD765" s="216">
        <f t="shared" si="128"/>
        <v>0</v>
      </c>
      <c r="AE765" s="216">
        <f t="shared" si="128"/>
        <v>80000</v>
      </c>
      <c r="AF765" s="216">
        <f t="shared" si="128"/>
        <v>0</v>
      </c>
      <c r="AG765" s="216">
        <f t="shared" si="128"/>
        <v>0</v>
      </c>
      <c r="AH765" s="216">
        <f t="shared" si="128"/>
        <v>0</v>
      </c>
      <c r="AI765" s="216">
        <f t="shared" si="128"/>
        <v>0</v>
      </c>
      <c r="AJ765" s="216">
        <f t="shared" si="128"/>
        <v>65000</v>
      </c>
      <c r="AK765" s="216">
        <f t="shared" si="128"/>
        <v>0</v>
      </c>
      <c r="AL765" s="216">
        <f t="shared" si="128"/>
        <v>60000</v>
      </c>
      <c r="AM765" s="216">
        <f t="shared" si="128"/>
        <v>0</v>
      </c>
      <c r="AN765" s="216">
        <f t="shared" si="128"/>
        <v>85000</v>
      </c>
      <c r="AO765" s="216">
        <f t="shared" si="128"/>
        <v>0</v>
      </c>
      <c r="AP765" s="216">
        <f t="shared" si="128"/>
        <v>65000</v>
      </c>
      <c r="AQ765" s="216">
        <f t="shared" si="128"/>
        <v>35000</v>
      </c>
      <c r="AR765" s="216">
        <f t="shared" si="128"/>
        <v>90000</v>
      </c>
      <c r="AS765" s="216">
        <f t="shared" si="128"/>
        <v>95000</v>
      </c>
      <c r="AT765" s="216">
        <f t="shared" si="128"/>
        <v>75000</v>
      </c>
      <c r="AU765" s="216">
        <f t="shared" si="128"/>
        <v>330000</v>
      </c>
      <c r="AV765" s="216">
        <f t="shared" si="128"/>
        <v>0</v>
      </c>
      <c r="AW765" s="216">
        <f t="shared" si="128"/>
        <v>0</v>
      </c>
      <c r="AX765" s="216">
        <f t="shared" si="128"/>
        <v>60000</v>
      </c>
      <c r="AY765" s="216">
        <f t="shared" si="128"/>
        <v>50000</v>
      </c>
      <c r="AZ765" s="216">
        <f t="shared" si="128"/>
        <v>0</v>
      </c>
      <c r="BA765" s="216">
        <f t="shared" si="128"/>
        <v>0</v>
      </c>
      <c r="BB765" s="216">
        <f t="shared" si="128"/>
        <v>0</v>
      </c>
      <c r="BC765" s="216">
        <f t="shared" si="128"/>
        <v>95000</v>
      </c>
      <c r="BD765" s="216">
        <f t="shared" si="128"/>
        <v>90000</v>
      </c>
      <c r="BE765" s="216">
        <f t="shared" si="128"/>
        <v>210000</v>
      </c>
      <c r="BF765" s="216">
        <f t="shared" si="128"/>
        <v>80000</v>
      </c>
      <c r="BG765" s="216">
        <f t="shared" si="128"/>
        <v>60000</v>
      </c>
      <c r="BH765" s="216">
        <f t="shared" si="128"/>
        <v>0</v>
      </c>
      <c r="BI765" s="216">
        <f t="shared" si="128"/>
        <v>80000</v>
      </c>
      <c r="BJ765" s="216">
        <f t="shared" si="128"/>
        <v>0</v>
      </c>
      <c r="BK765" s="216">
        <f t="shared" si="128"/>
        <v>35000</v>
      </c>
      <c r="BL765" s="216">
        <f t="shared" si="128"/>
        <v>45000</v>
      </c>
      <c r="BM765" s="216">
        <f t="shared" si="128"/>
        <v>744000</v>
      </c>
      <c r="BN765" s="216">
        <f t="shared" si="128"/>
        <v>0</v>
      </c>
      <c r="BO765" s="216">
        <f t="shared" si="128"/>
        <v>95000</v>
      </c>
      <c r="BP765" s="216">
        <f t="shared" si="128"/>
        <v>0</v>
      </c>
      <c r="BQ765" s="216">
        <f t="shared" si="128"/>
        <v>0</v>
      </c>
      <c r="BR765" s="216">
        <f t="shared" si="128"/>
        <v>80000</v>
      </c>
      <c r="BS765" s="216">
        <f t="shared" ref="BS765" si="130">BS657</f>
        <v>30000</v>
      </c>
      <c r="BT765" s="216">
        <f t="shared" si="124"/>
        <v>416666.67</v>
      </c>
      <c r="BU765" s="216">
        <f t="shared" si="124"/>
        <v>75000</v>
      </c>
      <c r="BV765" s="216">
        <f t="shared" si="124"/>
        <v>100000</v>
      </c>
      <c r="BW765" s="216">
        <f t="shared" si="124"/>
        <v>95000</v>
      </c>
      <c r="BX765" s="216">
        <f t="shared" si="124"/>
        <v>95000</v>
      </c>
      <c r="BY765" s="216">
        <f t="shared" si="124"/>
        <v>265000</v>
      </c>
      <c r="BZ765" s="216">
        <f t="shared" si="124"/>
        <v>65000</v>
      </c>
      <c r="CA765" s="216">
        <f t="shared" si="124"/>
        <v>70000</v>
      </c>
      <c r="CB765" s="216">
        <f t="shared" si="124"/>
        <v>0</v>
      </c>
      <c r="CC765" s="216">
        <f t="shared" si="129"/>
        <v>6565666.6699999999</v>
      </c>
    </row>
    <row r="766" spans="1:81" s="116" customFormat="1">
      <c r="A766" s="148"/>
      <c r="B766" s="349"/>
      <c r="C766" s="351"/>
      <c r="D766" s="361"/>
      <c r="E766" s="361"/>
      <c r="F766" s="362" t="s">
        <v>1336</v>
      </c>
      <c r="G766" s="363" t="s">
        <v>1797</v>
      </c>
      <c r="H766" s="216">
        <f t="shared" ref="H766:BS769" si="131">H658</f>
        <v>9485197.3000000007</v>
      </c>
      <c r="I766" s="216">
        <f t="shared" si="131"/>
        <v>2971935.5</v>
      </c>
      <c r="J766" s="216">
        <f t="shared" si="131"/>
        <v>2600000</v>
      </c>
      <c r="K766" s="216">
        <f t="shared" si="131"/>
        <v>1640200</v>
      </c>
      <c r="L766" s="216">
        <f t="shared" si="131"/>
        <v>1350600</v>
      </c>
      <c r="M766" s="216">
        <f t="shared" si="131"/>
        <v>600000</v>
      </c>
      <c r="N766" s="216">
        <f t="shared" si="131"/>
        <v>14000000</v>
      </c>
      <c r="O766" s="216">
        <f t="shared" si="131"/>
        <v>2553481</v>
      </c>
      <c r="P766" s="216">
        <f t="shared" si="131"/>
        <v>728043.75</v>
      </c>
      <c r="Q766" s="216">
        <f t="shared" si="131"/>
        <v>9200000</v>
      </c>
      <c r="R766" s="216">
        <f t="shared" si="131"/>
        <v>648000</v>
      </c>
      <c r="S766" s="216">
        <f t="shared" si="131"/>
        <v>1828947</v>
      </c>
      <c r="T766" s="216">
        <f t="shared" si="131"/>
        <v>3090000</v>
      </c>
      <c r="U766" s="216">
        <f t="shared" si="131"/>
        <v>3421697.49</v>
      </c>
      <c r="V766" s="216">
        <f t="shared" si="131"/>
        <v>593210</v>
      </c>
      <c r="W766" s="216">
        <f t="shared" si="131"/>
        <v>1084120.26</v>
      </c>
      <c r="X766" s="216">
        <f t="shared" si="131"/>
        <v>1081847.58</v>
      </c>
      <c r="Y766" s="216">
        <f t="shared" si="131"/>
        <v>858784.33</v>
      </c>
      <c r="Z766" s="216">
        <f t="shared" si="131"/>
        <v>0</v>
      </c>
      <c r="AA766" s="216">
        <f t="shared" si="131"/>
        <v>0</v>
      </c>
      <c r="AB766" s="216">
        <f t="shared" si="131"/>
        <v>697427.5</v>
      </c>
      <c r="AC766" s="216">
        <f t="shared" si="131"/>
        <v>0</v>
      </c>
      <c r="AD766" s="216">
        <f t="shared" si="131"/>
        <v>0</v>
      </c>
      <c r="AE766" s="216">
        <f t="shared" si="131"/>
        <v>855271</v>
      </c>
      <c r="AF766" s="216">
        <f t="shared" si="131"/>
        <v>1499955</v>
      </c>
      <c r="AG766" s="216">
        <f t="shared" si="131"/>
        <v>487400</v>
      </c>
      <c r="AH766" s="216">
        <f t="shared" si="131"/>
        <v>394322</v>
      </c>
      <c r="AI766" s="216">
        <f t="shared" si="131"/>
        <v>0</v>
      </c>
      <c r="AJ766" s="216">
        <f t="shared" si="131"/>
        <v>700000</v>
      </c>
      <c r="AK766" s="216">
        <f t="shared" si="131"/>
        <v>375114</v>
      </c>
      <c r="AL766" s="216">
        <f t="shared" si="131"/>
        <v>635093</v>
      </c>
      <c r="AM766" s="216">
        <f t="shared" si="131"/>
        <v>378938</v>
      </c>
      <c r="AN766" s="216">
        <f t="shared" si="131"/>
        <v>905494</v>
      </c>
      <c r="AO766" s="216">
        <f t="shared" si="131"/>
        <v>517900</v>
      </c>
      <c r="AP766" s="216">
        <f t="shared" si="131"/>
        <v>521516.75</v>
      </c>
      <c r="AQ766" s="216">
        <f t="shared" si="131"/>
        <v>462667.75</v>
      </c>
      <c r="AR766" s="216">
        <f t="shared" si="131"/>
        <v>755000</v>
      </c>
      <c r="AS766" s="216">
        <f t="shared" si="131"/>
        <v>724372</v>
      </c>
      <c r="AT766" s="216">
        <f t="shared" si="131"/>
        <v>500149</v>
      </c>
      <c r="AU766" s="216">
        <f t="shared" si="131"/>
        <v>3950000</v>
      </c>
      <c r="AV766" s="216">
        <f t="shared" si="131"/>
        <v>130000</v>
      </c>
      <c r="AW766" s="216">
        <f t="shared" si="131"/>
        <v>0</v>
      </c>
      <c r="AX766" s="216">
        <f t="shared" si="131"/>
        <v>620813</v>
      </c>
      <c r="AY766" s="216">
        <f t="shared" si="131"/>
        <v>303161</v>
      </c>
      <c r="AZ766" s="216">
        <f t="shared" si="131"/>
        <v>0</v>
      </c>
      <c r="BA766" s="216">
        <f t="shared" si="131"/>
        <v>400000</v>
      </c>
      <c r="BB766" s="216">
        <f t="shared" si="131"/>
        <v>10980000</v>
      </c>
      <c r="BC766" s="216">
        <f t="shared" si="131"/>
        <v>0</v>
      </c>
      <c r="BD766" s="216">
        <f t="shared" si="131"/>
        <v>901077.5</v>
      </c>
      <c r="BE766" s="216">
        <f t="shared" si="131"/>
        <v>1400000</v>
      </c>
      <c r="BF766" s="216">
        <f t="shared" si="131"/>
        <v>0</v>
      </c>
      <c r="BG766" s="216">
        <f t="shared" si="131"/>
        <v>796492</v>
      </c>
      <c r="BH766" s="216">
        <f t="shared" si="131"/>
        <v>0</v>
      </c>
      <c r="BI766" s="216">
        <f t="shared" si="131"/>
        <v>1633466</v>
      </c>
      <c r="BJ766" s="216">
        <f t="shared" si="131"/>
        <v>0</v>
      </c>
      <c r="BK766" s="216">
        <f t="shared" si="131"/>
        <v>472389</v>
      </c>
      <c r="BL766" s="216">
        <f t="shared" si="131"/>
        <v>265830</v>
      </c>
      <c r="BM766" s="216">
        <f t="shared" si="131"/>
        <v>7464000</v>
      </c>
      <c r="BN766" s="216">
        <f t="shared" si="131"/>
        <v>0</v>
      </c>
      <c r="BO766" s="216">
        <f t="shared" si="131"/>
        <v>792687.5</v>
      </c>
      <c r="BP766" s="216">
        <f t="shared" si="131"/>
        <v>0</v>
      </c>
      <c r="BQ766" s="216">
        <f t="shared" si="131"/>
        <v>103032.5</v>
      </c>
      <c r="BR766" s="216">
        <f t="shared" si="131"/>
        <v>896710</v>
      </c>
      <c r="BS766" s="216">
        <f t="shared" si="131"/>
        <v>503646.5</v>
      </c>
      <c r="BT766" s="216">
        <f t="shared" si="124"/>
        <v>7896785.7800000003</v>
      </c>
      <c r="BU766" s="216">
        <f t="shared" si="124"/>
        <v>460355</v>
      </c>
      <c r="BV766" s="216">
        <f t="shared" si="124"/>
        <v>568120</v>
      </c>
      <c r="BW766" s="216">
        <f t="shared" si="124"/>
        <v>993160</v>
      </c>
      <c r="BX766" s="216">
        <f t="shared" si="124"/>
        <v>845340</v>
      </c>
      <c r="BY766" s="216">
        <f t="shared" si="124"/>
        <v>2712600</v>
      </c>
      <c r="BZ766" s="216">
        <f t="shared" si="124"/>
        <v>587110</v>
      </c>
      <c r="CA766" s="216">
        <f t="shared" si="124"/>
        <v>468140</v>
      </c>
      <c r="CB766" s="216">
        <f t="shared" si="124"/>
        <v>0</v>
      </c>
      <c r="CC766" s="216">
        <f t="shared" si="129"/>
        <v>114291599.98999999</v>
      </c>
    </row>
    <row r="767" spans="1:81" s="116" customFormat="1">
      <c r="A767" s="148"/>
      <c r="B767" s="349"/>
      <c r="C767" s="351"/>
      <c r="D767" s="361"/>
      <c r="E767" s="361"/>
      <c r="F767" s="362" t="s">
        <v>1337</v>
      </c>
      <c r="G767" s="363" t="s">
        <v>1338</v>
      </c>
      <c r="H767" s="216">
        <f t="shared" si="131"/>
        <v>730999.17</v>
      </c>
      <c r="I767" s="216">
        <f t="shared" si="131"/>
        <v>252720.89</v>
      </c>
      <c r="J767" s="216">
        <f t="shared" si="131"/>
        <v>254000</v>
      </c>
      <c r="K767" s="216">
        <f t="shared" si="131"/>
        <v>104100</v>
      </c>
      <c r="L767" s="216">
        <f t="shared" si="131"/>
        <v>65963.600000000006</v>
      </c>
      <c r="M767" s="216">
        <f t="shared" si="131"/>
        <v>0</v>
      </c>
      <c r="N767" s="216">
        <f t="shared" si="131"/>
        <v>3700000</v>
      </c>
      <c r="O767" s="216">
        <f t="shared" si="131"/>
        <v>0</v>
      </c>
      <c r="P767" s="216">
        <f t="shared" si="131"/>
        <v>38730</v>
      </c>
      <c r="Q767" s="216">
        <f t="shared" si="131"/>
        <v>0</v>
      </c>
      <c r="R767" s="216">
        <f t="shared" si="131"/>
        <v>50000</v>
      </c>
      <c r="S767" s="216">
        <f t="shared" si="131"/>
        <v>528897.5</v>
      </c>
      <c r="T767" s="216">
        <f t="shared" si="131"/>
        <v>405000</v>
      </c>
      <c r="U767" s="216">
        <f t="shared" si="131"/>
        <v>269074</v>
      </c>
      <c r="V767" s="216">
        <f t="shared" si="131"/>
        <v>4420</v>
      </c>
      <c r="W767" s="216">
        <f t="shared" si="131"/>
        <v>0</v>
      </c>
      <c r="X767" s="216">
        <f t="shared" si="131"/>
        <v>2730</v>
      </c>
      <c r="Y767" s="216">
        <f t="shared" si="131"/>
        <v>133659.34</v>
      </c>
      <c r="Z767" s="216">
        <f t="shared" si="131"/>
        <v>0</v>
      </c>
      <c r="AA767" s="216">
        <f t="shared" si="131"/>
        <v>0</v>
      </c>
      <c r="AB767" s="216">
        <f t="shared" si="131"/>
        <v>26620</v>
      </c>
      <c r="AC767" s="216">
        <f t="shared" si="131"/>
        <v>0</v>
      </c>
      <c r="AD767" s="216">
        <f t="shared" si="131"/>
        <v>0</v>
      </c>
      <c r="AE767" s="216">
        <f t="shared" si="131"/>
        <v>0</v>
      </c>
      <c r="AF767" s="216">
        <f t="shared" si="131"/>
        <v>200000</v>
      </c>
      <c r="AG767" s="216">
        <f t="shared" si="131"/>
        <v>15000</v>
      </c>
      <c r="AH767" s="216">
        <f t="shared" si="131"/>
        <v>41400</v>
      </c>
      <c r="AI767" s="216">
        <f t="shared" si="131"/>
        <v>0</v>
      </c>
      <c r="AJ767" s="216">
        <f t="shared" si="131"/>
        <v>110000</v>
      </c>
      <c r="AK767" s="216">
        <f t="shared" si="131"/>
        <v>0</v>
      </c>
      <c r="AL767" s="216">
        <f t="shared" si="131"/>
        <v>16286.25</v>
      </c>
      <c r="AM767" s="216">
        <f t="shared" si="131"/>
        <v>0</v>
      </c>
      <c r="AN767" s="216">
        <f t="shared" si="131"/>
        <v>40000</v>
      </c>
      <c r="AO767" s="216">
        <f t="shared" si="131"/>
        <v>90000</v>
      </c>
      <c r="AP767" s="216">
        <f t="shared" si="131"/>
        <v>12090</v>
      </c>
      <c r="AQ767" s="216">
        <f t="shared" si="131"/>
        <v>143926.25</v>
      </c>
      <c r="AR767" s="216">
        <f t="shared" si="131"/>
        <v>40000</v>
      </c>
      <c r="AS767" s="216">
        <f t="shared" si="131"/>
        <v>32916</v>
      </c>
      <c r="AT767" s="216">
        <f t="shared" si="131"/>
        <v>6732</v>
      </c>
      <c r="AU767" s="216">
        <f t="shared" si="131"/>
        <v>450000</v>
      </c>
      <c r="AV767" s="216">
        <f t="shared" si="131"/>
        <v>160000</v>
      </c>
      <c r="AW767" s="216">
        <f t="shared" si="131"/>
        <v>0</v>
      </c>
      <c r="AX767" s="216">
        <f t="shared" si="131"/>
        <v>15372</v>
      </c>
      <c r="AY767" s="216">
        <f t="shared" si="131"/>
        <v>20000</v>
      </c>
      <c r="AZ767" s="216">
        <f t="shared" si="131"/>
        <v>0</v>
      </c>
      <c r="BA767" s="216">
        <f t="shared" si="131"/>
        <v>8000</v>
      </c>
      <c r="BB767" s="216">
        <f t="shared" si="131"/>
        <v>0</v>
      </c>
      <c r="BC767" s="216">
        <f t="shared" si="131"/>
        <v>0</v>
      </c>
      <c r="BD767" s="216">
        <f t="shared" si="131"/>
        <v>0</v>
      </c>
      <c r="BE767" s="216">
        <f t="shared" si="131"/>
        <v>0</v>
      </c>
      <c r="BF767" s="216">
        <f t="shared" si="131"/>
        <v>0</v>
      </c>
      <c r="BG767" s="216">
        <f t="shared" si="131"/>
        <v>0</v>
      </c>
      <c r="BH767" s="216">
        <f t="shared" si="131"/>
        <v>0</v>
      </c>
      <c r="BI767" s="216">
        <f t="shared" si="131"/>
        <v>0</v>
      </c>
      <c r="BJ767" s="216">
        <f t="shared" si="131"/>
        <v>0</v>
      </c>
      <c r="BK767" s="216">
        <f t="shared" si="131"/>
        <v>0</v>
      </c>
      <c r="BL767" s="216">
        <f t="shared" si="131"/>
        <v>0</v>
      </c>
      <c r="BM767" s="216">
        <f t="shared" si="131"/>
        <v>1169000</v>
      </c>
      <c r="BN767" s="216">
        <f t="shared" si="131"/>
        <v>0</v>
      </c>
      <c r="BO767" s="216">
        <f t="shared" si="131"/>
        <v>0</v>
      </c>
      <c r="BP767" s="216">
        <f t="shared" si="131"/>
        <v>0</v>
      </c>
      <c r="BQ767" s="216">
        <f t="shared" si="131"/>
        <v>8160</v>
      </c>
      <c r="BR767" s="216">
        <f t="shared" si="131"/>
        <v>142610</v>
      </c>
      <c r="BS767" s="216">
        <f t="shared" si="131"/>
        <v>0</v>
      </c>
      <c r="BT767" s="216">
        <f t="shared" si="124"/>
        <v>440219.91</v>
      </c>
      <c r="BU767" s="216">
        <f t="shared" si="124"/>
        <v>99000</v>
      </c>
      <c r="BV767" s="216">
        <f t="shared" si="124"/>
        <v>115925</v>
      </c>
      <c r="BW767" s="216">
        <f t="shared" si="124"/>
        <v>152510</v>
      </c>
      <c r="BX767" s="216">
        <f t="shared" si="124"/>
        <v>83205</v>
      </c>
      <c r="BY767" s="216">
        <f t="shared" si="124"/>
        <v>122950</v>
      </c>
      <c r="BZ767" s="216">
        <f t="shared" si="124"/>
        <v>123965</v>
      </c>
      <c r="CA767" s="216">
        <f t="shared" si="124"/>
        <v>153500</v>
      </c>
      <c r="CB767" s="216">
        <f t="shared" si="124"/>
        <v>0</v>
      </c>
      <c r="CC767" s="216">
        <f t="shared" si="129"/>
        <v>10579681.91</v>
      </c>
    </row>
    <row r="768" spans="1:81" s="116" customFormat="1">
      <c r="A768" s="148"/>
      <c r="B768" s="349"/>
      <c r="C768" s="351"/>
      <c r="D768" s="361"/>
      <c r="E768" s="361"/>
      <c r="F768" s="362" t="s">
        <v>1339</v>
      </c>
      <c r="G768" s="363" t="s">
        <v>1798</v>
      </c>
      <c r="H768" s="216">
        <f t="shared" si="131"/>
        <v>0</v>
      </c>
      <c r="I768" s="216">
        <f t="shared" si="131"/>
        <v>70000</v>
      </c>
      <c r="J768" s="216">
        <f t="shared" si="131"/>
        <v>0</v>
      </c>
      <c r="K768" s="216">
        <f t="shared" si="131"/>
        <v>10000</v>
      </c>
      <c r="L768" s="216">
        <f t="shared" si="131"/>
        <v>0</v>
      </c>
      <c r="M768" s="216">
        <f t="shared" si="131"/>
        <v>0</v>
      </c>
      <c r="N768" s="216">
        <f t="shared" si="131"/>
        <v>0</v>
      </c>
      <c r="O768" s="216">
        <f t="shared" si="131"/>
        <v>0</v>
      </c>
      <c r="P768" s="216">
        <f t="shared" si="131"/>
        <v>6000</v>
      </c>
      <c r="Q768" s="216">
        <f t="shared" si="131"/>
        <v>0</v>
      </c>
      <c r="R768" s="216">
        <f t="shared" si="131"/>
        <v>0</v>
      </c>
      <c r="S768" s="216">
        <f t="shared" si="131"/>
        <v>0</v>
      </c>
      <c r="T768" s="216">
        <f t="shared" si="131"/>
        <v>40000</v>
      </c>
      <c r="U768" s="216">
        <f t="shared" si="131"/>
        <v>17000</v>
      </c>
      <c r="V768" s="216">
        <f t="shared" si="131"/>
        <v>0</v>
      </c>
      <c r="W768" s="216">
        <f t="shared" si="131"/>
        <v>0</v>
      </c>
      <c r="X768" s="216">
        <f t="shared" si="131"/>
        <v>0</v>
      </c>
      <c r="Y768" s="216">
        <f t="shared" si="131"/>
        <v>0</v>
      </c>
      <c r="Z768" s="216">
        <f t="shared" si="131"/>
        <v>0</v>
      </c>
      <c r="AA768" s="216">
        <f t="shared" si="131"/>
        <v>0</v>
      </c>
      <c r="AB768" s="216">
        <f t="shared" si="131"/>
        <v>15500</v>
      </c>
      <c r="AC768" s="216">
        <f t="shared" si="131"/>
        <v>0</v>
      </c>
      <c r="AD768" s="216">
        <f t="shared" si="131"/>
        <v>0</v>
      </c>
      <c r="AE768" s="216">
        <f t="shared" si="131"/>
        <v>5000</v>
      </c>
      <c r="AF768" s="216">
        <f t="shared" si="131"/>
        <v>0</v>
      </c>
      <c r="AG768" s="216">
        <f t="shared" si="131"/>
        <v>0</v>
      </c>
      <c r="AH768" s="216">
        <f t="shared" si="131"/>
        <v>62500</v>
      </c>
      <c r="AI768" s="216">
        <f t="shared" si="131"/>
        <v>0</v>
      </c>
      <c r="AJ768" s="216">
        <f t="shared" si="131"/>
        <v>1000</v>
      </c>
      <c r="AK768" s="216">
        <f t="shared" si="131"/>
        <v>0</v>
      </c>
      <c r="AL768" s="216">
        <f t="shared" si="131"/>
        <v>0</v>
      </c>
      <c r="AM768" s="216">
        <f t="shared" si="131"/>
        <v>0</v>
      </c>
      <c r="AN768" s="216">
        <f t="shared" si="131"/>
        <v>0</v>
      </c>
      <c r="AO768" s="216">
        <f t="shared" si="131"/>
        <v>0</v>
      </c>
      <c r="AP768" s="216">
        <f t="shared" si="131"/>
        <v>0</v>
      </c>
      <c r="AQ768" s="216">
        <f t="shared" si="131"/>
        <v>0</v>
      </c>
      <c r="AR768" s="216">
        <f t="shared" si="131"/>
        <v>0</v>
      </c>
      <c r="AS768" s="216">
        <f t="shared" si="131"/>
        <v>0</v>
      </c>
      <c r="AT768" s="216">
        <f t="shared" si="131"/>
        <v>0</v>
      </c>
      <c r="AU768" s="216">
        <f t="shared" si="131"/>
        <v>0</v>
      </c>
      <c r="AV768" s="216">
        <f t="shared" si="131"/>
        <v>0</v>
      </c>
      <c r="AW768" s="216">
        <f t="shared" si="131"/>
        <v>0</v>
      </c>
      <c r="AX768" s="216">
        <f t="shared" si="131"/>
        <v>0</v>
      </c>
      <c r="AY768" s="216">
        <f t="shared" si="131"/>
        <v>7500</v>
      </c>
      <c r="AZ768" s="216">
        <f t="shared" si="131"/>
        <v>0</v>
      </c>
      <c r="BA768" s="216">
        <f t="shared" si="131"/>
        <v>0</v>
      </c>
      <c r="BB768" s="216">
        <f t="shared" si="131"/>
        <v>0</v>
      </c>
      <c r="BC768" s="216">
        <f t="shared" si="131"/>
        <v>0</v>
      </c>
      <c r="BD768" s="216">
        <f t="shared" si="131"/>
        <v>0</v>
      </c>
      <c r="BE768" s="216">
        <f t="shared" si="131"/>
        <v>8274</v>
      </c>
      <c r="BF768" s="216">
        <f t="shared" si="131"/>
        <v>32788</v>
      </c>
      <c r="BG768" s="216">
        <f t="shared" si="131"/>
        <v>7000</v>
      </c>
      <c r="BH768" s="216">
        <f t="shared" si="131"/>
        <v>0</v>
      </c>
      <c r="BI768" s="216">
        <f t="shared" si="131"/>
        <v>0</v>
      </c>
      <c r="BJ768" s="216">
        <f t="shared" si="131"/>
        <v>0</v>
      </c>
      <c r="BK768" s="216">
        <f t="shared" si="131"/>
        <v>0</v>
      </c>
      <c r="BL768" s="216">
        <f t="shared" si="131"/>
        <v>20741</v>
      </c>
      <c r="BM768" s="216">
        <f t="shared" si="131"/>
        <v>400000</v>
      </c>
      <c r="BN768" s="216">
        <f t="shared" si="131"/>
        <v>8385060</v>
      </c>
      <c r="BO768" s="216">
        <f t="shared" si="131"/>
        <v>0</v>
      </c>
      <c r="BP768" s="216">
        <f t="shared" si="131"/>
        <v>0</v>
      </c>
      <c r="BQ768" s="216">
        <f t="shared" si="131"/>
        <v>285258</v>
      </c>
      <c r="BR768" s="216">
        <f t="shared" si="131"/>
        <v>3000</v>
      </c>
      <c r="BS768" s="216">
        <f t="shared" si="131"/>
        <v>1500</v>
      </c>
      <c r="BT768" s="216">
        <f t="shared" si="124"/>
        <v>24975.02</v>
      </c>
      <c r="BU768" s="216">
        <f t="shared" si="124"/>
        <v>0</v>
      </c>
      <c r="BV768" s="216">
        <f t="shared" si="124"/>
        <v>14650</v>
      </c>
      <c r="BW768" s="216">
        <f t="shared" si="124"/>
        <v>0</v>
      </c>
      <c r="BX768" s="216">
        <f t="shared" si="124"/>
        <v>0</v>
      </c>
      <c r="BY768" s="216">
        <f t="shared" si="124"/>
        <v>0</v>
      </c>
      <c r="BZ768" s="216">
        <f t="shared" si="124"/>
        <v>0</v>
      </c>
      <c r="CA768" s="216">
        <f t="shared" si="124"/>
        <v>35500</v>
      </c>
      <c r="CB768" s="216">
        <f t="shared" si="124"/>
        <v>40500</v>
      </c>
      <c r="CC768" s="216">
        <f t="shared" si="129"/>
        <v>9493746.0199999996</v>
      </c>
    </row>
    <row r="769" spans="1:81" s="116" customFormat="1">
      <c r="A769" s="148"/>
      <c r="B769" s="349"/>
      <c r="C769" s="351"/>
      <c r="D769" s="361"/>
      <c r="E769" s="361"/>
      <c r="F769" s="362" t="s">
        <v>1340</v>
      </c>
      <c r="G769" s="363" t="s">
        <v>1341</v>
      </c>
      <c r="H769" s="216">
        <f t="shared" si="131"/>
        <v>4480061.97</v>
      </c>
      <c r="I769" s="216">
        <f t="shared" si="131"/>
        <v>0</v>
      </c>
      <c r="J769" s="216">
        <f t="shared" si="131"/>
        <v>1702824.69</v>
      </c>
      <c r="K769" s="216">
        <f t="shared" si="131"/>
        <v>0</v>
      </c>
      <c r="L769" s="216">
        <f t="shared" si="131"/>
        <v>0</v>
      </c>
      <c r="M769" s="216">
        <f t="shared" si="131"/>
        <v>0</v>
      </c>
      <c r="N769" s="216">
        <f t="shared" si="131"/>
        <v>49449387</v>
      </c>
      <c r="O769" s="216">
        <f t="shared" si="131"/>
        <v>5579813.8499999996</v>
      </c>
      <c r="P769" s="216">
        <f t="shared" si="131"/>
        <v>0</v>
      </c>
      <c r="Q769" s="216">
        <f t="shared" si="131"/>
        <v>2600000</v>
      </c>
      <c r="R769" s="216">
        <f t="shared" si="131"/>
        <v>0</v>
      </c>
      <c r="S769" s="216">
        <f t="shared" si="131"/>
        <v>4311352.95</v>
      </c>
      <c r="T769" s="216">
        <f t="shared" si="131"/>
        <v>2291947</v>
      </c>
      <c r="U769" s="216">
        <f t="shared" si="131"/>
        <v>4331910</v>
      </c>
      <c r="V769" s="216">
        <f t="shared" si="131"/>
        <v>0</v>
      </c>
      <c r="W769" s="216">
        <f t="shared" si="131"/>
        <v>1500000</v>
      </c>
      <c r="X769" s="216">
        <f t="shared" si="131"/>
        <v>0</v>
      </c>
      <c r="Y769" s="216">
        <f t="shared" si="131"/>
        <v>0</v>
      </c>
      <c r="Z769" s="216">
        <f t="shared" si="131"/>
        <v>0</v>
      </c>
      <c r="AA769" s="216">
        <f t="shared" si="131"/>
        <v>0</v>
      </c>
      <c r="AB769" s="216">
        <f t="shared" si="131"/>
        <v>720000</v>
      </c>
      <c r="AC769" s="216">
        <f t="shared" si="131"/>
        <v>5467185.3099999996</v>
      </c>
      <c r="AD769" s="216">
        <f t="shared" si="131"/>
        <v>0</v>
      </c>
      <c r="AE769" s="216">
        <f t="shared" si="131"/>
        <v>1105000</v>
      </c>
      <c r="AF769" s="216">
        <f t="shared" si="131"/>
        <v>2927000</v>
      </c>
      <c r="AG769" s="216">
        <f t="shared" si="131"/>
        <v>1273455.2</v>
      </c>
      <c r="AH769" s="216">
        <f t="shared" si="131"/>
        <v>0</v>
      </c>
      <c r="AI769" s="216">
        <f t="shared" si="131"/>
        <v>0</v>
      </c>
      <c r="AJ769" s="216">
        <f t="shared" si="131"/>
        <v>0</v>
      </c>
      <c r="AK769" s="216">
        <f t="shared" si="131"/>
        <v>0</v>
      </c>
      <c r="AL769" s="216">
        <f t="shared" si="131"/>
        <v>0</v>
      </c>
      <c r="AM769" s="216">
        <f t="shared" si="131"/>
        <v>0</v>
      </c>
      <c r="AN769" s="216">
        <f t="shared" si="131"/>
        <v>0</v>
      </c>
      <c r="AO769" s="216">
        <f t="shared" si="131"/>
        <v>0</v>
      </c>
      <c r="AP769" s="216">
        <f t="shared" si="131"/>
        <v>0</v>
      </c>
      <c r="AQ769" s="216">
        <f t="shared" si="131"/>
        <v>0</v>
      </c>
      <c r="AR769" s="216">
        <f t="shared" si="131"/>
        <v>0</v>
      </c>
      <c r="AS769" s="216">
        <f t="shared" si="131"/>
        <v>0</v>
      </c>
      <c r="AT769" s="216">
        <f t="shared" si="131"/>
        <v>0</v>
      </c>
      <c r="AU769" s="216">
        <f t="shared" si="131"/>
        <v>1376672</v>
      </c>
      <c r="AV769" s="216">
        <f t="shared" si="131"/>
        <v>0</v>
      </c>
      <c r="AW769" s="216">
        <f t="shared" si="131"/>
        <v>0</v>
      </c>
      <c r="AX769" s="216">
        <f t="shared" si="131"/>
        <v>0</v>
      </c>
      <c r="AY769" s="216">
        <f t="shared" si="131"/>
        <v>0</v>
      </c>
      <c r="AZ769" s="216">
        <f t="shared" si="131"/>
        <v>0</v>
      </c>
      <c r="BA769" s="216">
        <f t="shared" si="131"/>
        <v>0</v>
      </c>
      <c r="BB769" s="216">
        <f t="shared" si="131"/>
        <v>33561168.130000003</v>
      </c>
      <c r="BC769" s="216">
        <f t="shared" si="131"/>
        <v>351580</v>
      </c>
      <c r="BD769" s="216">
        <f t="shared" si="131"/>
        <v>280700</v>
      </c>
      <c r="BE769" s="216">
        <f t="shared" si="131"/>
        <v>0</v>
      </c>
      <c r="BF769" s="216">
        <f t="shared" si="131"/>
        <v>0</v>
      </c>
      <c r="BG769" s="216">
        <f t="shared" si="131"/>
        <v>0</v>
      </c>
      <c r="BH769" s="216">
        <f t="shared" si="131"/>
        <v>0</v>
      </c>
      <c r="BI769" s="216">
        <f t="shared" si="131"/>
        <v>0</v>
      </c>
      <c r="BJ769" s="216">
        <f t="shared" si="131"/>
        <v>0</v>
      </c>
      <c r="BK769" s="216">
        <f t="shared" si="131"/>
        <v>0</v>
      </c>
      <c r="BL769" s="216">
        <f t="shared" si="131"/>
        <v>0</v>
      </c>
      <c r="BM769" s="216">
        <f t="shared" si="131"/>
        <v>39503091.75</v>
      </c>
      <c r="BN769" s="216">
        <f t="shared" si="131"/>
        <v>0</v>
      </c>
      <c r="BO769" s="216">
        <f t="shared" si="131"/>
        <v>0</v>
      </c>
      <c r="BP769" s="216">
        <f t="shared" si="131"/>
        <v>0</v>
      </c>
      <c r="BQ769" s="216">
        <f t="shared" si="131"/>
        <v>0</v>
      </c>
      <c r="BR769" s="216">
        <f t="shared" si="131"/>
        <v>0</v>
      </c>
      <c r="BS769" s="216">
        <f t="shared" ref="BS769" si="132">BS661</f>
        <v>0</v>
      </c>
      <c r="BT769" s="216">
        <f t="shared" si="124"/>
        <v>2291666.67</v>
      </c>
      <c r="BU769" s="216">
        <f t="shared" si="124"/>
        <v>0</v>
      </c>
      <c r="BV769" s="216">
        <f t="shared" si="124"/>
        <v>0</v>
      </c>
      <c r="BW769" s="216">
        <f t="shared" si="124"/>
        <v>0</v>
      </c>
      <c r="BX769" s="216">
        <f t="shared" si="124"/>
        <v>0</v>
      </c>
      <c r="BY769" s="216">
        <f t="shared" si="124"/>
        <v>0</v>
      </c>
      <c r="BZ769" s="216">
        <f t="shared" si="124"/>
        <v>0</v>
      </c>
      <c r="CA769" s="216">
        <f t="shared" si="124"/>
        <v>0</v>
      </c>
      <c r="CB769" s="216">
        <f t="shared" si="124"/>
        <v>0</v>
      </c>
      <c r="CC769" s="216">
        <f t="shared" si="129"/>
        <v>165104816.51999998</v>
      </c>
    </row>
    <row r="770" spans="1:81" s="116" customFormat="1">
      <c r="A770" s="148"/>
      <c r="B770" s="349"/>
      <c r="C770" s="351"/>
      <c r="D770" s="361"/>
      <c r="E770" s="361"/>
      <c r="F770" s="362" t="s">
        <v>1342</v>
      </c>
      <c r="G770" s="363" t="s">
        <v>1343</v>
      </c>
      <c r="H770" s="216">
        <f t="shared" ref="H770:BS773" si="133">H662</f>
        <v>0</v>
      </c>
      <c r="I770" s="216">
        <f t="shared" si="133"/>
        <v>341200</v>
      </c>
      <c r="J770" s="216">
        <f t="shared" si="133"/>
        <v>10038400</v>
      </c>
      <c r="K770" s="216">
        <f t="shared" si="133"/>
        <v>4294000</v>
      </c>
      <c r="L770" s="216">
        <f t="shared" si="133"/>
        <v>3900000</v>
      </c>
      <c r="M770" s="216">
        <f t="shared" si="133"/>
        <v>1487100</v>
      </c>
      <c r="N770" s="216">
        <f t="shared" si="133"/>
        <v>0</v>
      </c>
      <c r="O770" s="216">
        <f t="shared" si="133"/>
        <v>1163400</v>
      </c>
      <c r="P770" s="216">
        <f t="shared" si="133"/>
        <v>427400</v>
      </c>
      <c r="Q770" s="216">
        <f t="shared" si="133"/>
        <v>0</v>
      </c>
      <c r="R770" s="216">
        <f t="shared" si="133"/>
        <v>4177400</v>
      </c>
      <c r="S770" s="216">
        <f t="shared" si="133"/>
        <v>3310000</v>
      </c>
      <c r="T770" s="216">
        <f t="shared" si="133"/>
        <v>4798200</v>
      </c>
      <c r="U770" s="216">
        <f t="shared" si="133"/>
        <v>1346600</v>
      </c>
      <c r="V770" s="216">
        <f t="shared" si="133"/>
        <v>210000</v>
      </c>
      <c r="W770" s="216">
        <f t="shared" si="133"/>
        <v>725000</v>
      </c>
      <c r="X770" s="216">
        <f t="shared" si="133"/>
        <v>579400</v>
      </c>
      <c r="Y770" s="216">
        <f t="shared" si="133"/>
        <v>427359.33</v>
      </c>
      <c r="Z770" s="216">
        <f t="shared" si="133"/>
        <v>0</v>
      </c>
      <c r="AA770" s="216">
        <f t="shared" si="133"/>
        <v>14063208</v>
      </c>
      <c r="AB770" s="216">
        <f t="shared" si="133"/>
        <v>962400</v>
      </c>
      <c r="AC770" s="216">
        <f t="shared" si="133"/>
        <v>0</v>
      </c>
      <c r="AD770" s="216">
        <f t="shared" si="133"/>
        <v>5651200</v>
      </c>
      <c r="AE770" s="216">
        <f t="shared" si="133"/>
        <v>2671600</v>
      </c>
      <c r="AF770" s="216">
        <f t="shared" si="133"/>
        <v>5578481</v>
      </c>
      <c r="AG770" s="216">
        <f t="shared" si="133"/>
        <v>2294200</v>
      </c>
      <c r="AH770" s="216">
        <f t="shared" si="133"/>
        <v>0</v>
      </c>
      <c r="AI770" s="216">
        <f t="shared" si="133"/>
        <v>0</v>
      </c>
      <c r="AJ770" s="216">
        <f t="shared" si="133"/>
        <v>181600</v>
      </c>
      <c r="AK770" s="216">
        <f t="shared" si="133"/>
        <v>613276</v>
      </c>
      <c r="AL770" s="216">
        <f t="shared" si="133"/>
        <v>369200</v>
      </c>
      <c r="AM770" s="216">
        <f t="shared" si="133"/>
        <v>338600</v>
      </c>
      <c r="AN770" s="216">
        <f t="shared" si="133"/>
        <v>617600</v>
      </c>
      <c r="AO770" s="216">
        <f t="shared" si="133"/>
        <v>1765900</v>
      </c>
      <c r="AP770" s="216">
        <f t="shared" si="133"/>
        <v>455500</v>
      </c>
      <c r="AQ770" s="216">
        <f t="shared" si="133"/>
        <v>4010400</v>
      </c>
      <c r="AR770" s="216">
        <f t="shared" si="133"/>
        <v>381800</v>
      </c>
      <c r="AS770" s="216">
        <f t="shared" si="133"/>
        <v>446900</v>
      </c>
      <c r="AT770" s="216">
        <f t="shared" si="133"/>
        <v>335000</v>
      </c>
      <c r="AU770" s="216">
        <f t="shared" si="133"/>
        <v>0</v>
      </c>
      <c r="AV770" s="216">
        <f t="shared" si="133"/>
        <v>324700</v>
      </c>
      <c r="AW770" s="216">
        <f t="shared" si="133"/>
        <v>356900</v>
      </c>
      <c r="AX770" s="216">
        <f t="shared" si="133"/>
        <v>399500</v>
      </c>
      <c r="AY770" s="216">
        <f t="shared" si="133"/>
        <v>318300</v>
      </c>
      <c r="AZ770" s="216">
        <f t="shared" si="133"/>
        <v>312700</v>
      </c>
      <c r="BA770" s="216">
        <f t="shared" si="133"/>
        <v>415800</v>
      </c>
      <c r="BB770" s="216">
        <f t="shared" si="133"/>
        <v>0</v>
      </c>
      <c r="BC770" s="216">
        <f t="shared" si="133"/>
        <v>2012400</v>
      </c>
      <c r="BD770" s="216">
        <f t="shared" si="133"/>
        <v>536700</v>
      </c>
      <c r="BE770" s="216">
        <f t="shared" si="133"/>
        <v>698900</v>
      </c>
      <c r="BF770" s="216">
        <f t="shared" si="133"/>
        <v>2032900</v>
      </c>
      <c r="BG770" s="216">
        <f t="shared" si="133"/>
        <v>132665</v>
      </c>
      <c r="BH770" s="216">
        <f t="shared" si="133"/>
        <v>0</v>
      </c>
      <c r="BI770" s="216">
        <f t="shared" si="133"/>
        <v>7225700</v>
      </c>
      <c r="BJ770" s="216">
        <f t="shared" si="133"/>
        <v>0</v>
      </c>
      <c r="BK770" s="216">
        <f t="shared" si="133"/>
        <v>1492500</v>
      </c>
      <c r="BL770" s="216">
        <f t="shared" si="133"/>
        <v>692400</v>
      </c>
      <c r="BM770" s="216">
        <f t="shared" si="133"/>
        <v>0</v>
      </c>
      <c r="BN770" s="216">
        <f t="shared" si="133"/>
        <v>-1518424.92</v>
      </c>
      <c r="BO770" s="216">
        <f t="shared" si="133"/>
        <v>851326.57</v>
      </c>
      <c r="BP770" s="216">
        <f t="shared" si="133"/>
        <v>0</v>
      </c>
      <c r="BQ770" s="216">
        <f t="shared" si="133"/>
        <v>418300</v>
      </c>
      <c r="BR770" s="216">
        <f t="shared" si="133"/>
        <v>2613400</v>
      </c>
      <c r="BS770" s="216">
        <f t="shared" si="133"/>
        <v>365600</v>
      </c>
      <c r="BT770" s="216">
        <f t="shared" ref="BT770:CB782" si="134">BT662</f>
        <v>0</v>
      </c>
      <c r="BU770" s="216">
        <f t="shared" si="134"/>
        <v>1450700</v>
      </c>
      <c r="BV770" s="216">
        <f t="shared" si="134"/>
        <v>474200</v>
      </c>
      <c r="BW770" s="216">
        <f t="shared" si="134"/>
        <v>5302700</v>
      </c>
      <c r="BX770" s="216">
        <f t="shared" si="134"/>
        <v>5016900</v>
      </c>
      <c r="BY770" s="216">
        <f t="shared" si="134"/>
        <v>5285200</v>
      </c>
      <c r="BZ770" s="216">
        <f t="shared" si="134"/>
        <v>480800</v>
      </c>
      <c r="CA770" s="216">
        <f t="shared" si="134"/>
        <v>973700</v>
      </c>
      <c r="CB770" s="216">
        <f t="shared" si="134"/>
        <v>1101900</v>
      </c>
      <c r="CC770" s="216">
        <f t="shared" si="129"/>
        <v>117730690.97999999</v>
      </c>
    </row>
    <row r="771" spans="1:81" s="116" customFormat="1">
      <c r="A771" s="148"/>
      <c r="B771" s="349"/>
      <c r="C771" s="351"/>
      <c r="D771" s="361"/>
      <c r="E771" s="361"/>
      <c r="F771" s="362" t="s">
        <v>1344</v>
      </c>
      <c r="G771" s="363" t="s">
        <v>1345</v>
      </c>
      <c r="H771" s="216">
        <f t="shared" si="133"/>
        <v>1126860</v>
      </c>
      <c r="I771" s="216">
        <f t="shared" si="133"/>
        <v>9600</v>
      </c>
      <c r="J771" s="216">
        <f t="shared" si="133"/>
        <v>470000</v>
      </c>
      <c r="K771" s="216">
        <f t="shared" si="133"/>
        <v>0</v>
      </c>
      <c r="L771" s="216">
        <f t="shared" si="133"/>
        <v>0</v>
      </c>
      <c r="M771" s="216">
        <f t="shared" si="133"/>
        <v>0</v>
      </c>
      <c r="N771" s="216">
        <f t="shared" si="133"/>
        <v>0</v>
      </c>
      <c r="O771" s="216">
        <f t="shared" si="133"/>
        <v>0</v>
      </c>
      <c r="P771" s="216">
        <f t="shared" si="133"/>
        <v>0</v>
      </c>
      <c r="Q771" s="216">
        <f t="shared" si="133"/>
        <v>0</v>
      </c>
      <c r="R771" s="216">
        <f t="shared" si="133"/>
        <v>10000</v>
      </c>
      <c r="S771" s="216">
        <f t="shared" si="133"/>
        <v>250000</v>
      </c>
      <c r="T771" s="216">
        <f t="shared" si="133"/>
        <v>0</v>
      </c>
      <c r="U771" s="216">
        <f t="shared" si="133"/>
        <v>44820</v>
      </c>
      <c r="V771" s="216">
        <f t="shared" si="133"/>
        <v>0</v>
      </c>
      <c r="W771" s="216">
        <f t="shared" si="133"/>
        <v>0</v>
      </c>
      <c r="X771" s="216">
        <f t="shared" si="133"/>
        <v>0</v>
      </c>
      <c r="Y771" s="216">
        <f t="shared" si="133"/>
        <v>0</v>
      </c>
      <c r="Z771" s="216">
        <f t="shared" si="133"/>
        <v>0</v>
      </c>
      <c r="AA771" s="216">
        <f t="shared" si="133"/>
        <v>0</v>
      </c>
      <c r="AB771" s="216">
        <f t="shared" si="133"/>
        <v>0</v>
      </c>
      <c r="AC771" s="216">
        <f t="shared" si="133"/>
        <v>0</v>
      </c>
      <c r="AD771" s="216">
        <f t="shared" si="133"/>
        <v>0</v>
      </c>
      <c r="AE771" s="216">
        <f t="shared" si="133"/>
        <v>0</v>
      </c>
      <c r="AF771" s="216">
        <f t="shared" si="133"/>
        <v>0</v>
      </c>
      <c r="AG771" s="216">
        <f t="shared" si="133"/>
        <v>0</v>
      </c>
      <c r="AH771" s="216">
        <f t="shared" si="133"/>
        <v>154000</v>
      </c>
      <c r="AI771" s="216">
        <f t="shared" si="133"/>
        <v>26700</v>
      </c>
      <c r="AJ771" s="216">
        <f t="shared" si="133"/>
        <v>80200</v>
      </c>
      <c r="AK771" s="216">
        <f t="shared" si="133"/>
        <v>0</v>
      </c>
      <c r="AL771" s="216">
        <f t="shared" si="133"/>
        <v>0</v>
      </c>
      <c r="AM771" s="216">
        <f t="shared" si="133"/>
        <v>0</v>
      </c>
      <c r="AN771" s="216">
        <f t="shared" si="133"/>
        <v>0</v>
      </c>
      <c r="AO771" s="216">
        <f t="shared" si="133"/>
        <v>0</v>
      </c>
      <c r="AP771" s="216">
        <f t="shared" si="133"/>
        <v>0</v>
      </c>
      <c r="AQ771" s="216">
        <f t="shared" si="133"/>
        <v>57800</v>
      </c>
      <c r="AR771" s="216">
        <f t="shared" si="133"/>
        <v>38000</v>
      </c>
      <c r="AS771" s="216">
        <f t="shared" si="133"/>
        <v>0</v>
      </c>
      <c r="AT771" s="216">
        <f t="shared" si="133"/>
        <v>0</v>
      </c>
      <c r="AU771" s="216">
        <f t="shared" si="133"/>
        <v>269036.25</v>
      </c>
      <c r="AV771" s="216">
        <f t="shared" si="133"/>
        <v>0</v>
      </c>
      <c r="AW771" s="216">
        <f t="shared" si="133"/>
        <v>0</v>
      </c>
      <c r="AX771" s="216">
        <f t="shared" si="133"/>
        <v>0</v>
      </c>
      <c r="AY771" s="216">
        <f t="shared" si="133"/>
        <v>0</v>
      </c>
      <c r="AZ771" s="216">
        <f t="shared" si="133"/>
        <v>50350.06</v>
      </c>
      <c r="BA771" s="216">
        <f t="shared" si="133"/>
        <v>97050</v>
      </c>
      <c r="BB771" s="216">
        <f t="shared" si="133"/>
        <v>0</v>
      </c>
      <c r="BC771" s="216">
        <f t="shared" si="133"/>
        <v>0</v>
      </c>
      <c r="BD771" s="216">
        <f t="shared" si="133"/>
        <v>0</v>
      </c>
      <c r="BE771" s="216">
        <f t="shared" si="133"/>
        <v>0</v>
      </c>
      <c r="BF771" s="216">
        <f t="shared" si="133"/>
        <v>1230427.5</v>
      </c>
      <c r="BG771" s="216">
        <f t="shared" si="133"/>
        <v>0</v>
      </c>
      <c r="BH771" s="216">
        <f t="shared" si="133"/>
        <v>0</v>
      </c>
      <c r="BI771" s="216">
        <f t="shared" si="133"/>
        <v>0</v>
      </c>
      <c r="BJ771" s="216">
        <f t="shared" si="133"/>
        <v>0</v>
      </c>
      <c r="BK771" s="216">
        <f t="shared" si="133"/>
        <v>0</v>
      </c>
      <c r="BL771" s="216">
        <f t="shared" si="133"/>
        <v>28760</v>
      </c>
      <c r="BM771" s="216">
        <f t="shared" si="133"/>
        <v>0</v>
      </c>
      <c r="BN771" s="216">
        <f t="shared" si="133"/>
        <v>0</v>
      </c>
      <c r="BO771" s="216">
        <f t="shared" si="133"/>
        <v>95220</v>
      </c>
      <c r="BP771" s="216">
        <f t="shared" si="133"/>
        <v>0</v>
      </c>
      <c r="BQ771" s="216">
        <f t="shared" si="133"/>
        <v>0</v>
      </c>
      <c r="BR771" s="216">
        <f t="shared" si="133"/>
        <v>0</v>
      </c>
      <c r="BS771" s="216">
        <f t="shared" si="133"/>
        <v>0</v>
      </c>
      <c r="BT771" s="216">
        <f t="shared" si="134"/>
        <v>96352.62</v>
      </c>
      <c r="BU771" s="216">
        <f t="shared" si="134"/>
        <v>0</v>
      </c>
      <c r="BV771" s="216">
        <f t="shared" si="134"/>
        <v>0</v>
      </c>
      <c r="BW771" s="216">
        <f t="shared" si="134"/>
        <v>0</v>
      </c>
      <c r="BX771" s="216">
        <f t="shared" si="134"/>
        <v>34940</v>
      </c>
      <c r="BY771" s="216">
        <f t="shared" si="134"/>
        <v>0</v>
      </c>
      <c r="BZ771" s="216">
        <f t="shared" si="134"/>
        <v>0</v>
      </c>
      <c r="CA771" s="216">
        <f t="shared" si="134"/>
        <v>0</v>
      </c>
      <c r="CB771" s="216">
        <f t="shared" si="134"/>
        <v>0</v>
      </c>
      <c r="CC771" s="216">
        <f t="shared" si="129"/>
        <v>4170116.43</v>
      </c>
    </row>
    <row r="772" spans="1:81" s="116" customFormat="1">
      <c r="A772" s="148"/>
      <c r="B772" s="349"/>
      <c r="C772" s="351"/>
      <c r="D772" s="361"/>
      <c r="E772" s="361"/>
      <c r="F772" s="362" t="s">
        <v>1346</v>
      </c>
      <c r="G772" s="363" t="s">
        <v>1312</v>
      </c>
      <c r="H772" s="216">
        <f t="shared" si="133"/>
        <v>0</v>
      </c>
      <c r="I772" s="216">
        <f t="shared" si="133"/>
        <v>895118.85</v>
      </c>
      <c r="J772" s="216">
        <f t="shared" si="133"/>
        <v>1221627.8400000001</v>
      </c>
      <c r="K772" s="216">
        <f t="shared" si="133"/>
        <v>348294.7</v>
      </c>
      <c r="L772" s="216">
        <f t="shared" si="133"/>
        <v>382352.16</v>
      </c>
      <c r="M772" s="216">
        <f t="shared" si="133"/>
        <v>148665.12</v>
      </c>
      <c r="N772" s="216">
        <f t="shared" si="133"/>
        <v>4137391.4</v>
      </c>
      <c r="O772" s="216">
        <f t="shared" si="133"/>
        <v>70000</v>
      </c>
      <c r="P772" s="216">
        <f t="shared" si="133"/>
        <v>213926.61</v>
      </c>
      <c r="Q772" s="216">
        <f t="shared" si="133"/>
        <v>1814319.25</v>
      </c>
      <c r="R772" s="216">
        <f t="shared" si="133"/>
        <v>176891.6</v>
      </c>
      <c r="S772" s="216">
        <f t="shared" si="133"/>
        <v>536434.30000000005</v>
      </c>
      <c r="T772" s="216">
        <f t="shared" si="133"/>
        <v>1554523.7</v>
      </c>
      <c r="U772" s="216">
        <f t="shared" si="133"/>
        <v>968982.29</v>
      </c>
      <c r="V772" s="216">
        <f t="shared" si="133"/>
        <v>97167.24</v>
      </c>
      <c r="W772" s="216">
        <f t="shared" si="133"/>
        <v>415331.15</v>
      </c>
      <c r="X772" s="216">
        <f t="shared" si="133"/>
        <v>290164.8</v>
      </c>
      <c r="Y772" s="216">
        <f t="shared" si="133"/>
        <v>186790.39999999999</v>
      </c>
      <c r="Z772" s="216">
        <f t="shared" si="133"/>
        <v>0</v>
      </c>
      <c r="AA772" s="216">
        <f t="shared" si="133"/>
        <v>4911418.4400000004</v>
      </c>
      <c r="AB772" s="216">
        <f t="shared" si="133"/>
        <v>323042.3</v>
      </c>
      <c r="AC772" s="216">
        <f t="shared" si="133"/>
        <v>850683.98</v>
      </c>
      <c r="AD772" s="216">
        <f t="shared" si="133"/>
        <v>259727.64</v>
      </c>
      <c r="AE772" s="216">
        <f t="shared" si="133"/>
        <v>475770.91</v>
      </c>
      <c r="AF772" s="216">
        <f t="shared" si="133"/>
        <v>1023504.87</v>
      </c>
      <c r="AG772" s="216">
        <f t="shared" si="133"/>
        <v>768554.36</v>
      </c>
      <c r="AH772" s="216">
        <f t="shared" si="133"/>
        <v>0</v>
      </c>
      <c r="AI772" s="216">
        <f t="shared" si="133"/>
        <v>9700.35</v>
      </c>
      <c r="AJ772" s="216">
        <f t="shared" si="133"/>
        <v>220272.66</v>
      </c>
      <c r="AK772" s="216">
        <f t="shared" si="133"/>
        <v>262353.90000000002</v>
      </c>
      <c r="AL772" s="216">
        <f t="shared" si="133"/>
        <v>5519.75</v>
      </c>
      <c r="AM772" s="216">
        <f t="shared" si="133"/>
        <v>14198.9</v>
      </c>
      <c r="AN772" s="216">
        <f t="shared" si="133"/>
        <v>205876.36</v>
      </c>
      <c r="AO772" s="216">
        <f t="shared" si="133"/>
        <v>160472.15</v>
      </c>
      <c r="AP772" s="216">
        <f t="shared" si="133"/>
        <v>197799.18</v>
      </c>
      <c r="AQ772" s="216">
        <f t="shared" si="133"/>
        <v>30091.72</v>
      </c>
      <c r="AR772" s="216">
        <f t="shared" si="133"/>
        <v>195012.58</v>
      </c>
      <c r="AS772" s="216">
        <f t="shared" si="133"/>
        <v>385541.84</v>
      </c>
      <c r="AT772" s="216">
        <f t="shared" si="133"/>
        <v>252916.95</v>
      </c>
      <c r="AU772" s="216">
        <f t="shared" si="133"/>
        <v>1663200</v>
      </c>
      <c r="AV772" s="216">
        <f t="shared" si="133"/>
        <v>55500</v>
      </c>
      <c r="AW772" s="216">
        <f t="shared" si="133"/>
        <v>143183.18</v>
      </c>
      <c r="AX772" s="216">
        <f t="shared" si="133"/>
        <v>549703.98</v>
      </c>
      <c r="AY772" s="216">
        <f t="shared" si="133"/>
        <v>304161.09000000003</v>
      </c>
      <c r="AZ772" s="216">
        <f t="shared" si="133"/>
        <v>107735.36</v>
      </c>
      <c r="BA772" s="216">
        <f t="shared" si="133"/>
        <v>198905.43</v>
      </c>
      <c r="BB772" s="216">
        <f t="shared" si="133"/>
        <v>3191557.65</v>
      </c>
      <c r="BC772" s="216">
        <f t="shared" si="133"/>
        <v>388241.61</v>
      </c>
      <c r="BD772" s="216">
        <f t="shared" si="133"/>
        <v>290601.39</v>
      </c>
      <c r="BE772" s="216">
        <f t="shared" si="133"/>
        <v>266918.65999999997</v>
      </c>
      <c r="BF772" s="216">
        <f t="shared" si="133"/>
        <v>0</v>
      </c>
      <c r="BG772" s="216">
        <f t="shared" si="133"/>
        <v>0</v>
      </c>
      <c r="BH772" s="216">
        <f t="shared" si="133"/>
        <v>0</v>
      </c>
      <c r="BI772" s="216">
        <f t="shared" si="133"/>
        <v>1077754.05</v>
      </c>
      <c r="BJ772" s="216">
        <f t="shared" si="133"/>
        <v>0</v>
      </c>
      <c r="BK772" s="216">
        <f t="shared" si="133"/>
        <v>153625.06</v>
      </c>
      <c r="BL772" s="216">
        <f t="shared" si="133"/>
        <v>68462.53</v>
      </c>
      <c r="BM772" s="216">
        <f t="shared" si="133"/>
        <v>0</v>
      </c>
      <c r="BN772" s="216">
        <f t="shared" si="133"/>
        <v>1435893.34</v>
      </c>
      <c r="BO772" s="216">
        <f t="shared" si="133"/>
        <v>189811.58</v>
      </c>
      <c r="BP772" s="216">
        <f t="shared" si="133"/>
        <v>0</v>
      </c>
      <c r="BQ772" s="216">
        <f t="shared" si="133"/>
        <v>590701.85</v>
      </c>
      <c r="BR772" s="216">
        <f t="shared" si="133"/>
        <v>307092.43</v>
      </c>
      <c r="BS772" s="216">
        <f t="shared" si="133"/>
        <v>183642.71</v>
      </c>
      <c r="BT772" s="216">
        <f t="shared" si="134"/>
        <v>1955397.37</v>
      </c>
      <c r="BU772" s="216">
        <f t="shared" si="134"/>
        <v>9408.69</v>
      </c>
      <c r="BV772" s="216">
        <f t="shared" si="134"/>
        <v>167445.39000000001</v>
      </c>
      <c r="BW772" s="216">
        <f t="shared" si="134"/>
        <v>330079.11</v>
      </c>
      <c r="BX772" s="216">
        <f t="shared" si="134"/>
        <v>355859.04</v>
      </c>
      <c r="BY772" s="216">
        <f t="shared" si="134"/>
        <v>1497638.57</v>
      </c>
      <c r="BZ772" s="216">
        <f t="shared" si="134"/>
        <v>275724.88</v>
      </c>
      <c r="CA772" s="216">
        <f t="shared" si="134"/>
        <v>104686.21</v>
      </c>
      <c r="CB772" s="216">
        <f t="shared" si="134"/>
        <v>105726.83</v>
      </c>
      <c r="CC772" s="216">
        <f t="shared" si="129"/>
        <v>39979098.239999995</v>
      </c>
    </row>
    <row r="773" spans="1:81" s="116" customFormat="1">
      <c r="A773" s="148"/>
      <c r="B773" s="349"/>
      <c r="C773" s="351"/>
      <c r="D773" s="361"/>
      <c r="E773" s="361"/>
      <c r="F773" s="362" t="s">
        <v>1347</v>
      </c>
      <c r="G773" s="363" t="s">
        <v>1348</v>
      </c>
      <c r="H773" s="216">
        <f t="shared" si="133"/>
        <v>0</v>
      </c>
      <c r="I773" s="216">
        <f t="shared" si="133"/>
        <v>0</v>
      </c>
      <c r="J773" s="216">
        <f t="shared" si="133"/>
        <v>0</v>
      </c>
      <c r="K773" s="216">
        <f t="shared" si="133"/>
        <v>0</v>
      </c>
      <c r="L773" s="216">
        <f t="shared" si="133"/>
        <v>3500</v>
      </c>
      <c r="M773" s="216">
        <f t="shared" si="133"/>
        <v>0</v>
      </c>
      <c r="N773" s="216">
        <f t="shared" si="133"/>
        <v>0</v>
      </c>
      <c r="O773" s="216">
        <f t="shared" si="133"/>
        <v>0</v>
      </c>
      <c r="P773" s="216">
        <f t="shared" si="133"/>
        <v>0</v>
      </c>
      <c r="Q773" s="216">
        <f t="shared" si="133"/>
        <v>7100</v>
      </c>
      <c r="R773" s="216">
        <f t="shared" si="133"/>
        <v>0</v>
      </c>
      <c r="S773" s="216">
        <f t="shared" si="133"/>
        <v>0</v>
      </c>
      <c r="T773" s="216">
        <f t="shared" si="133"/>
        <v>0</v>
      </c>
      <c r="U773" s="216">
        <f t="shared" si="133"/>
        <v>4200</v>
      </c>
      <c r="V773" s="216">
        <f t="shared" si="133"/>
        <v>0</v>
      </c>
      <c r="W773" s="216">
        <f t="shared" si="133"/>
        <v>0</v>
      </c>
      <c r="X773" s="216">
        <f t="shared" si="133"/>
        <v>0</v>
      </c>
      <c r="Y773" s="216">
        <f t="shared" si="133"/>
        <v>0</v>
      </c>
      <c r="Z773" s="216">
        <f t="shared" si="133"/>
        <v>0</v>
      </c>
      <c r="AA773" s="216">
        <f t="shared" si="133"/>
        <v>30745.9</v>
      </c>
      <c r="AB773" s="216">
        <f t="shared" si="133"/>
        <v>0</v>
      </c>
      <c r="AC773" s="216">
        <f t="shared" si="133"/>
        <v>0</v>
      </c>
      <c r="AD773" s="216">
        <f t="shared" si="133"/>
        <v>121613</v>
      </c>
      <c r="AE773" s="216">
        <f t="shared" si="133"/>
        <v>0</v>
      </c>
      <c r="AF773" s="216">
        <f t="shared" si="133"/>
        <v>0</v>
      </c>
      <c r="AG773" s="216">
        <f t="shared" si="133"/>
        <v>4200</v>
      </c>
      <c r="AH773" s="216">
        <f t="shared" si="133"/>
        <v>0</v>
      </c>
      <c r="AI773" s="216">
        <f t="shared" si="133"/>
        <v>3240</v>
      </c>
      <c r="AJ773" s="216">
        <f t="shared" si="133"/>
        <v>0</v>
      </c>
      <c r="AK773" s="216">
        <f t="shared" si="133"/>
        <v>0</v>
      </c>
      <c r="AL773" s="216">
        <f t="shared" si="133"/>
        <v>0</v>
      </c>
      <c r="AM773" s="216">
        <f t="shared" si="133"/>
        <v>0</v>
      </c>
      <c r="AN773" s="216">
        <f t="shared" si="133"/>
        <v>0</v>
      </c>
      <c r="AO773" s="216">
        <f t="shared" si="133"/>
        <v>0</v>
      </c>
      <c r="AP773" s="216">
        <f t="shared" si="133"/>
        <v>0</v>
      </c>
      <c r="AQ773" s="216">
        <f t="shared" si="133"/>
        <v>376740</v>
      </c>
      <c r="AR773" s="216">
        <f t="shared" si="133"/>
        <v>0</v>
      </c>
      <c r="AS773" s="216">
        <f t="shared" si="133"/>
        <v>310782.59999999998</v>
      </c>
      <c r="AT773" s="216">
        <f t="shared" si="133"/>
        <v>0</v>
      </c>
      <c r="AU773" s="216">
        <f t="shared" si="133"/>
        <v>0</v>
      </c>
      <c r="AV773" s="216">
        <f t="shared" si="133"/>
        <v>0</v>
      </c>
      <c r="AW773" s="216">
        <f t="shared" si="133"/>
        <v>43500</v>
      </c>
      <c r="AX773" s="216">
        <f t="shared" si="133"/>
        <v>0</v>
      </c>
      <c r="AY773" s="216">
        <f t="shared" si="133"/>
        <v>0</v>
      </c>
      <c r="AZ773" s="216">
        <f t="shared" si="133"/>
        <v>0</v>
      </c>
      <c r="BA773" s="216">
        <f t="shared" si="133"/>
        <v>66480</v>
      </c>
      <c r="BB773" s="216">
        <f t="shared" si="133"/>
        <v>0</v>
      </c>
      <c r="BC773" s="216">
        <f t="shared" si="133"/>
        <v>0</v>
      </c>
      <c r="BD773" s="216">
        <f t="shared" si="133"/>
        <v>0</v>
      </c>
      <c r="BE773" s="216">
        <f t="shared" si="133"/>
        <v>0</v>
      </c>
      <c r="BF773" s="216">
        <f t="shared" si="133"/>
        <v>0</v>
      </c>
      <c r="BG773" s="216">
        <f t="shared" si="133"/>
        <v>0</v>
      </c>
      <c r="BH773" s="216">
        <f t="shared" si="133"/>
        <v>0</v>
      </c>
      <c r="BI773" s="216">
        <f t="shared" si="133"/>
        <v>0</v>
      </c>
      <c r="BJ773" s="216">
        <f t="shared" si="133"/>
        <v>0</v>
      </c>
      <c r="BK773" s="216">
        <f t="shared" si="133"/>
        <v>7000</v>
      </c>
      <c r="BL773" s="216">
        <f t="shared" si="133"/>
        <v>0</v>
      </c>
      <c r="BM773" s="216">
        <f t="shared" si="133"/>
        <v>0</v>
      </c>
      <c r="BN773" s="216">
        <f t="shared" si="133"/>
        <v>67620.100000000006</v>
      </c>
      <c r="BO773" s="216">
        <f t="shared" si="133"/>
        <v>0</v>
      </c>
      <c r="BP773" s="216">
        <f t="shared" si="133"/>
        <v>0</v>
      </c>
      <c r="BQ773" s="216">
        <f t="shared" si="133"/>
        <v>32866.5</v>
      </c>
      <c r="BR773" s="216">
        <f t="shared" si="133"/>
        <v>0</v>
      </c>
      <c r="BS773" s="216">
        <f t="shared" ref="BS773" si="135">BS665</f>
        <v>172779</v>
      </c>
      <c r="BT773" s="216">
        <f t="shared" si="134"/>
        <v>0</v>
      </c>
      <c r="BU773" s="216">
        <f t="shared" si="134"/>
        <v>15522.48</v>
      </c>
      <c r="BV773" s="216">
        <f t="shared" si="134"/>
        <v>38337.599999999999</v>
      </c>
      <c r="BW773" s="216">
        <f t="shared" si="134"/>
        <v>0</v>
      </c>
      <c r="BX773" s="216">
        <f t="shared" si="134"/>
        <v>0</v>
      </c>
      <c r="BY773" s="216">
        <f t="shared" si="134"/>
        <v>28408.5</v>
      </c>
      <c r="BZ773" s="216">
        <f t="shared" si="134"/>
        <v>0</v>
      </c>
      <c r="CA773" s="216">
        <f t="shared" si="134"/>
        <v>0</v>
      </c>
      <c r="CB773" s="216">
        <f t="shared" si="134"/>
        <v>36134</v>
      </c>
      <c r="CC773" s="216">
        <f t="shared" si="129"/>
        <v>1370769.6800000002</v>
      </c>
    </row>
    <row r="774" spans="1:81" s="116" customFormat="1">
      <c r="A774" s="148"/>
      <c r="B774" s="349"/>
      <c r="C774" s="351"/>
      <c r="D774" s="361"/>
      <c r="E774" s="361"/>
      <c r="F774" s="362" t="s">
        <v>1349</v>
      </c>
      <c r="G774" s="363" t="s">
        <v>1350</v>
      </c>
      <c r="H774" s="216">
        <f t="shared" ref="H774:BS777" si="136">H666</f>
        <v>0</v>
      </c>
      <c r="I774" s="216">
        <f t="shared" si="136"/>
        <v>0</v>
      </c>
      <c r="J774" s="216">
        <f t="shared" si="136"/>
        <v>1030000</v>
      </c>
      <c r="K774" s="216">
        <f t="shared" si="136"/>
        <v>0</v>
      </c>
      <c r="L774" s="216">
        <f t="shared" si="136"/>
        <v>0</v>
      </c>
      <c r="M774" s="216">
        <f t="shared" si="136"/>
        <v>0</v>
      </c>
      <c r="N774" s="216">
        <f t="shared" si="136"/>
        <v>0</v>
      </c>
      <c r="O774" s="216">
        <f t="shared" si="136"/>
        <v>0</v>
      </c>
      <c r="P774" s="216">
        <f t="shared" si="136"/>
        <v>0</v>
      </c>
      <c r="Q774" s="216">
        <f t="shared" si="136"/>
        <v>2922500</v>
      </c>
      <c r="R774" s="216">
        <f t="shared" si="136"/>
        <v>0</v>
      </c>
      <c r="S774" s="216">
        <f t="shared" si="136"/>
        <v>0</v>
      </c>
      <c r="T774" s="216">
        <f t="shared" si="136"/>
        <v>0</v>
      </c>
      <c r="U774" s="216">
        <f t="shared" si="136"/>
        <v>0</v>
      </c>
      <c r="V774" s="216">
        <f t="shared" si="136"/>
        <v>0</v>
      </c>
      <c r="W774" s="216">
        <f t="shared" si="136"/>
        <v>0</v>
      </c>
      <c r="X774" s="216">
        <f t="shared" si="136"/>
        <v>0</v>
      </c>
      <c r="Y774" s="216">
        <f t="shared" si="136"/>
        <v>0</v>
      </c>
      <c r="Z774" s="216">
        <f t="shared" si="136"/>
        <v>0</v>
      </c>
      <c r="AA774" s="216">
        <f t="shared" si="136"/>
        <v>0</v>
      </c>
      <c r="AB774" s="216">
        <f t="shared" si="136"/>
        <v>0</v>
      </c>
      <c r="AC774" s="216">
        <f t="shared" si="136"/>
        <v>0</v>
      </c>
      <c r="AD774" s="216">
        <f t="shared" si="136"/>
        <v>0</v>
      </c>
      <c r="AE774" s="216">
        <f t="shared" si="136"/>
        <v>0</v>
      </c>
      <c r="AF774" s="216">
        <f t="shared" si="136"/>
        <v>0</v>
      </c>
      <c r="AG774" s="216">
        <f t="shared" si="136"/>
        <v>0</v>
      </c>
      <c r="AH774" s="216">
        <f t="shared" si="136"/>
        <v>13082</v>
      </c>
      <c r="AI774" s="216">
        <f t="shared" si="136"/>
        <v>175500</v>
      </c>
      <c r="AJ774" s="216">
        <f t="shared" si="136"/>
        <v>0</v>
      </c>
      <c r="AK774" s="216">
        <f t="shared" si="136"/>
        <v>58000</v>
      </c>
      <c r="AL774" s="216">
        <f t="shared" si="136"/>
        <v>91500</v>
      </c>
      <c r="AM774" s="216">
        <f t="shared" si="136"/>
        <v>40500</v>
      </c>
      <c r="AN774" s="216">
        <f t="shared" si="136"/>
        <v>132500</v>
      </c>
      <c r="AO774" s="216">
        <f t="shared" si="136"/>
        <v>215500</v>
      </c>
      <c r="AP774" s="216">
        <f t="shared" si="136"/>
        <v>0</v>
      </c>
      <c r="AQ774" s="216">
        <f t="shared" si="136"/>
        <v>36000</v>
      </c>
      <c r="AR774" s="216">
        <f t="shared" si="136"/>
        <v>0</v>
      </c>
      <c r="AS774" s="216">
        <f t="shared" si="136"/>
        <v>93000</v>
      </c>
      <c r="AT774" s="216">
        <f t="shared" si="136"/>
        <v>0</v>
      </c>
      <c r="AU774" s="216">
        <f t="shared" si="136"/>
        <v>0</v>
      </c>
      <c r="AV774" s="216">
        <f t="shared" si="136"/>
        <v>0</v>
      </c>
      <c r="AW774" s="216">
        <f t="shared" si="136"/>
        <v>0</v>
      </c>
      <c r="AX774" s="216">
        <f t="shared" si="136"/>
        <v>0</v>
      </c>
      <c r="AY774" s="216">
        <f t="shared" si="136"/>
        <v>0</v>
      </c>
      <c r="AZ774" s="216">
        <f t="shared" si="136"/>
        <v>0</v>
      </c>
      <c r="BA774" s="216">
        <f t="shared" si="136"/>
        <v>0</v>
      </c>
      <c r="BB774" s="216">
        <f t="shared" si="136"/>
        <v>0</v>
      </c>
      <c r="BC774" s="216">
        <f t="shared" si="136"/>
        <v>0</v>
      </c>
      <c r="BD774" s="216">
        <f t="shared" si="136"/>
        <v>0</v>
      </c>
      <c r="BE774" s="216">
        <f t="shared" si="136"/>
        <v>0</v>
      </c>
      <c r="BF774" s="216">
        <f t="shared" si="136"/>
        <v>335882</v>
      </c>
      <c r="BG774" s="216">
        <f t="shared" si="136"/>
        <v>0</v>
      </c>
      <c r="BH774" s="216">
        <f t="shared" si="136"/>
        <v>0</v>
      </c>
      <c r="BI774" s="216">
        <f t="shared" si="136"/>
        <v>0</v>
      </c>
      <c r="BJ774" s="216">
        <f t="shared" si="136"/>
        <v>0</v>
      </c>
      <c r="BK774" s="216">
        <f t="shared" si="136"/>
        <v>0</v>
      </c>
      <c r="BL774" s="216">
        <f t="shared" si="136"/>
        <v>0</v>
      </c>
      <c r="BM774" s="216">
        <f t="shared" si="136"/>
        <v>0</v>
      </c>
      <c r="BN774" s="216">
        <f t="shared" si="136"/>
        <v>0</v>
      </c>
      <c r="BO774" s="216">
        <f t="shared" si="136"/>
        <v>0</v>
      </c>
      <c r="BP774" s="216">
        <f t="shared" si="136"/>
        <v>0</v>
      </c>
      <c r="BQ774" s="216">
        <f t="shared" si="136"/>
        <v>0</v>
      </c>
      <c r="BR774" s="216">
        <f t="shared" si="136"/>
        <v>0</v>
      </c>
      <c r="BS774" s="216">
        <f t="shared" si="136"/>
        <v>0</v>
      </c>
      <c r="BT774" s="216">
        <f t="shared" si="134"/>
        <v>0</v>
      </c>
      <c r="BU774" s="216">
        <f t="shared" si="134"/>
        <v>0</v>
      </c>
      <c r="BV774" s="216">
        <f t="shared" si="134"/>
        <v>0</v>
      </c>
      <c r="BW774" s="216">
        <f t="shared" si="134"/>
        <v>0</v>
      </c>
      <c r="BX774" s="216">
        <f t="shared" si="134"/>
        <v>0</v>
      </c>
      <c r="BY774" s="216">
        <f t="shared" si="134"/>
        <v>0</v>
      </c>
      <c r="BZ774" s="216">
        <f t="shared" si="134"/>
        <v>0</v>
      </c>
      <c r="CA774" s="216">
        <f t="shared" si="134"/>
        <v>0</v>
      </c>
      <c r="CB774" s="216">
        <f t="shared" si="134"/>
        <v>0</v>
      </c>
      <c r="CC774" s="216">
        <f t="shared" si="129"/>
        <v>5143964</v>
      </c>
    </row>
    <row r="775" spans="1:81" s="116" customFormat="1">
      <c r="A775" s="148"/>
      <c r="B775" s="349"/>
      <c r="C775" s="351"/>
      <c r="D775" s="361"/>
      <c r="E775" s="361"/>
      <c r="F775" s="362" t="s">
        <v>1351</v>
      </c>
      <c r="G775" s="363" t="s">
        <v>1352</v>
      </c>
      <c r="H775" s="216">
        <f t="shared" si="136"/>
        <v>3795553.94</v>
      </c>
      <c r="I775" s="216">
        <f t="shared" si="136"/>
        <v>830427.79</v>
      </c>
      <c r="J775" s="216">
        <f t="shared" si="136"/>
        <v>11083763.65</v>
      </c>
      <c r="K775" s="216">
        <f t="shared" si="136"/>
        <v>698164.34</v>
      </c>
      <c r="L775" s="216">
        <f t="shared" si="136"/>
        <v>1036366.9</v>
      </c>
      <c r="M775" s="216">
        <f t="shared" si="136"/>
        <v>0</v>
      </c>
      <c r="N775" s="216">
        <f t="shared" si="136"/>
        <v>30141937.57</v>
      </c>
      <c r="O775" s="216">
        <f t="shared" si="136"/>
        <v>5189551.75</v>
      </c>
      <c r="P775" s="216">
        <f t="shared" si="136"/>
        <v>3711447.67</v>
      </c>
      <c r="Q775" s="216">
        <f t="shared" si="136"/>
        <v>29599114.260000002</v>
      </c>
      <c r="R775" s="216">
        <f t="shared" si="136"/>
        <v>2997290.6</v>
      </c>
      <c r="S775" s="216">
        <f t="shared" si="136"/>
        <v>479650.18</v>
      </c>
      <c r="T775" s="216">
        <f t="shared" si="136"/>
        <v>2815804.45</v>
      </c>
      <c r="U775" s="216">
        <f t="shared" si="136"/>
        <v>23455859</v>
      </c>
      <c r="V775" s="216">
        <f t="shared" si="136"/>
        <v>538499</v>
      </c>
      <c r="W775" s="216">
        <f t="shared" si="136"/>
        <v>14688591.460000001</v>
      </c>
      <c r="X775" s="216">
        <f t="shared" si="136"/>
        <v>4220082.13</v>
      </c>
      <c r="Y775" s="216">
        <f t="shared" si="136"/>
        <v>48206.95</v>
      </c>
      <c r="Z775" s="216">
        <f t="shared" si="136"/>
        <v>15742985.76</v>
      </c>
      <c r="AA775" s="216">
        <f t="shared" si="136"/>
        <v>2380687.83</v>
      </c>
      <c r="AB775" s="216">
        <f t="shared" si="136"/>
        <v>672198.77</v>
      </c>
      <c r="AC775" s="216">
        <f t="shared" si="136"/>
        <v>3185571.08</v>
      </c>
      <c r="AD775" s="216">
        <f t="shared" si="136"/>
        <v>1432722.93</v>
      </c>
      <c r="AE775" s="216">
        <f t="shared" si="136"/>
        <v>1182094.8799999999</v>
      </c>
      <c r="AF775" s="216">
        <f t="shared" si="136"/>
        <v>3403790.85</v>
      </c>
      <c r="AG775" s="216">
        <f t="shared" si="136"/>
        <v>906952.15</v>
      </c>
      <c r="AH775" s="216">
        <f t="shared" si="136"/>
        <v>1264848</v>
      </c>
      <c r="AI775" s="216">
        <f t="shared" si="136"/>
        <v>0</v>
      </c>
      <c r="AJ775" s="216">
        <f t="shared" si="136"/>
        <v>102500</v>
      </c>
      <c r="AK775" s="216">
        <f t="shared" si="136"/>
        <v>0</v>
      </c>
      <c r="AL775" s="216">
        <f t="shared" si="136"/>
        <v>0</v>
      </c>
      <c r="AM775" s="216">
        <f t="shared" si="136"/>
        <v>0</v>
      </c>
      <c r="AN775" s="216">
        <f t="shared" si="136"/>
        <v>0</v>
      </c>
      <c r="AO775" s="216">
        <f t="shared" si="136"/>
        <v>0</v>
      </c>
      <c r="AP775" s="216">
        <f t="shared" si="136"/>
        <v>119000</v>
      </c>
      <c r="AQ775" s="216">
        <f t="shared" si="136"/>
        <v>58000</v>
      </c>
      <c r="AR775" s="216">
        <f t="shared" si="136"/>
        <v>344000</v>
      </c>
      <c r="AS775" s="216">
        <f t="shared" si="136"/>
        <v>0</v>
      </c>
      <c r="AT775" s="216">
        <f t="shared" si="136"/>
        <v>109000</v>
      </c>
      <c r="AU775" s="216">
        <f t="shared" si="136"/>
        <v>7062163.6900000004</v>
      </c>
      <c r="AV775" s="216">
        <f t="shared" si="136"/>
        <v>636418.71</v>
      </c>
      <c r="AW775" s="216">
        <f t="shared" si="136"/>
        <v>3787894.75</v>
      </c>
      <c r="AX775" s="216">
        <f t="shared" si="136"/>
        <v>2144972.5</v>
      </c>
      <c r="AY775" s="216">
        <f t="shared" si="136"/>
        <v>1303178</v>
      </c>
      <c r="AZ775" s="216">
        <f t="shared" si="136"/>
        <v>198462.02</v>
      </c>
      <c r="BA775" s="216">
        <f t="shared" si="136"/>
        <v>591582.05000000005</v>
      </c>
      <c r="BB775" s="216">
        <f t="shared" si="136"/>
        <v>792067.38</v>
      </c>
      <c r="BC775" s="216">
        <f t="shared" si="136"/>
        <v>60838</v>
      </c>
      <c r="BD775" s="216">
        <f t="shared" si="136"/>
        <v>819245.42</v>
      </c>
      <c r="BE775" s="216">
        <f t="shared" si="136"/>
        <v>190726</v>
      </c>
      <c r="BF775" s="216">
        <f t="shared" si="136"/>
        <v>6796281.4699999997</v>
      </c>
      <c r="BG775" s="216">
        <f t="shared" si="136"/>
        <v>433215</v>
      </c>
      <c r="BH775" s="216">
        <f t="shared" si="136"/>
        <v>0</v>
      </c>
      <c r="BI775" s="216">
        <f t="shared" si="136"/>
        <v>2016347.5</v>
      </c>
      <c r="BJ775" s="216">
        <f t="shared" si="136"/>
        <v>0</v>
      </c>
      <c r="BK775" s="216">
        <f t="shared" si="136"/>
        <v>131222.60999999999</v>
      </c>
      <c r="BL775" s="216">
        <f t="shared" si="136"/>
        <v>89724</v>
      </c>
      <c r="BM775" s="216">
        <f t="shared" si="136"/>
        <v>532604</v>
      </c>
      <c r="BN775" s="216">
        <f t="shared" si="136"/>
        <v>1869462.5</v>
      </c>
      <c r="BO775" s="216">
        <f t="shared" si="136"/>
        <v>215559</v>
      </c>
      <c r="BP775" s="216">
        <f t="shared" si="136"/>
        <v>0</v>
      </c>
      <c r="BQ775" s="216">
        <f t="shared" si="136"/>
        <v>232039.5</v>
      </c>
      <c r="BR775" s="216">
        <f t="shared" si="136"/>
        <v>30565.42</v>
      </c>
      <c r="BS775" s="216">
        <f t="shared" si="136"/>
        <v>523573</v>
      </c>
      <c r="BT775" s="216">
        <f t="shared" si="134"/>
        <v>0</v>
      </c>
      <c r="BU775" s="216">
        <f t="shared" si="134"/>
        <v>3143958.19</v>
      </c>
      <c r="BV775" s="216">
        <f t="shared" si="134"/>
        <v>2061198.94</v>
      </c>
      <c r="BW775" s="216">
        <f t="shared" si="134"/>
        <v>194991.98</v>
      </c>
      <c r="BX775" s="216">
        <f t="shared" si="134"/>
        <v>1148081.01</v>
      </c>
      <c r="BY775" s="216">
        <f t="shared" si="134"/>
        <v>5911515.9800000004</v>
      </c>
      <c r="BZ775" s="216">
        <f t="shared" si="134"/>
        <v>416323.02</v>
      </c>
      <c r="CA775" s="216">
        <f t="shared" si="134"/>
        <v>150948</v>
      </c>
      <c r="CB775" s="216">
        <f t="shared" si="134"/>
        <v>0</v>
      </c>
      <c r="CC775" s="216">
        <f t="shared" si="129"/>
        <v>209719823.53</v>
      </c>
    </row>
    <row r="776" spans="1:81" s="116" customFormat="1">
      <c r="A776" s="148"/>
      <c r="B776" s="349"/>
      <c r="C776" s="351"/>
      <c r="D776" s="361"/>
      <c r="E776" s="361"/>
      <c r="F776" s="362" t="s">
        <v>1353</v>
      </c>
      <c r="G776" s="363" t="s">
        <v>1354</v>
      </c>
      <c r="H776" s="216">
        <f t="shared" si="136"/>
        <v>0</v>
      </c>
      <c r="I776" s="216">
        <f t="shared" si="136"/>
        <v>0</v>
      </c>
      <c r="J776" s="216">
        <f t="shared" si="136"/>
        <v>0</v>
      </c>
      <c r="K776" s="216">
        <f t="shared" si="136"/>
        <v>0</v>
      </c>
      <c r="L776" s="216">
        <f t="shared" si="136"/>
        <v>0</v>
      </c>
      <c r="M776" s="216">
        <f t="shared" si="136"/>
        <v>0</v>
      </c>
      <c r="N776" s="216">
        <f t="shared" si="136"/>
        <v>0</v>
      </c>
      <c r="O776" s="216">
        <f t="shared" si="136"/>
        <v>0</v>
      </c>
      <c r="P776" s="216">
        <f t="shared" si="136"/>
        <v>0</v>
      </c>
      <c r="Q776" s="216">
        <f t="shared" si="136"/>
        <v>0</v>
      </c>
      <c r="R776" s="216">
        <f t="shared" si="136"/>
        <v>0</v>
      </c>
      <c r="S776" s="216">
        <f t="shared" si="136"/>
        <v>0</v>
      </c>
      <c r="T776" s="216">
        <f t="shared" si="136"/>
        <v>0</v>
      </c>
      <c r="U776" s="216">
        <f t="shared" si="136"/>
        <v>0</v>
      </c>
      <c r="V776" s="216">
        <f t="shared" si="136"/>
        <v>0</v>
      </c>
      <c r="W776" s="216">
        <f t="shared" si="136"/>
        <v>0</v>
      </c>
      <c r="X776" s="216">
        <f t="shared" si="136"/>
        <v>0</v>
      </c>
      <c r="Y776" s="216">
        <f t="shared" si="136"/>
        <v>0</v>
      </c>
      <c r="Z776" s="216">
        <f t="shared" si="136"/>
        <v>0</v>
      </c>
      <c r="AA776" s="216">
        <f t="shared" si="136"/>
        <v>0</v>
      </c>
      <c r="AB776" s="216">
        <f t="shared" si="136"/>
        <v>0</v>
      </c>
      <c r="AC776" s="216">
        <f t="shared" si="136"/>
        <v>0</v>
      </c>
      <c r="AD776" s="216">
        <f t="shared" si="136"/>
        <v>0</v>
      </c>
      <c r="AE776" s="216">
        <f t="shared" si="136"/>
        <v>0</v>
      </c>
      <c r="AF776" s="216">
        <f t="shared" si="136"/>
        <v>0</v>
      </c>
      <c r="AG776" s="216">
        <f t="shared" si="136"/>
        <v>0</v>
      </c>
      <c r="AH776" s="216">
        <f t="shared" si="136"/>
        <v>0</v>
      </c>
      <c r="AI776" s="216">
        <f t="shared" si="136"/>
        <v>0</v>
      </c>
      <c r="AJ776" s="216">
        <f t="shared" si="136"/>
        <v>0</v>
      </c>
      <c r="AK776" s="216">
        <f t="shared" si="136"/>
        <v>0</v>
      </c>
      <c r="AL776" s="216">
        <f t="shared" si="136"/>
        <v>0</v>
      </c>
      <c r="AM776" s="216">
        <f t="shared" si="136"/>
        <v>0</v>
      </c>
      <c r="AN776" s="216">
        <f t="shared" si="136"/>
        <v>0</v>
      </c>
      <c r="AO776" s="216">
        <f t="shared" si="136"/>
        <v>0</v>
      </c>
      <c r="AP776" s="216">
        <f t="shared" si="136"/>
        <v>0</v>
      </c>
      <c r="AQ776" s="216">
        <f t="shared" si="136"/>
        <v>0</v>
      </c>
      <c r="AR776" s="216">
        <f t="shared" si="136"/>
        <v>0</v>
      </c>
      <c r="AS776" s="216">
        <f t="shared" si="136"/>
        <v>0</v>
      </c>
      <c r="AT776" s="216">
        <f t="shared" si="136"/>
        <v>0</v>
      </c>
      <c r="AU776" s="216">
        <f t="shared" si="136"/>
        <v>0</v>
      </c>
      <c r="AV776" s="216">
        <f t="shared" si="136"/>
        <v>0</v>
      </c>
      <c r="AW776" s="216">
        <f t="shared" si="136"/>
        <v>0</v>
      </c>
      <c r="AX776" s="216">
        <f t="shared" si="136"/>
        <v>0</v>
      </c>
      <c r="AY776" s="216">
        <f t="shared" si="136"/>
        <v>0</v>
      </c>
      <c r="AZ776" s="216">
        <f t="shared" si="136"/>
        <v>0</v>
      </c>
      <c r="BA776" s="216">
        <f t="shared" si="136"/>
        <v>0</v>
      </c>
      <c r="BB776" s="216">
        <f t="shared" si="136"/>
        <v>0</v>
      </c>
      <c r="BC776" s="216">
        <f t="shared" si="136"/>
        <v>0</v>
      </c>
      <c r="BD776" s="216">
        <f t="shared" si="136"/>
        <v>0</v>
      </c>
      <c r="BE776" s="216">
        <f t="shared" si="136"/>
        <v>0</v>
      </c>
      <c r="BF776" s="216">
        <f t="shared" si="136"/>
        <v>0</v>
      </c>
      <c r="BG776" s="216">
        <f t="shared" si="136"/>
        <v>0</v>
      </c>
      <c r="BH776" s="216">
        <f t="shared" si="136"/>
        <v>0</v>
      </c>
      <c r="BI776" s="216">
        <f t="shared" si="136"/>
        <v>0</v>
      </c>
      <c r="BJ776" s="216">
        <f t="shared" si="136"/>
        <v>0</v>
      </c>
      <c r="BK776" s="216">
        <f t="shared" si="136"/>
        <v>0</v>
      </c>
      <c r="BL776" s="216">
        <f t="shared" si="136"/>
        <v>0</v>
      </c>
      <c r="BM776" s="216">
        <f t="shared" si="136"/>
        <v>0</v>
      </c>
      <c r="BN776" s="216">
        <f t="shared" si="136"/>
        <v>-27.05</v>
      </c>
      <c r="BO776" s="216">
        <f t="shared" si="136"/>
        <v>0</v>
      </c>
      <c r="BP776" s="216">
        <f t="shared" si="136"/>
        <v>0</v>
      </c>
      <c r="BQ776" s="216">
        <f t="shared" si="136"/>
        <v>0</v>
      </c>
      <c r="BR776" s="216">
        <f t="shared" si="136"/>
        <v>0</v>
      </c>
      <c r="BS776" s="216">
        <f t="shared" si="136"/>
        <v>0</v>
      </c>
      <c r="BT776" s="216">
        <f t="shared" si="134"/>
        <v>0</v>
      </c>
      <c r="BU776" s="216">
        <f t="shared" si="134"/>
        <v>0</v>
      </c>
      <c r="BV776" s="216">
        <f t="shared" si="134"/>
        <v>0</v>
      </c>
      <c r="BW776" s="216">
        <f t="shared" si="134"/>
        <v>0</v>
      </c>
      <c r="BX776" s="216">
        <f t="shared" si="134"/>
        <v>0</v>
      </c>
      <c r="BY776" s="216">
        <f t="shared" si="134"/>
        <v>0</v>
      </c>
      <c r="BZ776" s="216">
        <f t="shared" si="134"/>
        <v>0</v>
      </c>
      <c r="CA776" s="216">
        <f t="shared" si="134"/>
        <v>0</v>
      </c>
      <c r="CB776" s="216">
        <f t="shared" si="134"/>
        <v>0</v>
      </c>
      <c r="CC776" s="216">
        <f t="shared" si="129"/>
        <v>-27.05</v>
      </c>
    </row>
    <row r="777" spans="1:81" s="116" customFormat="1">
      <c r="A777" s="148"/>
      <c r="B777" s="349"/>
      <c r="C777" s="351"/>
      <c r="D777" s="361"/>
      <c r="E777" s="361"/>
      <c r="F777" s="362" t="s">
        <v>1355</v>
      </c>
      <c r="G777" s="363" t="s">
        <v>1356</v>
      </c>
      <c r="H777" s="216">
        <f t="shared" si="136"/>
        <v>0</v>
      </c>
      <c r="I777" s="216">
        <f t="shared" si="136"/>
        <v>0</v>
      </c>
      <c r="J777" s="216">
        <f t="shared" si="136"/>
        <v>1161754</v>
      </c>
      <c r="K777" s="216">
        <f t="shared" si="136"/>
        <v>714332.72</v>
      </c>
      <c r="L777" s="216">
        <f t="shared" si="136"/>
        <v>872572.89</v>
      </c>
      <c r="M777" s="216">
        <f t="shared" si="136"/>
        <v>0</v>
      </c>
      <c r="N777" s="216">
        <f t="shared" si="136"/>
        <v>12954920</v>
      </c>
      <c r="O777" s="216">
        <f t="shared" si="136"/>
        <v>676500</v>
      </c>
      <c r="P777" s="216">
        <f t="shared" si="136"/>
        <v>0</v>
      </c>
      <c r="Q777" s="216">
        <f t="shared" si="136"/>
        <v>0</v>
      </c>
      <c r="R777" s="216">
        <f t="shared" si="136"/>
        <v>0</v>
      </c>
      <c r="S777" s="216">
        <f t="shared" si="136"/>
        <v>1757900</v>
      </c>
      <c r="T777" s="216">
        <f t="shared" si="136"/>
        <v>212300.2</v>
      </c>
      <c r="U777" s="216">
        <f t="shared" si="136"/>
        <v>0</v>
      </c>
      <c r="V777" s="216">
        <f t="shared" si="136"/>
        <v>0</v>
      </c>
      <c r="W777" s="216">
        <f t="shared" si="136"/>
        <v>523301.75</v>
      </c>
      <c r="X777" s="216">
        <f t="shared" si="136"/>
        <v>0</v>
      </c>
      <c r="Y777" s="216">
        <f t="shared" si="136"/>
        <v>0</v>
      </c>
      <c r="Z777" s="216">
        <f t="shared" si="136"/>
        <v>0</v>
      </c>
      <c r="AA777" s="216">
        <f t="shared" si="136"/>
        <v>0</v>
      </c>
      <c r="AB777" s="216">
        <f t="shared" si="136"/>
        <v>167654.85</v>
      </c>
      <c r="AC777" s="216">
        <f t="shared" si="136"/>
        <v>0</v>
      </c>
      <c r="AD777" s="216">
        <f t="shared" si="136"/>
        <v>0</v>
      </c>
      <c r="AE777" s="216">
        <f t="shared" si="136"/>
        <v>0</v>
      </c>
      <c r="AF777" s="216">
        <f t="shared" si="136"/>
        <v>32200</v>
      </c>
      <c r="AG777" s="216">
        <f t="shared" si="136"/>
        <v>0</v>
      </c>
      <c r="AH777" s="216">
        <f t="shared" si="136"/>
        <v>0</v>
      </c>
      <c r="AI777" s="216">
        <f t="shared" si="136"/>
        <v>6627601.5</v>
      </c>
      <c r="AJ777" s="216">
        <f t="shared" si="136"/>
        <v>0</v>
      </c>
      <c r="AK777" s="216">
        <f t="shared" si="136"/>
        <v>128000</v>
      </c>
      <c r="AL777" s="216">
        <f t="shared" si="136"/>
        <v>0</v>
      </c>
      <c r="AM777" s="216">
        <f t="shared" si="136"/>
        <v>35530</v>
      </c>
      <c r="AN777" s="216">
        <f t="shared" si="136"/>
        <v>0</v>
      </c>
      <c r="AO777" s="216">
        <f t="shared" si="136"/>
        <v>0</v>
      </c>
      <c r="AP777" s="216">
        <f t="shared" si="136"/>
        <v>68470</v>
      </c>
      <c r="AQ777" s="216">
        <f t="shared" si="136"/>
        <v>3192000</v>
      </c>
      <c r="AR777" s="216">
        <f t="shared" si="136"/>
        <v>30329.5</v>
      </c>
      <c r="AS777" s="216">
        <f t="shared" si="136"/>
        <v>0</v>
      </c>
      <c r="AT777" s="216">
        <f t="shared" si="136"/>
        <v>0</v>
      </c>
      <c r="AU777" s="216">
        <f t="shared" si="136"/>
        <v>49200</v>
      </c>
      <c r="AV777" s="216">
        <f t="shared" si="136"/>
        <v>0</v>
      </c>
      <c r="AW777" s="216">
        <f t="shared" si="136"/>
        <v>0</v>
      </c>
      <c r="AX777" s="216">
        <f t="shared" si="136"/>
        <v>0</v>
      </c>
      <c r="AY777" s="216">
        <f t="shared" si="136"/>
        <v>0</v>
      </c>
      <c r="AZ777" s="216">
        <f t="shared" si="136"/>
        <v>12021.7</v>
      </c>
      <c r="BA777" s="216">
        <f t="shared" si="136"/>
        <v>0</v>
      </c>
      <c r="BB777" s="216">
        <f t="shared" si="136"/>
        <v>0</v>
      </c>
      <c r="BC777" s="216">
        <f t="shared" si="136"/>
        <v>0</v>
      </c>
      <c r="BD777" s="216">
        <f t="shared" si="136"/>
        <v>0</v>
      </c>
      <c r="BE777" s="216">
        <f t="shared" si="136"/>
        <v>0</v>
      </c>
      <c r="BF777" s="216">
        <f t="shared" si="136"/>
        <v>0</v>
      </c>
      <c r="BG777" s="216">
        <f t="shared" si="136"/>
        <v>0</v>
      </c>
      <c r="BH777" s="216">
        <f t="shared" si="136"/>
        <v>0</v>
      </c>
      <c r="BI777" s="216">
        <f t="shared" si="136"/>
        <v>160690</v>
      </c>
      <c r="BJ777" s="216">
        <f t="shared" si="136"/>
        <v>0</v>
      </c>
      <c r="BK777" s="216">
        <f t="shared" si="136"/>
        <v>43627.85</v>
      </c>
      <c r="BL777" s="216">
        <f t="shared" si="136"/>
        <v>33422</v>
      </c>
      <c r="BM777" s="216">
        <f t="shared" si="136"/>
        <v>18363339.890000001</v>
      </c>
      <c r="BN777" s="216">
        <f t="shared" si="136"/>
        <v>0</v>
      </c>
      <c r="BO777" s="216">
        <f t="shared" si="136"/>
        <v>0</v>
      </c>
      <c r="BP777" s="216">
        <f t="shared" si="136"/>
        <v>0</v>
      </c>
      <c r="BQ777" s="216">
        <f t="shared" si="136"/>
        <v>0</v>
      </c>
      <c r="BR777" s="216">
        <f t="shared" si="136"/>
        <v>0</v>
      </c>
      <c r="BS777" s="216">
        <f t="shared" ref="BS777" si="137">BS669</f>
        <v>0</v>
      </c>
      <c r="BT777" s="216">
        <f t="shared" si="134"/>
        <v>6577080.2999999998</v>
      </c>
      <c r="BU777" s="216">
        <f t="shared" si="134"/>
        <v>0</v>
      </c>
      <c r="BV777" s="216">
        <f t="shared" si="134"/>
        <v>0</v>
      </c>
      <c r="BW777" s="216">
        <f t="shared" si="134"/>
        <v>45080</v>
      </c>
      <c r="BX777" s="216">
        <f t="shared" si="134"/>
        <v>0</v>
      </c>
      <c r="BY777" s="216">
        <f t="shared" si="134"/>
        <v>1380069.69</v>
      </c>
      <c r="BZ777" s="216">
        <f t="shared" si="134"/>
        <v>80640</v>
      </c>
      <c r="CA777" s="216">
        <f t="shared" si="134"/>
        <v>0</v>
      </c>
      <c r="CB777" s="216">
        <f t="shared" si="134"/>
        <v>491532</v>
      </c>
      <c r="CC777" s="216">
        <f t="shared" si="129"/>
        <v>56392070.839999996</v>
      </c>
    </row>
    <row r="778" spans="1:81" s="116" customFormat="1">
      <c r="A778" s="148"/>
      <c r="B778" s="349"/>
      <c r="C778" s="351"/>
      <c r="D778" s="361"/>
      <c r="E778" s="361"/>
      <c r="F778" s="362" t="s">
        <v>1357</v>
      </c>
      <c r="G778" s="363" t="s">
        <v>1523</v>
      </c>
      <c r="H778" s="216">
        <f t="shared" ref="H778:BS781" si="138">H670</f>
        <v>0</v>
      </c>
      <c r="I778" s="216">
        <f t="shared" si="138"/>
        <v>0</v>
      </c>
      <c r="J778" s="216">
        <f t="shared" si="138"/>
        <v>0</v>
      </c>
      <c r="K778" s="216">
        <f t="shared" si="138"/>
        <v>1195561</v>
      </c>
      <c r="L778" s="216">
        <f t="shared" si="138"/>
        <v>0</v>
      </c>
      <c r="M778" s="216">
        <f t="shared" si="138"/>
        <v>23088197.859999999</v>
      </c>
      <c r="N778" s="216">
        <f t="shared" si="138"/>
        <v>1588760</v>
      </c>
      <c r="O778" s="216">
        <f t="shared" si="138"/>
        <v>0</v>
      </c>
      <c r="P778" s="216">
        <f t="shared" si="138"/>
        <v>0</v>
      </c>
      <c r="Q778" s="216">
        <f t="shared" si="138"/>
        <v>0</v>
      </c>
      <c r="R778" s="216">
        <f t="shared" si="138"/>
        <v>0</v>
      </c>
      <c r="S778" s="216">
        <f t="shared" si="138"/>
        <v>0</v>
      </c>
      <c r="T778" s="216">
        <f t="shared" si="138"/>
        <v>0</v>
      </c>
      <c r="U778" s="216">
        <f t="shared" si="138"/>
        <v>59100</v>
      </c>
      <c r="V778" s="216">
        <f t="shared" si="138"/>
        <v>0</v>
      </c>
      <c r="W778" s="216">
        <f t="shared" si="138"/>
        <v>425529.05</v>
      </c>
      <c r="X778" s="216">
        <f t="shared" si="138"/>
        <v>0</v>
      </c>
      <c r="Y778" s="216">
        <f t="shared" si="138"/>
        <v>0</v>
      </c>
      <c r="Z778" s="216">
        <f t="shared" si="138"/>
        <v>20900</v>
      </c>
      <c r="AA778" s="216">
        <f t="shared" si="138"/>
        <v>100000</v>
      </c>
      <c r="AB778" s="216">
        <f t="shared" si="138"/>
        <v>472300</v>
      </c>
      <c r="AC778" s="216">
        <f t="shared" si="138"/>
        <v>0</v>
      </c>
      <c r="AD778" s="216">
        <f t="shared" si="138"/>
        <v>0</v>
      </c>
      <c r="AE778" s="216">
        <f t="shared" si="138"/>
        <v>0</v>
      </c>
      <c r="AF778" s="216">
        <f t="shared" si="138"/>
        <v>0</v>
      </c>
      <c r="AG778" s="216">
        <f t="shared" si="138"/>
        <v>100000</v>
      </c>
      <c r="AH778" s="216">
        <f t="shared" si="138"/>
        <v>0</v>
      </c>
      <c r="AI778" s="216">
        <f t="shared" si="138"/>
        <v>0</v>
      </c>
      <c r="AJ778" s="216">
        <f t="shared" si="138"/>
        <v>0</v>
      </c>
      <c r="AK778" s="216">
        <f t="shared" si="138"/>
        <v>165000</v>
      </c>
      <c r="AL778" s="216">
        <f t="shared" si="138"/>
        <v>0</v>
      </c>
      <c r="AM778" s="216">
        <f t="shared" si="138"/>
        <v>0</v>
      </c>
      <c r="AN778" s="216">
        <f t="shared" si="138"/>
        <v>0</v>
      </c>
      <c r="AO778" s="216">
        <f t="shared" si="138"/>
        <v>265000</v>
      </c>
      <c r="AP778" s="216">
        <f t="shared" si="138"/>
        <v>0</v>
      </c>
      <c r="AQ778" s="216">
        <f t="shared" si="138"/>
        <v>6600</v>
      </c>
      <c r="AR778" s="216">
        <f t="shared" si="138"/>
        <v>0</v>
      </c>
      <c r="AS778" s="216">
        <f t="shared" si="138"/>
        <v>15767</v>
      </c>
      <c r="AT778" s="216">
        <f t="shared" si="138"/>
        <v>0</v>
      </c>
      <c r="AU778" s="216">
        <f t="shared" si="138"/>
        <v>0</v>
      </c>
      <c r="AV778" s="216">
        <f t="shared" si="138"/>
        <v>0</v>
      </c>
      <c r="AW778" s="216">
        <f t="shared" si="138"/>
        <v>0</v>
      </c>
      <c r="AX778" s="216">
        <f t="shared" si="138"/>
        <v>0</v>
      </c>
      <c r="AY778" s="216">
        <f t="shared" si="138"/>
        <v>0</v>
      </c>
      <c r="AZ778" s="216">
        <f t="shared" si="138"/>
        <v>0</v>
      </c>
      <c r="BA778" s="216">
        <f t="shared" si="138"/>
        <v>76570</v>
      </c>
      <c r="BB778" s="216">
        <f t="shared" si="138"/>
        <v>0</v>
      </c>
      <c r="BC778" s="216">
        <f t="shared" si="138"/>
        <v>0</v>
      </c>
      <c r="BD778" s="216">
        <f t="shared" si="138"/>
        <v>0</v>
      </c>
      <c r="BE778" s="216">
        <f t="shared" si="138"/>
        <v>0</v>
      </c>
      <c r="BF778" s="216">
        <f t="shared" si="138"/>
        <v>0</v>
      </c>
      <c r="BG778" s="216">
        <f t="shared" si="138"/>
        <v>0</v>
      </c>
      <c r="BH778" s="216">
        <f t="shared" si="138"/>
        <v>0</v>
      </c>
      <c r="BI778" s="216">
        <f t="shared" si="138"/>
        <v>0</v>
      </c>
      <c r="BJ778" s="216">
        <f t="shared" si="138"/>
        <v>0</v>
      </c>
      <c r="BK778" s="216">
        <f t="shared" si="138"/>
        <v>0</v>
      </c>
      <c r="BL778" s="216">
        <f t="shared" si="138"/>
        <v>247950.02</v>
      </c>
      <c r="BM778" s="216">
        <f t="shared" si="138"/>
        <v>100116.39</v>
      </c>
      <c r="BN778" s="216">
        <f t="shared" si="138"/>
        <v>381718</v>
      </c>
      <c r="BO778" s="216">
        <f t="shared" si="138"/>
        <v>262396.59999999998</v>
      </c>
      <c r="BP778" s="216">
        <f t="shared" si="138"/>
        <v>0</v>
      </c>
      <c r="BQ778" s="216">
        <f t="shared" si="138"/>
        <v>165000</v>
      </c>
      <c r="BR778" s="216">
        <f t="shared" si="138"/>
        <v>2568160.21</v>
      </c>
      <c r="BS778" s="216">
        <f t="shared" si="138"/>
        <v>0</v>
      </c>
      <c r="BT778" s="216">
        <f t="shared" si="134"/>
        <v>1520141.02</v>
      </c>
      <c r="BU778" s="216">
        <f t="shared" si="134"/>
        <v>0</v>
      </c>
      <c r="BV778" s="216">
        <f t="shared" si="134"/>
        <v>524700</v>
      </c>
      <c r="BW778" s="216">
        <f t="shared" si="134"/>
        <v>0</v>
      </c>
      <c r="BX778" s="216">
        <f t="shared" si="134"/>
        <v>0</v>
      </c>
      <c r="BY778" s="216">
        <f t="shared" si="134"/>
        <v>0</v>
      </c>
      <c r="BZ778" s="216">
        <f t="shared" si="134"/>
        <v>169825</v>
      </c>
      <c r="CA778" s="216">
        <f t="shared" si="134"/>
        <v>316235</v>
      </c>
      <c r="CB778" s="216">
        <f t="shared" si="134"/>
        <v>0</v>
      </c>
      <c r="CC778" s="216">
        <f t="shared" si="129"/>
        <v>33835527.150000006</v>
      </c>
    </row>
    <row r="779" spans="1:81" s="116" customFormat="1">
      <c r="A779" s="148"/>
      <c r="B779" s="349"/>
      <c r="C779" s="351"/>
      <c r="D779" s="361"/>
      <c r="E779" s="361"/>
      <c r="F779" s="362" t="s">
        <v>1358</v>
      </c>
      <c r="G779" s="363" t="s">
        <v>1359</v>
      </c>
      <c r="H779" s="216">
        <f t="shared" si="138"/>
        <v>0</v>
      </c>
      <c r="I779" s="216">
        <f t="shared" si="138"/>
        <v>1087249.5900000001</v>
      </c>
      <c r="J779" s="216">
        <f t="shared" si="138"/>
        <v>310251.11</v>
      </c>
      <c r="K779" s="216">
        <f t="shared" si="138"/>
        <v>794199.31</v>
      </c>
      <c r="L779" s="216">
        <f t="shared" si="138"/>
        <v>0</v>
      </c>
      <c r="M779" s="216">
        <f t="shared" si="138"/>
        <v>0</v>
      </c>
      <c r="N779" s="216">
        <f t="shared" si="138"/>
        <v>0</v>
      </c>
      <c r="O779" s="216">
        <f t="shared" si="138"/>
        <v>82744.44</v>
      </c>
      <c r="P779" s="216">
        <f t="shared" si="138"/>
        <v>0</v>
      </c>
      <c r="Q779" s="216">
        <f t="shared" si="138"/>
        <v>606067.1</v>
      </c>
      <c r="R779" s="216">
        <f t="shared" si="138"/>
        <v>67760.84</v>
      </c>
      <c r="S779" s="216">
        <f t="shared" si="138"/>
        <v>22812.66</v>
      </c>
      <c r="T779" s="216">
        <f t="shared" si="138"/>
        <v>149015.44</v>
      </c>
      <c r="U779" s="216">
        <f t="shared" si="138"/>
        <v>322201.34999999998</v>
      </c>
      <c r="V779" s="216">
        <f t="shared" si="138"/>
        <v>0</v>
      </c>
      <c r="W779" s="216">
        <f t="shared" si="138"/>
        <v>45506.49</v>
      </c>
      <c r="X779" s="216">
        <f t="shared" si="138"/>
        <v>162937.4</v>
      </c>
      <c r="Y779" s="216">
        <f t="shared" si="138"/>
        <v>0</v>
      </c>
      <c r="Z779" s="216">
        <f t="shared" si="138"/>
        <v>0</v>
      </c>
      <c r="AA779" s="216">
        <f t="shared" si="138"/>
        <v>131542.39000000001</v>
      </c>
      <c r="AB779" s="216">
        <f t="shared" si="138"/>
        <v>456225.73</v>
      </c>
      <c r="AC779" s="216">
        <f t="shared" si="138"/>
        <v>319774.89</v>
      </c>
      <c r="AD779" s="216">
        <f t="shared" si="138"/>
        <v>77919.88</v>
      </c>
      <c r="AE779" s="216">
        <f t="shared" si="138"/>
        <v>47818</v>
      </c>
      <c r="AF779" s="216">
        <f t="shared" si="138"/>
        <v>0</v>
      </c>
      <c r="AG779" s="216">
        <f t="shared" si="138"/>
        <v>18188.64</v>
      </c>
      <c r="AH779" s="216">
        <f t="shared" si="138"/>
        <v>0</v>
      </c>
      <c r="AI779" s="216">
        <f t="shared" si="138"/>
        <v>0</v>
      </c>
      <c r="AJ779" s="216">
        <f t="shared" si="138"/>
        <v>152987.98000000001</v>
      </c>
      <c r="AK779" s="216">
        <f t="shared" si="138"/>
        <v>10538.34</v>
      </c>
      <c r="AL779" s="216">
        <f t="shared" si="138"/>
        <v>0</v>
      </c>
      <c r="AM779" s="216">
        <f t="shared" si="138"/>
        <v>23994.46</v>
      </c>
      <c r="AN779" s="216">
        <f t="shared" si="138"/>
        <v>99993.29</v>
      </c>
      <c r="AO779" s="216">
        <f t="shared" si="138"/>
        <v>0</v>
      </c>
      <c r="AP779" s="216">
        <f t="shared" si="138"/>
        <v>20597.669999999998</v>
      </c>
      <c r="AQ779" s="216">
        <f t="shared" si="138"/>
        <v>168104.31</v>
      </c>
      <c r="AR779" s="216">
        <f t="shared" si="138"/>
        <v>61006.879999999997</v>
      </c>
      <c r="AS779" s="216">
        <f t="shared" si="138"/>
        <v>74953.66</v>
      </c>
      <c r="AT779" s="216">
        <f t="shared" si="138"/>
        <v>18318.900000000001</v>
      </c>
      <c r="AU779" s="216">
        <f t="shared" si="138"/>
        <v>21648.63</v>
      </c>
      <c r="AV779" s="216">
        <f t="shared" si="138"/>
        <v>0</v>
      </c>
      <c r="AW779" s="216">
        <f t="shared" si="138"/>
        <v>0</v>
      </c>
      <c r="AX779" s="216">
        <f t="shared" si="138"/>
        <v>468330.6</v>
      </c>
      <c r="AY779" s="216">
        <f t="shared" si="138"/>
        <v>0</v>
      </c>
      <c r="AZ779" s="216">
        <f t="shared" si="138"/>
        <v>48699.91</v>
      </c>
      <c r="BA779" s="216">
        <f t="shared" si="138"/>
        <v>0</v>
      </c>
      <c r="BB779" s="216">
        <f t="shared" si="138"/>
        <v>759643.37</v>
      </c>
      <c r="BC779" s="216">
        <f t="shared" si="138"/>
        <v>52248.63</v>
      </c>
      <c r="BD779" s="216">
        <f t="shared" si="138"/>
        <v>0</v>
      </c>
      <c r="BE779" s="216">
        <f t="shared" si="138"/>
        <v>0</v>
      </c>
      <c r="BF779" s="216">
        <f t="shared" si="138"/>
        <v>0</v>
      </c>
      <c r="BG779" s="216">
        <f t="shared" si="138"/>
        <v>0</v>
      </c>
      <c r="BH779" s="216">
        <f t="shared" si="138"/>
        <v>0</v>
      </c>
      <c r="BI779" s="216">
        <f t="shared" si="138"/>
        <v>0</v>
      </c>
      <c r="BJ779" s="216">
        <f t="shared" si="138"/>
        <v>0</v>
      </c>
      <c r="BK779" s="216">
        <f t="shared" si="138"/>
        <v>60900.63</v>
      </c>
      <c r="BL779" s="216">
        <f t="shared" si="138"/>
        <v>0</v>
      </c>
      <c r="BM779" s="216">
        <f t="shared" si="138"/>
        <v>13145.57</v>
      </c>
      <c r="BN779" s="216">
        <f t="shared" si="138"/>
        <v>0</v>
      </c>
      <c r="BO779" s="216">
        <f t="shared" si="138"/>
        <v>0</v>
      </c>
      <c r="BP779" s="216">
        <f t="shared" si="138"/>
        <v>0</v>
      </c>
      <c r="BQ779" s="216">
        <f t="shared" si="138"/>
        <v>0</v>
      </c>
      <c r="BR779" s="216">
        <f t="shared" si="138"/>
        <v>0</v>
      </c>
      <c r="BS779" s="216">
        <f t="shared" si="138"/>
        <v>0</v>
      </c>
      <c r="BT779" s="216">
        <f t="shared" si="134"/>
        <v>0</v>
      </c>
      <c r="BU779" s="216">
        <f t="shared" si="134"/>
        <v>0</v>
      </c>
      <c r="BV779" s="216">
        <f t="shared" si="134"/>
        <v>0</v>
      </c>
      <c r="BW779" s="216">
        <f t="shared" si="134"/>
        <v>0</v>
      </c>
      <c r="BX779" s="216">
        <f t="shared" si="134"/>
        <v>0</v>
      </c>
      <c r="BY779" s="216">
        <f t="shared" si="134"/>
        <v>3809805.47</v>
      </c>
      <c r="BZ779" s="216">
        <f t="shared" si="134"/>
        <v>0</v>
      </c>
      <c r="CA779" s="216">
        <f t="shared" si="134"/>
        <v>0</v>
      </c>
      <c r="CB779" s="216">
        <f t="shared" si="134"/>
        <v>0</v>
      </c>
      <c r="CC779" s="216">
        <f t="shared" si="129"/>
        <v>10567133.560000001</v>
      </c>
    </row>
    <row r="780" spans="1:81" s="116" customFormat="1">
      <c r="A780" s="148"/>
      <c r="B780" s="349"/>
      <c r="C780" s="351"/>
      <c r="D780" s="361"/>
      <c r="E780" s="361"/>
      <c r="F780" s="362" t="s">
        <v>1360</v>
      </c>
      <c r="G780" s="363" t="s">
        <v>1361</v>
      </c>
      <c r="H780" s="216">
        <f t="shared" si="138"/>
        <v>0</v>
      </c>
      <c r="I780" s="216">
        <f t="shared" si="138"/>
        <v>0</v>
      </c>
      <c r="J780" s="216">
        <f t="shared" si="138"/>
        <v>0</v>
      </c>
      <c r="K780" s="216">
        <f t="shared" si="138"/>
        <v>0</v>
      </c>
      <c r="L780" s="216">
        <f t="shared" si="138"/>
        <v>0</v>
      </c>
      <c r="M780" s="216">
        <f t="shared" si="138"/>
        <v>0</v>
      </c>
      <c r="N780" s="216">
        <f t="shared" si="138"/>
        <v>0</v>
      </c>
      <c r="O780" s="216">
        <f t="shared" si="138"/>
        <v>0</v>
      </c>
      <c r="P780" s="216">
        <f t="shared" si="138"/>
        <v>88908</v>
      </c>
      <c r="Q780" s="216">
        <f t="shared" si="138"/>
        <v>0</v>
      </c>
      <c r="R780" s="216">
        <f t="shared" si="138"/>
        <v>0</v>
      </c>
      <c r="S780" s="216">
        <f t="shared" si="138"/>
        <v>0</v>
      </c>
      <c r="T780" s="216">
        <f t="shared" si="138"/>
        <v>0</v>
      </c>
      <c r="U780" s="216">
        <f t="shared" si="138"/>
        <v>0</v>
      </c>
      <c r="V780" s="216">
        <f t="shared" si="138"/>
        <v>0</v>
      </c>
      <c r="W780" s="216">
        <f t="shared" si="138"/>
        <v>0</v>
      </c>
      <c r="X780" s="216">
        <f t="shared" si="138"/>
        <v>0</v>
      </c>
      <c r="Y780" s="216">
        <f t="shared" si="138"/>
        <v>0</v>
      </c>
      <c r="Z780" s="216">
        <f t="shared" si="138"/>
        <v>0</v>
      </c>
      <c r="AA780" s="216">
        <f t="shared" si="138"/>
        <v>2909.8</v>
      </c>
      <c r="AB780" s="216">
        <f t="shared" si="138"/>
        <v>286.39999999999998</v>
      </c>
      <c r="AC780" s="216">
        <f t="shared" si="138"/>
        <v>33914.15</v>
      </c>
      <c r="AD780" s="216">
        <f t="shared" si="138"/>
        <v>0</v>
      </c>
      <c r="AE780" s="216">
        <f t="shared" si="138"/>
        <v>0</v>
      </c>
      <c r="AF780" s="216">
        <f t="shared" si="138"/>
        <v>0</v>
      </c>
      <c r="AG780" s="216">
        <f t="shared" si="138"/>
        <v>0</v>
      </c>
      <c r="AH780" s="216">
        <f t="shared" si="138"/>
        <v>0</v>
      </c>
      <c r="AI780" s="216">
        <f t="shared" si="138"/>
        <v>0</v>
      </c>
      <c r="AJ780" s="216">
        <f t="shared" si="138"/>
        <v>0</v>
      </c>
      <c r="AK780" s="216">
        <f t="shared" si="138"/>
        <v>0</v>
      </c>
      <c r="AL780" s="216">
        <f t="shared" si="138"/>
        <v>0</v>
      </c>
      <c r="AM780" s="216">
        <f t="shared" si="138"/>
        <v>0</v>
      </c>
      <c r="AN780" s="216">
        <f t="shared" si="138"/>
        <v>0</v>
      </c>
      <c r="AO780" s="216">
        <f t="shared" si="138"/>
        <v>0</v>
      </c>
      <c r="AP780" s="216">
        <f t="shared" si="138"/>
        <v>0</v>
      </c>
      <c r="AQ780" s="216">
        <f t="shared" si="138"/>
        <v>0</v>
      </c>
      <c r="AR780" s="216">
        <f t="shared" si="138"/>
        <v>2400.58</v>
      </c>
      <c r="AS780" s="216">
        <f t="shared" si="138"/>
        <v>178.42</v>
      </c>
      <c r="AT780" s="216">
        <f t="shared" si="138"/>
        <v>0</v>
      </c>
      <c r="AU780" s="216">
        <f t="shared" si="138"/>
        <v>0</v>
      </c>
      <c r="AV780" s="216">
        <f t="shared" si="138"/>
        <v>0</v>
      </c>
      <c r="AW780" s="216">
        <f t="shared" si="138"/>
        <v>0</v>
      </c>
      <c r="AX780" s="216">
        <f t="shared" si="138"/>
        <v>0</v>
      </c>
      <c r="AY780" s="216">
        <f t="shared" si="138"/>
        <v>0</v>
      </c>
      <c r="AZ780" s="216">
        <f t="shared" si="138"/>
        <v>0</v>
      </c>
      <c r="BA780" s="216">
        <f t="shared" si="138"/>
        <v>4972.3100000000004</v>
      </c>
      <c r="BB780" s="216">
        <f t="shared" si="138"/>
        <v>0</v>
      </c>
      <c r="BC780" s="216">
        <f t="shared" si="138"/>
        <v>0</v>
      </c>
      <c r="BD780" s="216">
        <f t="shared" si="138"/>
        <v>114.9</v>
      </c>
      <c r="BE780" s="216">
        <f t="shared" si="138"/>
        <v>0</v>
      </c>
      <c r="BF780" s="216">
        <f t="shared" si="138"/>
        <v>0</v>
      </c>
      <c r="BG780" s="216">
        <f t="shared" si="138"/>
        <v>0</v>
      </c>
      <c r="BH780" s="216">
        <f t="shared" si="138"/>
        <v>0</v>
      </c>
      <c r="BI780" s="216">
        <f t="shared" si="138"/>
        <v>0</v>
      </c>
      <c r="BJ780" s="216">
        <f t="shared" si="138"/>
        <v>0</v>
      </c>
      <c r="BK780" s="216">
        <f t="shared" si="138"/>
        <v>0</v>
      </c>
      <c r="BL780" s="216">
        <f t="shared" si="138"/>
        <v>0</v>
      </c>
      <c r="BM780" s="216">
        <f t="shared" si="138"/>
        <v>0</v>
      </c>
      <c r="BN780" s="216">
        <f t="shared" si="138"/>
        <v>9127.0499999999993</v>
      </c>
      <c r="BO780" s="216">
        <f t="shared" si="138"/>
        <v>0</v>
      </c>
      <c r="BP780" s="216">
        <f t="shared" si="138"/>
        <v>0</v>
      </c>
      <c r="BQ780" s="216">
        <f t="shared" si="138"/>
        <v>0</v>
      </c>
      <c r="BR780" s="216">
        <f t="shared" si="138"/>
        <v>0</v>
      </c>
      <c r="BS780" s="216">
        <f t="shared" si="138"/>
        <v>0</v>
      </c>
      <c r="BT780" s="216">
        <f t="shared" si="134"/>
        <v>0</v>
      </c>
      <c r="BU780" s="216">
        <f t="shared" si="134"/>
        <v>0</v>
      </c>
      <c r="BV780" s="216">
        <f t="shared" si="134"/>
        <v>0</v>
      </c>
      <c r="BW780" s="216">
        <f t="shared" si="134"/>
        <v>0</v>
      </c>
      <c r="BX780" s="216">
        <f t="shared" si="134"/>
        <v>0</v>
      </c>
      <c r="BY780" s="216">
        <f t="shared" si="134"/>
        <v>0</v>
      </c>
      <c r="BZ780" s="216">
        <f t="shared" si="134"/>
        <v>0</v>
      </c>
      <c r="CA780" s="216">
        <f t="shared" si="134"/>
        <v>0</v>
      </c>
      <c r="CB780" s="216">
        <f t="shared" si="134"/>
        <v>0</v>
      </c>
      <c r="CC780" s="216">
        <f t="shared" si="129"/>
        <v>142811.60999999999</v>
      </c>
    </row>
    <row r="781" spans="1:81" s="116" customFormat="1">
      <c r="A781" s="148"/>
      <c r="B781" s="349"/>
      <c r="C781" s="351"/>
      <c r="D781" s="361"/>
      <c r="E781" s="361"/>
      <c r="F781" s="362" t="s">
        <v>1362</v>
      </c>
      <c r="G781" s="363" t="s">
        <v>1363</v>
      </c>
      <c r="H781" s="216">
        <f t="shared" si="138"/>
        <v>127059</v>
      </c>
      <c r="I781" s="216">
        <f t="shared" si="138"/>
        <v>0</v>
      </c>
      <c r="J781" s="216">
        <f t="shared" si="138"/>
        <v>0</v>
      </c>
      <c r="K781" s="216">
        <f t="shared" si="138"/>
        <v>0</v>
      </c>
      <c r="L781" s="216">
        <f t="shared" si="138"/>
        <v>20000</v>
      </c>
      <c r="M781" s="216">
        <f t="shared" si="138"/>
        <v>0</v>
      </c>
      <c r="N781" s="216">
        <f t="shared" si="138"/>
        <v>19923198.359999999</v>
      </c>
      <c r="O781" s="216">
        <f t="shared" si="138"/>
        <v>0</v>
      </c>
      <c r="P781" s="216">
        <f t="shared" si="138"/>
        <v>0</v>
      </c>
      <c r="Q781" s="216">
        <f t="shared" si="138"/>
        <v>0</v>
      </c>
      <c r="R781" s="216">
        <f t="shared" si="138"/>
        <v>0</v>
      </c>
      <c r="S781" s="216">
        <f t="shared" si="138"/>
        <v>0</v>
      </c>
      <c r="T781" s="216">
        <f t="shared" si="138"/>
        <v>16906.39</v>
      </c>
      <c r="U781" s="216">
        <f t="shared" si="138"/>
        <v>0</v>
      </c>
      <c r="V781" s="216">
        <f t="shared" si="138"/>
        <v>2250000</v>
      </c>
      <c r="W781" s="216">
        <f t="shared" si="138"/>
        <v>12312.66</v>
      </c>
      <c r="X781" s="216">
        <f t="shared" si="138"/>
        <v>0</v>
      </c>
      <c r="Y781" s="216">
        <f t="shared" si="138"/>
        <v>0</v>
      </c>
      <c r="Z781" s="216">
        <f t="shared" si="138"/>
        <v>3370687.87</v>
      </c>
      <c r="AA781" s="216">
        <f t="shared" si="138"/>
        <v>1628891.75</v>
      </c>
      <c r="AB781" s="216">
        <f t="shared" si="138"/>
        <v>110659.83</v>
      </c>
      <c r="AC781" s="216">
        <f t="shared" si="138"/>
        <v>398548.5</v>
      </c>
      <c r="AD781" s="216">
        <f t="shared" si="138"/>
        <v>0</v>
      </c>
      <c r="AE781" s="216">
        <f t="shared" si="138"/>
        <v>226780.13</v>
      </c>
      <c r="AF781" s="216">
        <f t="shared" si="138"/>
        <v>772515.5</v>
      </c>
      <c r="AG781" s="216">
        <f t="shared" si="138"/>
        <v>0</v>
      </c>
      <c r="AH781" s="216">
        <f t="shared" si="138"/>
        <v>0</v>
      </c>
      <c r="AI781" s="216">
        <f t="shared" si="138"/>
        <v>50922417.439999998</v>
      </c>
      <c r="AJ781" s="216">
        <f t="shared" si="138"/>
        <v>0</v>
      </c>
      <c r="AK781" s="216">
        <f t="shared" si="138"/>
        <v>93630</v>
      </c>
      <c r="AL781" s="216">
        <f t="shared" si="138"/>
        <v>0</v>
      </c>
      <c r="AM781" s="216">
        <f t="shared" si="138"/>
        <v>717999</v>
      </c>
      <c r="AN781" s="216">
        <f t="shared" si="138"/>
        <v>0</v>
      </c>
      <c r="AO781" s="216">
        <f t="shared" si="138"/>
        <v>0</v>
      </c>
      <c r="AP781" s="216">
        <f t="shared" si="138"/>
        <v>10044.39</v>
      </c>
      <c r="AQ781" s="216">
        <f t="shared" si="138"/>
        <v>229777</v>
      </c>
      <c r="AR781" s="216">
        <f t="shared" si="138"/>
        <v>6614.15</v>
      </c>
      <c r="AS781" s="216">
        <f t="shared" si="138"/>
        <v>63650</v>
      </c>
      <c r="AT781" s="216">
        <f t="shared" si="138"/>
        <v>2236</v>
      </c>
      <c r="AU781" s="216">
        <f t="shared" si="138"/>
        <v>623593.53</v>
      </c>
      <c r="AV781" s="216">
        <f t="shared" si="138"/>
        <v>0</v>
      </c>
      <c r="AW781" s="216">
        <f t="shared" si="138"/>
        <v>0</v>
      </c>
      <c r="AX781" s="216">
        <f t="shared" si="138"/>
        <v>34055.279999999999</v>
      </c>
      <c r="AY781" s="216">
        <f t="shared" si="138"/>
        <v>79436.78</v>
      </c>
      <c r="AZ781" s="216">
        <f t="shared" si="138"/>
        <v>0</v>
      </c>
      <c r="BA781" s="216">
        <f t="shared" si="138"/>
        <v>0</v>
      </c>
      <c r="BB781" s="216">
        <f t="shared" si="138"/>
        <v>68894940.239999995</v>
      </c>
      <c r="BC781" s="216">
        <f t="shared" si="138"/>
        <v>0</v>
      </c>
      <c r="BD781" s="216">
        <f t="shared" si="138"/>
        <v>0</v>
      </c>
      <c r="BE781" s="216">
        <f t="shared" si="138"/>
        <v>0</v>
      </c>
      <c r="BF781" s="216">
        <f t="shared" si="138"/>
        <v>372447</v>
      </c>
      <c r="BG781" s="216">
        <f t="shared" si="138"/>
        <v>48560</v>
      </c>
      <c r="BH781" s="216">
        <f t="shared" si="138"/>
        <v>0</v>
      </c>
      <c r="BI781" s="216">
        <f t="shared" si="138"/>
        <v>3919.99</v>
      </c>
      <c r="BJ781" s="216">
        <f t="shared" si="138"/>
        <v>0</v>
      </c>
      <c r="BK781" s="216">
        <f t="shared" si="138"/>
        <v>0</v>
      </c>
      <c r="BL781" s="216">
        <f t="shared" si="138"/>
        <v>250972</v>
      </c>
      <c r="BM781" s="216">
        <f t="shared" si="138"/>
        <v>0</v>
      </c>
      <c r="BN781" s="216">
        <f t="shared" si="138"/>
        <v>4381434.68</v>
      </c>
      <c r="BO781" s="216">
        <f t="shared" si="138"/>
        <v>0</v>
      </c>
      <c r="BP781" s="216">
        <f t="shared" si="138"/>
        <v>0</v>
      </c>
      <c r="BQ781" s="216">
        <f t="shared" si="138"/>
        <v>0</v>
      </c>
      <c r="BR781" s="216">
        <f t="shared" si="138"/>
        <v>294608</v>
      </c>
      <c r="BS781" s="216">
        <f t="shared" ref="BS781:CB789" si="139">BS673</f>
        <v>0</v>
      </c>
      <c r="BT781" s="216">
        <f t="shared" si="139"/>
        <v>378929</v>
      </c>
      <c r="BU781" s="216">
        <f t="shared" si="134"/>
        <v>133400</v>
      </c>
      <c r="BV781" s="216">
        <f t="shared" si="134"/>
        <v>473256.18</v>
      </c>
      <c r="BW781" s="216">
        <f t="shared" si="134"/>
        <v>489557.1</v>
      </c>
      <c r="BX781" s="216">
        <f t="shared" si="134"/>
        <v>129120</v>
      </c>
      <c r="BY781" s="216">
        <f t="shared" si="134"/>
        <v>880469.22</v>
      </c>
      <c r="BZ781" s="216">
        <f t="shared" si="134"/>
        <v>2246665.39</v>
      </c>
      <c r="CA781" s="216">
        <f t="shared" si="134"/>
        <v>7488</v>
      </c>
      <c r="CB781" s="216">
        <f t="shared" si="134"/>
        <v>322118</v>
      </c>
      <c r="CC781" s="216">
        <f t="shared" si="129"/>
        <v>160948898.36000001</v>
      </c>
    </row>
    <row r="782" spans="1:81" s="116" customFormat="1">
      <c r="A782" s="148"/>
      <c r="B782" s="349"/>
      <c r="C782" s="351"/>
      <c r="D782" s="361"/>
      <c r="E782" s="361"/>
      <c r="F782" s="362" t="s">
        <v>1364</v>
      </c>
      <c r="G782" s="363" t="s">
        <v>1365</v>
      </c>
      <c r="H782" s="216">
        <f t="shared" ref="H782:BS785" si="140">H674</f>
        <v>0</v>
      </c>
      <c r="I782" s="216">
        <f t="shared" si="140"/>
        <v>7921</v>
      </c>
      <c r="J782" s="216">
        <f t="shared" si="140"/>
        <v>103900</v>
      </c>
      <c r="K782" s="216">
        <f t="shared" si="140"/>
        <v>0</v>
      </c>
      <c r="L782" s="216">
        <f t="shared" si="140"/>
        <v>0</v>
      </c>
      <c r="M782" s="216">
        <f t="shared" si="140"/>
        <v>0</v>
      </c>
      <c r="N782" s="216">
        <f t="shared" si="140"/>
        <v>37500</v>
      </c>
      <c r="O782" s="216">
        <f t="shared" si="140"/>
        <v>0</v>
      </c>
      <c r="P782" s="216">
        <f t="shared" si="140"/>
        <v>0</v>
      </c>
      <c r="Q782" s="216">
        <f t="shared" si="140"/>
        <v>0</v>
      </c>
      <c r="R782" s="216">
        <f t="shared" si="140"/>
        <v>2455</v>
      </c>
      <c r="S782" s="216">
        <f t="shared" si="140"/>
        <v>0</v>
      </c>
      <c r="T782" s="216">
        <f t="shared" si="140"/>
        <v>100804</v>
      </c>
      <c r="U782" s="216">
        <f t="shared" si="140"/>
        <v>0</v>
      </c>
      <c r="V782" s="216">
        <f t="shared" si="140"/>
        <v>0</v>
      </c>
      <c r="W782" s="216">
        <f t="shared" si="140"/>
        <v>0</v>
      </c>
      <c r="X782" s="216">
        <f t="shared" si="140"/>
        <v>0</v>
      </c>
      <c r="Y782" s="216">
        <f t="shared" si="140"/>
        <v>0</v>
      </c>
      <c r="Z782" s="216">
        <f t="shared" si="140"/>
        <v>208000</v>
      </c>
      <c r="AA782" s="216">
        <f t="shared" si="140"/>
        <v>244820.13</v>
      </c>
      <c r="AB782" s="216">
        <f t="shared" si="140"/>
        <v>1711</v>
      </c>
      <c r="AC782" s="216">
        <f t="shared" si="140"/>
        <v>708552.05</v>
      </c>
      <c r="AD782" s="216">
        <f t="shared" si="140"/>
        <v>37697</v>
      </c>
      <c r="AE782" s="216">
        <f t="shared" si="140"/>
        <v>0</v>
      </c>
      <c r="AF782" s="216">
        <f t="shared" si="140"/>
        <v>227263.42</v>
      </c>
      <c r="AG782" s="216">
        <f t="shared" si="140"/>
        <v>0</v>
      </c>
      <c r="AH782" s="216">
        <f t="shared" si="140"/>
        <v>0</v>
      </c>
      <c r="AI782" s="216">
        <f t="shared" si="140"/>
        <v>0</v>
      </c>
      <c r="AJ782" s="216">
        <f t="shared" si="140"/>
        <v>0</v>
      </c>
      <c r="AK782" s="216">
        <f t="shared" si="140"/>
        <v>0</v>
      </c>
      <c r="AL782" s="216">
        <f t="shared" si="140"/>
        <v>0</v>
      </c>
      <c r="AM782" s="216">
        <f t="shared" si="140"/>
        <v>0</v>
      </c>
      <c r="AN782" s="216">
        <f t="shared" si="140"/>
        <v>0</v>
      </c>
      <c r="AO782" s="216">
        <f t="shared" si="140"/>
        <v>0</v>
      </c>
      <c r="AP782" s="216">
        <f t="shared" si="140"/>
        <v>0</v>
      </c>
      <c r="AQ782" s="216">
        <f t="shared" si="140"/>
        <v>0</v>
      </c>
      <c r="AR782" s="216">
        <f t="shared" si="140"/>
        <v>0</v>
      </c>
      <c r="AS782" s="216">
        <f t="shared" si="140"/>
        <v>100049</v>
      </c>
      <c r="AT782" s="216">
        <f t="shared" si="140"/>
        <v>14749</v>
      </c>
      <c r="AU782" s="216">
        <f t="shared" si="140"/>
        <v>53212.800000000003</v>
      </c>
      <c r="AV782" s="216">
        <f t="shared" si="140"/>
        <v>101422</v>
      </c>
      <c r="AW782" s="216">
        <f t="shared" si="140"/>
        <v>2268</v>
      </c>
      <c r="AX782" s="216">
        <f t="shared" si="140"/>
        <v>0</v>
      </c>
      <c r="AY782" s="216">
        <f t="shared" si="140"/>
        <v>18565</v>
      </c>
      <c r="AZ782" s="216">
        <f t="shared" si="140"/>
        <v>0</v>
      </c>
      <c r="BA782" s="216">
        <f t="shared" si="140"/>
        <v>0</v>
      </c>
      <c r="BB782" s="216">
        <f t="shared" si="140"/>
        <v>259163</v>
      </c>
      <c r="BC782" s="216">
        <f t="shared" si="140"/>
        <v>0</v>
      </c>
      <c r="BD782" s="216">
        <f t="shared" si="140"/>
        <v>0</v>
      </c>
      <c r="BE782" s="216">
        <f t="shared" si="140"/>
        <v>104584</v>
      </c>
      <c r="BF782" s="216">
        <f t="shared" si="140"/>
        <v>0</v>
      </c>
      <c r="BG782" s="216">
        <f t="shared" si="140"/>
        <v>0</v>
      </c>
      <c r="BH782" s="216">
        <f t="shared" si="140"/>
        <v>0</v>
      </c>
      <c r="BI782" s="216">
        <f t="shared" si="140"/>
        <v>0</v>
      </c>
      <c r="BJ782" s="216">
        <f t="shared" si="140"/>
        <v>0</v>
      </c>
      <c r="BK782" s="216">
        <f t="shared" si="140"/>
        <v>0</v>
      </c>
      <c r="BL782" s="216">
        <f t="shared" si="140"/>
        <v>0</v>
      </c>
      <c r="BM782" s="216">
        <f t="shared" si="140"/>
        <v>0</v>
      </c>
      <c r="BN782" s="216">
        <f t="shared" si="140"/>
        <v>0</v>
      </c>
      <c r="BO782" s="216">
        <f t="shared" si="140"/>
        <v>0</v>
      </c>
      <c r="BP782" s="216">
        <f t="shared" si="140"/>
        <v>0</v>
      </c>
      <c r="BQ782" s="216">
        <f t="shared" si="140"/>
        <v>0</v>
      </c>
      <c r="BR782" s="216">
        <f t="shared" si="140"/>
        <v>0</v>
      </c>
      <c r="BS782" s="216">
        <f t="shared" si="140"/>
        <v>0</v>
      </c>
      <c r="BT782" s="216">
        <f t="shared" si="139"/>
        <v>13000</v>
      </c>
      <c r="BU782" s="216">
        <f t="shared" si="134"/>
        <v>0</v>
      </c>
      <c r="BV782" s="216">
        <f t="shared" si="134"/>
        <v>0</v>
      </c>
      <c r="BW782" s="216">
        <f t="shared" si="134"/>
        <v>3956</v>
      </c>
      <c r="BX782" s="216">
        <f t="shared" si="134"/>
        <v>0</v>
      </c>
      <c r="BY782" s="216">
        <f t="shared" si="134"/>
        <v>0</v>
      </c>
      <c r="BZ782" s="216">
        <f t="shared" si="134"/>
        <v>0</v>
      </c>
      <c r="CA782" s="216">
        <f t="shared" si="134"/>
        <v>60186</v>
      </c>
      <c r="CB782" s="216">
        <f t="shared" si="134"/>
        <v>0</v>
      </c>
      <c r="CC782" s="216">
        <f t="shared" si="129"/>
        <v>2411778.4000000004</v>
      </c>
    </row>
    <row r="783" spans="1:81" s="116" customFormat="1">
      <c r="A783" s="148"/>
      <c r="B783" s="349"/>
      <c r="C783" s="351"/>
      <c r="D783" s="361"/>
      <c r="E783" s="361"/>
      <c r="F783" s="362" t="s">
        <v>1366</v>
      </c>
      <c r="G783" s="363" t="s">
        <v>1367</v>
      </c>
      <c r="H783" s="216">
        <f t="shared" si="140"/>
        <v>733562.65</v>
      </c>
      <c r="I783" s="216">
        <f t="shared" si="140"/>
        <v>75038.87</v>
      </c>
      <c r="J783" s="216">
        <f t="shared" si="140"/>
        <v>196685.33</v>
      </c>
      <c r="K783" s="216">
        <f t="shared" si="140"/>
        <v>101307.31</v>
      </c>
      <c r="L783" s="216">
        <f t="shared" si="140"/>
        <v>61571.51</v>
      </c>
      <c r="M783" s="216">
        <f t="shared" si="140"/>
        <v>6165.61</v>
      </c>
      <c r="N783" s="216">
        <f t="shared" si="140"/>
        <v>250108.47</v>
      </c>
      <c r="O783" s="216">
        <f t="shared" si="140"/>
        <v>0</v>
      </c>
      <c r="P783" s="216">
        <f t="shared" si="140"/>
        <v>7882.03</v>
      </c>
      <c r="Q783" s="216">
        <f t="shared" si="140"/>
        <v>310389.82</v>
      </c>
      <c r="R783" s="216">
        <f t="shared" si="140"/>
        <v>21154.38</v>
      </c>
      <c r="S783" s="216">
        <f t="shared" si="140"/>
        <v>27854.94</v>
      </c>
      <c r="T783" s="216">
        <f t="shared" si="140"/>
        <v>149759.28</v>
      </c>
      <c r="U783" s="216">
        <f t="shared" si="140"/>
        <v>36779.730000000003</v>
      </c>
      <c r="V783" s="216">
        <f t="shared" si="140"/>
        <v>4282.75</v>
      </c>
      <c r="W783" s="216">
        <f t="shared" si="140"/>
        <v>26487.01</v>
      </c>
      <c r="X783" s="216">
        <f t="shared" si="140"/>
        <v>0</v>
      </c>
      <c r="Y783" s="216">
        <f t="shared" si="140"/>
        <v>40182.79</v>
      </c>
      <c r="Z783" s="216">
        <f t="shared" si="140"/>
        <v>35631.68</v>
      </c>
      <c r="AA783" s="216">
        <f t="shared" si="140"/>
        <v>149586.51999999999</v>
      </c>
      <c r="AB783" s="216">
        <f t="shared" si="140"/>
        <v>0</v>
      </c>
      <c r="AC783" s="216">
        <f t="shared" si="140"/>
        <v>157689.59</v>
      </c>
      <c r="AD783" s="216">
        <f t="shared" si="140"/>
        <v>37366.28</v>
      </c>
      <c r="AE783" s="216">
        <f t="shared" si="140"/>
        <v>51245.94</v>
      </c>
      <c r="AF783" s="216">
        <f t="shared" si="140"/>
        <v>24238.81</v>
      </c>
      <c r="AG783" s="216">
        <f t="shared" si="140"/>
        <v>28640.02</v>
      </c>
      <c r="AH783" s="216">
        <f t="shared" si="140"/>
        <v>152031.51999999999</v>
      </c>
      <c r="AI783" s="216">
        <f t="shared" si="140"/>
        <v>544638.81000000006</v>
      </c>
      <c r="AJ783" s="216">
        <f t="shared" si="140"/>
        <v>30042.37</v>
      </c>
      <c r="AK783" s="216">
        <f t="shared" si="140"/>
        <v>12806.57</v>
      </c>
      <c r="AL783" s="216">
        <f t="shared" si="140"/>
        <v>12790.29</v>
      </c>
      <c r="AM783" s="216">
        <f t="shared" si="140"/>
        <v>10781.05</v>
      </c>
      <c r="AN783" s="216">
        <f t="shared" si="140"/>
        <v>18484.78</v>
      </c>
      <c r="AO783" s="216">
        <f t="shared" si="140"/>
        <v>11514.57</v>
      </c>
      <c r="AP783" s="216">
        <f t="shared" si="140"/>
        <v>14296.36</v>
      </c>
      <c r="AQ783" s="216">
        <f t="shared" si="140"/>
        <v>1401.87</v>
      </c>
      <c r="AR783" s="216">
        <f t="shared" si="140"/>
        <v>23022.93</v>
      </c>
      <c r="AS783" s="216">
        <f t="shared" si="140"/>
        <v>19129.990000000002</v>
      </c>
      <c r="AT783" s="216">
        <f t="shared" si="140"/>
        <v>9737.7900000000009</v>
      </c>
      <c r="AU783" s="216">
        <f t="shared" si="140"/>
        <v>0</v>
      </c>
      <c r="AV783" s="216">
        <f t="shared" si="140"/>
        <v>10775.77</v>
      </c>
      <c r="AW783" s="216">
        <f t="shared" si="140"/>
        <v>8309.07</v>
      </c>
      <c r="AX783" s="216">
        <f t="shared" si="140"/>
        <v>4619.45</v>
      </c>
      <c r="AY783" s="216">
        <f t="shared" si="140"/>
        <v>12474.39</v>
      </c>
      <c r="AZ783" s="216">
        <f t="shared" si="140"/>
        <v>3404.2</v>
      </c>
      <c r="BA783" s="216">
        <f t="shared" si="140"/>
        <v>8573.2000000000007</v>
      </c>
      <c r="BB783" s="216">
        <f t="shared" si="140"/>
        <v>76395.289999999994</v>
      </c>
      <c r="BC783" s="216">
        <f t="shared" si="140"/>
        <v>16161.62</v>
      </c>
      <c r="BD783" s="216">
        <f t="shared" si="140"/>
        <v>39740.449999999997</v>
      </c>
      <c r="BE783" s="216">
        <f t="shared" si="140"/>
        <v>9337.92</v>
      </c>
      <c r="BF783" s="216">
        <f t="shared" si="140"/>
        <v>58607.8</v>
      </c>
      <c r="BG783" s="216">
        <f t="shared" si="140"/>
        <v>54355.8</v>
      </c>
      <c r="BH783" s="216">
        <f t="shared" si="140"/>
        <v>0</v>
      </c>
      <c r="BI783" s="216">
        <f t="shared" si="140"/>
        <v>0</v>
      </c>
      <c r="BJ783" s="216">
        <f t="shared" si="140"/>
        <v>0</v>
      </c>
      <c r="BK783" s="216">
        <f t="shared" si="140"/>
        <v>2734.75</v>
      </c>
      <c r="BL783" s="216">
        <f t="shared" si="140"/>
        <v>8870.4699999999993</v>
      </c>
      <c r="BM783" s="216">
        <f t="shared" si="140"/>
        <v>141242.88</v>
      </c>
      <c r="BN783" s="216">
        <f t="shared" si="140"/>
        <v>55532.94</v>
      </c>
      <c r="BO783" s="216">
        <f t="shared" si="140"/>
        <v>16479.59</v>
      </c>
      <c r="BP783" s="216">
        <f t="shared" si="140"/>
        <v>0</v>
      </c>
      <c r="BQ783" s="216">
        <f t="shared" si="140"/>
        <v>45291.839999999997</v>
      </c>
      <c r="BR783" s="216">
        <f t="shared" si="140"/>
        <v>47406.36</v>
      </c>
      <c r="BS783" s="216">
        <f t="shared" si="140"/>
        <v>17622.46</v>
      </c>
      <c r="BT783" s="216">
        <f t="shared" si="139"/>
        <v>0</v>
      </c>
      <c r="BU783" s="216">
        <f t="shared" si="139"/>
        <v>2057.83</v>
      </c>
      <c r="BV783" s="216">
        <f t="shared" si="139"/>
        <v>18894.29</v>
      </c>
      <c r="BW783" s="216">
        <f t="shared" si="139"/>
        <v>17991.810000000001</v>
      </c>
      <c r="BX783" s="216">
        <f t="shared" si="139"/>
        <v>834.67</v>
      </c>
      <c r="BY783" s="216">
        <f t="shared" si="139"/>
        <v>27810.29</v>
      </c>
      <c r="BZ783" s="216">
        <f t="shared" si="139"/>
        <v>12426.16</v>
      </c>
      <c r="CA783" s="216">
        <f t="shared" si="139"/>
        <v>5360.59</v>
      </c>
      <c r="CB783" s="216">
        <f t="shared" si="139"/>
        <v>14361.27</v>
      </c>
      <c r="CC783" s="216">
        <f t="shared" si="129"/>
        <v>4131963.3799999994</v>
      </c>
    </row>
    <row r="784" spans="1:81" s="308" customFormat="1">
      <c r="A784" s="350"/>
      <c r="B784" s="349"/>
      <c r="C784" s="351"/>
      <c r="D784" s="351"/>
      <c r="E784" s="351"/>
      <c r="F784" s="362" t="s">
        <v>1368</v>
      </c>
      <c r="G784" s="363" t="s">
        <v>1799</v>
      </c>
      <c r="H784" s="216">
        <f t="shared" si="140"/>
        <v>0</v>
      </c>
      <c r="I784" s="216">
        <f t="shared" si="140"/>
        <v>0</v>
      </c>
      <c r="J784" s="216">
        <f t="shared" si="140"/>
        <v>13020</v>
      </c>
      <c r="K784" s="216">
        <f t="shared" si="140"/>
        <v>0</v>
      </c>
      <c r="L784" s="216">
        <f t="shared" si="140"/>
        <v>0</v>
      </c>
      <c r="M784" s="216">
        <f t="shared" si="140"/>
        <v>0</v>
      </c>
      <c r="N784" s="216">
        <f t="shared" si="140"/>
        <v>3000</v>
      </c>
      <c r="O784" s="216">
        <f t="shared" si="140"/>
        <v>0</v>
      </c>
      <c r="P784" s="216">
        <f t="shared" si="140"/>
        <v>0</v>
      </c>
      <c r="Q784" s="216">
        <f t="shared" si="140"/>
        <v>0</v>
      </c>
      <c r="R784" s="216">
        <f t="shared" si="140"/>
        <v>0</v>
      </c>
      <c r="S784" s="216">
        <f t="shared" si="140"/>
        <v>0</v>
      </c>
      <c r="T784" s="216">
        <f t="shared" si="140"/>
        <v>0</v>
      </c>
      <c r="U784" s="216">
        <f t="shared" si="140"/>
        <v>0</v>
      </c>
      <c r="V784" s="216">
        <f t="shared" si="140"/>
        <v>0</v>
      </c>
      <c r="W784" s="216">
        <f t="shared" si="140"/>
        <v>0</v>
      </c>
      <c r="X784" s="216">
        <f t="shared" si="140"/>
        <v>0</v>
      </c>
      <c r="Y784" s="216">
        <f t="shared" si="140"/>
        <v>0</v>
      </c>
      <c r="Z784" s="216">
        <f t="shared" si="140"/>
        <v>22584.99</v>
      </c>
      <c r="AA784" s="216">
        <f t="shared" si="140"/>
        <v>0</v>
      </c>
      <c r="AB784" s="216">
        <f t="shared" si="140"/>
        <v>0</v>
      </c>
      <c r="AC784" s="216">
        <f t="shared" si="140"/>
        <v>0</v>
      </c>
      <c r="AD784" s="216">
        <f t="shared" si="140"/>
        <v>0</v>
      </c>
      <c r="AE784" s="216">
        <f t="shared" si="140"/>
        <v>0</v>
      </c>
      <c r="AF784" s="216">
        <f t="shared" si="140"/>
        <v>0</v>
      </c>
      <c r="AG784" s="216">
        <f t="shared" si="140"/>
        <v>0</v>
      </c>
      <c r="AH784" s="216">
        <f t="shared" si="140"/>
        <v>0</v>
      </c>
      <c r="AI784" s="216">
        <f t="shared" si="140"/>
        <v>1127</v>
      </c>
      <c r="AJ784" s="216">
        <f t="shared" si="140"/>
        <v>0</v>
      </c>
      <c r="AK784" s="216">
        <f t="shared" si="140"/>
        <v>0</v>
      </c>
      <c r="AL784" s="216">
        <f t="shared" si="140"/>
        <v>0</v>
      </c>
      <c r="AM784" s="216">
        <f t="shared" si="140"/>
        <v>0</v>
      </c>
      <c r="AN784" s="216">
        <f t="shared" si="140"/>
        <v>0</v>
      </c>
      <c r="AO784" s="216">
        <f t="shared" si="140"/>
        <v>1180</v>
      </c>
      <c r="AP784" s="216">
        <f t="shared" si="140"/>
        <v>11015</v>
      </c>
      <c r="AQ784" s="216">
        <f t="shared" si="140"/>
        <v>0</v>
      </c>
      <c r="AR784" s="216">
        <f t="shared" si="140"/>
        <v>0</v>
      </c>
      <c r="AS784" s="216">
        <f t="shared" si="140"/>
        <v>0</v>
      </c>
      <c r="AT784" s="216">
        <f t="shared" si="140"/>
        <v>0</v>
      </c>
      <c r="AU784" s="216">
        <f t="shared" si="140"/>
        <v>0</v>
      </c>
      <c r="AV784" s="216">
        <f t="shared" si="140"/>
        <v>0</v>
      </c>
      <c r="AW784" s="216">
        <f t="shared" si="140"/>
        <v>0</v>
      </c>
      <c r="AX784" s="216">
        <f t="shared" si="140"/>
        <v>0</v>
      </c>
      <c r="AY784" s="216">
        <f t="shared" si="140"/>
        <v>0</v>
      </c>
      <c r="AZ784" s="216">
        <f t="shared" si="140"/>
        <v>0</v>
      </c>
      <c r="BA784" s="216">
        <f t="shared" si="140"/>
        <v>0</v>
      </c>
      <c r="BB784" s="216">
        <f t="shared" si="140"/>
        <v>0</v>
      </c>
      <c r="BC784" s="216">
        <f t="shared" si="140"/>
        <v>0</v>
      </c>
      <c r="BD784" s="216">
        <f t="shared" si="140"/>
        <v>0</v>
      </c>
      <c r="BE784" s="216">
        <f t="shared" si="140"/>
        <v>0</v>
      </c>
      <c r="BF784" s="216">
        <f t="shared" si="140"/>
        <v>0</v>
      </c>
      <c r="BG784" s="216">
        <f t="shared" si="140"/>
        <v>0</v>
      </c>
      <c r="BH784" s="216">
        <f t="shared" si="140"/>
        <v>0</v>
      </c>
      <c r="BI784" s="216">
        <f t="shared" si="140"/>
        <v>0</v>
      </c>
      <c r="BJ784" s="216">
        <f t="shared" si="140"/>
        <v>0</v>
      </c>
      <c r="BK784" s="216">
        <f t="shared" si="140"/>
        <v>0</v>
      </c>
      <c r="BL784" s="216">
        <f t="shared" si="140"/>
        <v>0</v>
      </c>
      <c r="BM784" s="216">
        <f t="shared" si="140"/>
        <v>0</v>
      </c>
      <c r="BN784" s="216">
        <f t="shared" si="140"/>
        <v>0</v>
      </c>
      <c r="BO784" s="216">
        <f t="shared" si="140"/>
        <v>0</v>
      </c>
      <c r="BP784" s="216">
        <f t="shared" si="140"/>
        <v>0</v>
      </c>
      <c r="BQ784" s="216">
        <f t="shared" si="140"/>
        <v>48920</v>
      </c>
      <c r="BR784" s="216">
        <f t="shared" si="140"/>
        <v>0</v>
      </c>
      <c r="BS784" s="216">
        <f t="shared" si="140"/>
        <v>0</v>
      </c>
      <c r="BT784" s="216">
        <f t="shared" si="139"/>
        <v>0.9</v>
      </c>
      <c r="BU784" s="216">
        <f t="shared" si="139"/>
        <v>0</v>
      </c>
      <c r="BV784" s="216">
        <f t="shared" si="139"/>
        <v>0</v>
      </c>
      <c r="BW784" s="216">
        <f t="shared" si="139"/>
        <v>0</v>
      </c>
      <c r="BX784" s="216">
        <f t="shared" si="139"/>
        <v>0</v>
      </c>
      <c r="BY784" s="216">
        <f t="shared" si="139"/>
        <v>0</v>
      </c>
      <c r="BZ784" s="216">
        <f t="shared" si="139"/>
        <v>0</v>
      </c>
      <c r="CA784" s="216">
        <f t="shared" si="139"/>
        <v>0</v>
      </c>
      <c r="CB784" s="216">
        <f t="shared" si="139"/>
        <v>0</v>
      </c>
      <c r="CC784" s="216">
        <f t="shared" si="129"/>
        <v>100847.89</v>
      </c>
    </row>
    <row r="785" spans="1:81" s="308" customFormat="1">
      <c r="A785" s="350"/>
      <c r="B785" s="349"/>
      <c r="C785" s="351"/>
      <c r="D785" s="351"/>
      <c r="E785" s="351"/>
      <c r="F785" s="362" t="s">
        <v>1444</v>
      </c>
      <c r="G785" s="363" t="s">
        <v>1800</v>
      </c>
      <c r="H785" s="216">
        <f t="shared" si="140"/>
        <v>0</v>
      </c>
      <c r="I785" s="216">
        <f t="shared" si="140"/>
        <v>0</v>
      </c>
      <c r="J785" s="216">
        <f t="shared" si="140"/>
        <v>0</v>
      </c>
      <c r="K785" s="216">
        <f t="shared" si="140"/>
        <v>0</v>
      </c>
      <c r="L785" s="216">
        <f t="shared" si="140"/>
        <v>0</v>
      </c>
      <c r="M785" s="216">
        <f t="shared" si="140"/>
        <v>0</v>
      </c>
      <c r="N785" s="216">
        <f t="shared" si="140"/>
        <v>0</v>
      </c>
      <c r="O785" s="216">
        <f t="shared" si="140"/>
        <v>0</v>
      </c>
      <c r="P785" s="216">
        <f t="shared" si="140"/>
        <v>0</v>
      </c>
      <c r="Q785" s="216">
        <f t="shared" si="140"/>
        <v>0</v>
      </c>
      <c r="R785" s="216">
        <f t="shared" si="140"/>
        <v>0</v>
      </c>
      <c r="S785" s="216">
        <f t="shared" si="140"/>
        <v>0</v>
      </c>
      <c r="T785" s="216">
        <f t="shared" si="140"/>
        <v>0</v>
      </c>
      <c r="U785" s="216">
        <f t="shared" si="140"/>
        <v>0</v>
      </c>
      <c r="V785" s="216">
        <f t="shared" si="140"/>
        <v>0</v>
      </c>
      <c r="W785" s="216">
        <f t="shared" si="140"/>
        <v>0</v>
      </c>
      <c r="X785" s="216">
        <f t="shared" si="140"/>
        <v>0</v>
      </c>
      <c r="Y785" s="216">
        <f t="shared" si="140"/>
        <v>0</v>
      </c>
      <c r="Z785" s="216">
        <f t="shared" si="140"/>
        <v>0</v>
      </c>
      <c r="AA785" s="216">
        <f t="shared" si="140"/>
        <v>0</v>
      </c>
      <c r="AB785" s="216">
        <f t="shared" si="140"/>
        <v>0</v>
      </c>
      <c r="AC785" s="216">
        <f t="shared" si="140"/>
        <v>0</v>
      </c>
      <c r="AD785" s="216">
        <f t="shared" si="140"/>
        <v>0</v>
      </c>
      <c r="AE785" s="216">
        <f t="shared" si="140"/>
        <v>0</v>
      </c>
      <c r="AF785" s="216">
        <f t="shared" si="140"/>
        <v>0</v>
      </c>
      <c r="AG785" s="216">
        <f t="shared" si="140"/>
        <v>0</v>
      </c>
      <c r="AH785" s="216">
        <f t="shared" si="140"/>
        <v>0</v>
      </c>
      <c r="AI785" s="216">
        <f t="shared" si="140"/>
        <v>0</v>
      </c>
      <c r="AJ785" s="216">
        <f t="shared" si="140"/>
        <v>0</v>
      </c>
      <c r="AK785" s="216">
        <f t="shared" si="140"/>
        <v>0</v>
      </c>
      <c r="AL785" s="216">
        <f t="shared" si="140"/>
        <v>0</v>
      </c>
      <c r="AM785" s="216">
        <f t="shared" si="140"/>
        <v>0</v>
      </c>
      <c r="AN785" s="216">
        <f t="shared" si="140"/>
        <v>0</v>
      </c>
      <c r="AO785" s="216">
        <f t="shared" si="140"/>
        <v>0</v>
      </c>
      <c r="AP785" s="216">
        <f t="shared" si="140"/>
        <v>0</v>
      </c>
      <c r="AQ785" s="216">
        <f t="shared" si="140"/>
        <v>0</v>
      </c>
      <c r="AR785" s="216">
        <f t="shared" si="140"/>
        <v>0</v>
      </c>
      <c r="AS785" s="216">
        <f t="shared" si="140"/>
        <v>0</v>
      </c>
      <c r="AT785" s="216">
        <f t="shared" si="140"/>
        <v>0</v>
      </c>
      <c r="AU785" s="216">
        <f t="shared" si="140"/>
        <v>0</v>
      </c>
      <c r="AV785" s="216">
        <f t="shared" si="140"/>
        <v>0</v>
      </c>
      <c r="AW785" s="216">
        <f t="shared" si="140"/>
        <v>0</v>
      </c>
      <c r="AX785" s="216">
        <f t="shared" si="140"/>
        <v>0</v>
      </c>
      <c r="AY785" s="216">
        <f t="shared" si="140"/>
        <v>0</v>
      </c>
      <c r="AZ785" s="216">
        <f t="shared" si="140"/>
        <v>0</v>
      </c>
      <c r="BA785" s="216">
        <f t="shared" si="140"/>
        <v>0</v>
      </c>
      <c r="BB785" s="216">
        <f t="shared" si="140"/>
        <v>0</v>
      </c>
      <c r="BC785" s="216">
        <f t="shared" si="140"/>
        <v>1500</v>
      </c>
      <c r="BD785" s="216">
        <f t="shared" si="140"/>
        <v>600</v>
      </c>
      <c r="BE785" s="216">
        <f t="shared" si="140"/>
        <v>0</v>
      </c>
      <c r="BF785" s="216">
        <f t="shared" si="140"/>
        <v>0</v>
      </c>
      <c r="BG785" s="216">
        <f t="shared" si="140"/>
        <v>0</v>
      </c>
      <c r="BH785" s="216">
        <f t="shared" si="140"/>
        <v>0</v>
      </c>
      <c r="BI785" s="216">
        <f t="shared" si="140"/>
        <v>0</v>
      </c>
      <c r="BJ785" s="216">
        <f t="shared" si="140"/>
        <v>0</v>
      </c>
      <c r="BK785" s="216">
        <f t="shared" si="140"/>
        <v>600</v>
      </c>
      <c r="BL785" s="216">
        <f t="shared" si="140"/>
        <v>300</v>
      </c>
      <c r="BM785" s="216">
        <f t="shared" si="140"/>
        <v>0</v>
      </c>
      <c r="BN785" s="216">
        <f t="shared" si="140"/>
        <v>0</v>
      </c>
      <c r="BO785" s="216">
        <f t="shared" si="140"/>
        <v>1476</v>
      </c>
      <c r="BP785" s="216">
        <f t="shared" si="140"/>
        <v>0</v>
      </c>
      <c r="BQ785" s="216">
        <f t="shared" si="140"/>
        <v>1200</v>
      </c>
      <c r="BR785" s="216">
        <f t="shared" si="140"/>
        <v>600</v>
      </c>
      <c r="BS785" s="216">
        <f t="shared" ref="BS785:BT788" si="141">BS677</f>
        <v>0</v>
      </c>
      <c r="BT785" s="216">
        <f t="shared" si="141"/>
        <v>0</v>
      </c>
      <c r="BU785" s="216">
        <f t="shared" si="139"/>
        <v>0</v>
      </c>
      <c r="BV785" s="216">
        <f t="shared" si="139"/>
        <v>0</v>
      </c>
      <c r="BW785" s="216">
        <f t="shared" si="139"/>
        <v>0</v>
      </c>
      <c r="BX785" s="216">
        <f t="shared" si="139"/>
        <v>0</v>
      </c>
      <c r="BY785" s="216">
        <f t="shared" si="139"/>
        <v>4765</v>
      </c>
      <c r="BZ785" s="216">
        <f t="shared" si="139"/>
        <v>0</v>
      </c>
      <c r="CA785" s="216">
        <f t="shared" si="139"/>
        <v>0</v>
      </c>
      <c r="CB785" s="216">
        <f t="shared" si="139"/>
        <v>0</v>
      </c>
      <c r="CC785" s="216">
        <f t="shared" si="129"/>
        <v>11041</v>
      </c>
    </row>
    <row r="786" spans="1:81" s="308" customFormat="1">
      <c r="A786" s="350"/>
      <c r="B786" s="349"/>
      <c r="C786" s="351"/>
      <c r="D786" s="351"/>
      <c r="E786" s="351"/>
      <c r="F786" s="362" t="s">
        <v>1445</v>
      </c>
      <c r="G786" s="363" t="s">
        <v>1801</v>
      </c>
      <c r="H786" s="216">
        <f t="shared" ref="H786:BS789" si="142">H678</f>
        <v>0</v>
      </c>
      <c r="I786" s="216">
        <f t="shared" si="142"/>
        <v>31429</v>
      </c>
      <c r="J786" s="216">
        <f t="shared" si="142"/>
        <v>43350</v>
      </c>
      <c r="K786" s="216">
        <f t="shared" si="142"/>
        <v>0</v>
      </c>
      <c r="L786" s="216">
        <f t="shared" si="142"/>
        <v>15041</v>
      </c>
      <c r="M786" s="216">
        <f t="shared" si="142"/>
        <v>10625</v>
      </c>
      <c r="N786" s="216">
        <f t="shared" si="142"/>
        <v>320626</v>
      </c>
      <c r="O786" s="216">
        <f t="shared" si="142"/>
        <v>0</v>
      </c>
      <c r="P786" s="216">
        <f t="shared" si="142"/>
        <v>0</v>
      </c>
      <c r="Q786" s="216">
        <f t="shared" si="142"/>
        <v>0</v>
      </c>
      <c r="R786" s="216">
        <f t="shared" si="142"/>
        <v>9445</v>
      </c>
      <c r="S786" s="216">
        <f t="shared" si="142"/>
        <v>5307</v>
      </c>
      <c r="T786" s="216">
        <f t="shared" si="142"/>
        <v>0</v>
      </c>
      <c r="U786" s="216">
        <f t="shared" si="142"/>
        <v>42353</v>
      </c>
      <c r="V786" s="216">
        <f t="shared" si="142"/>
        <v>3439</v>
      </c>
      <c r="W786" s="216">
        <f t="shared" si="142"/>
        <v>10998</v>
      </c>
      <c r="X786" s="216">
        <f t="shared" si="142"/>
        <v>11928</v>
      </c>
      <c r="Y786" s="216">
        <f t="shared" si="142"/>
        <v>15051</v>
      </c>
      <c r="Z786" s="216">
        <f t="shared" si="142"/>
        <v>0</v>
      </c>
      <c r="AA786" s="216">
        <f t="shared" si="142"/>
        <v>4275.7</v>
      </c>
      <c r="AB786" s="216">
        <f t="shared" si="142"/>
        <v>15173</v>
      </c>
      <c r="AC786" s="216">
        <f t="shared" si="142"/>
        <v>48062</v>
      </c>
      <c r="AD786" s="216">
        <f t="shared" si="142"/>
        <v>0</v>
      </c>
      <c r="AE786" s="216">
        <f t="shared" si="142"/>
        <v>15958.98</v>
      </c>
      <c r="AF786" s="216">
        <f t="shared" si="142"/>
        <v>32418.5</v>
      </c>
      <c r="AG786" s="216">
        <f t="shared" si="142"/>
        <v>7305</v>
      </c>
      <c r="AH786" s="216">
        <f t="shared" si="142"/>
        <v>0</v>
      </c>
      <c r="AI786" s="216">
        <f t="shared" si="142"/>
        <v>0</v>
      </c>
      <c r="AJ786" s="216">
        <f t="shared" si="142"/>
        <v>939</v>
      </c>
      <c r="AK786" s="216">
        <f t="shared" si="142"/>
        <v>7634</v>
      </c>
      <c r="AL786" s="216">
        <f t="shared" si="142"/>
        <v>7695</v>
      </c>
      <c r="AM786" s="216">
        <f t="shared" si="142"/>
        <v>11831</v>
      </c>
      <c r="AN786" s="216">
        <f t="shared" si="142"/>
        <v>0</v>
      </c>
      <c r="AO786" s="216">
        <f t="shared" si="142"/>
        <v>28347</v>
      </c>
      <c r="AP786" s="216">
        <f t="shared" si="142"/>
        <v>3351</v>
      </c>
      <c r="AQ786" s="216">
        <f t="shared" si="142"/>
        <v>0</v>
      </c>
      <c r="AR786" s="216">
        <f t="shared" si="142"/>
        <v>0</v>
      </c>
      <c r="AS786" s="216">
        <f t="shared" si="142"/>
        <v>0</v>
      </c>
      <c r="AT786" s="216">
        <f t="shared" si="142"/>
        <v>8484</v>
      </c>
      <c r="AU786" s="216">
        <f t="shared" si="142"/>
        <v>0</v>
      </c>
      <c r="AV786" s="216">
        <f t="shared" si="142"/>
        <v>0</v>
      </c>
      <c r="AW786" s="216">
        <f t="shared" si="142"/>
        <v>0</v>
      </c>
      <c r="AX786" s="216">
        <f t="shared" si="142"/>
        <v>0</v>
      </c>
      <c r="AY786" s="216">
        <f t="shared" si="142"/>
        <v>18976</v>
      </c>
      <c r="AZ786" s="216">
        <f t="shared" si="142"/>
        <v>0</v>
      </c>
      <c r="BA786" s="216">
        <f t="shared" si="142"/>
        <v>0</v>
      </c>
      <c r="BB786" s="216">
        <f t="shared" si="142"/>
        <v>0</v>
      </c>
      <c r="BC786" s="216">
        <f t="shared" si="142"/>
        <v>0</v>
      </c>
      <c r="BD786" s="216">
        <f t="shared" si="142"/>
        <v>9618</v>
      </c>
      <c r="BE786" s="216">
        <f t="shared" si="142"/>
        <v>0</v>
      </c>
      <c r="BF786" s="216">
        <f t="shared" si="142"/>
        <v>0</v>
      </c>
      <c r="BG786" s="216">
        <f t="shared" si="142"/>
        <v>13247</v>
      </c>
      <c r="BH786" s="216">
        <f t="shared" si="142"/>
        <v>0</v>
      </c>
      <c r="BI786" s="216">
        <f t="shared" si="142"/>
        <v>0</v>
      </c>
      <c r="BJ786" s="216">
        <f t="shared" si="142"/>
        <v>0</v>
      </c>
      <c r="BK786" s="216">
        <f t="shared" si="142"/>
        <v>0</v>
      </c>
      <c r="BL786" s="216">
        <f t="shared" si="142"/>
        <v>0</v>
      </c>
      <c r="BM786" s="216">
        <f t="shared" si="142"/>
        <v>0</v>
      </c>
      <c r="BN786" s="216">
        <f t="shared" si="142"/>
        <v>0</v>
      </c>
      <c r="BO786" s="216">
        <f t="shared" si="142"/>
        <v>0</v>
      </c>
      <c r="BP786" s="216">
        <f t="shared" si="142"/>
        <v>0</v>
      </c>
      <c r="BQ786" s="216">
        <f t="shared" si="142"/>
        <v>468</v>
      </c>
      <c r="BR786" s="216">
        <f t="shared" si="142"/>
        <v>0</v>
      </c>
      <c r="BS786" s="216">
        <f t="shared" si="142"/>
        <v>0</v>
      </c>
      <c r="BT786" s="216">
        <f t="shared" si="141"/>
        <v>1697</v>
      </c>
      <c r="BU786" s="216">
        <f t="shared" si="139"/>
        <v>0</v>
      </c>
      <c r="BV786" s="216">
        <f t="shared" si="139"/>
        <v>13260</v>
      </c>
      <c r="BW786" s="216">
        <f t="shared" si="139"/>
        <v>0</v>
      </c>
      <c r="BX786" s="216">
        <f t="shared" si="139"/>
        <v>21081</v>
      </c>
      <c r="BY786" s="216">
        <f t="shared" si="139"/>
        <v>0</v>
      </c>
      <c r="BZ786" s="216">
        <f t="shared" si="139"/>
        <v>11653</v>
      </c>
      <c r="CA786" s="216">
        <f t="shared" si="139"/>
        <v>0</v>
      </c>
      <c r="CB786" s="216">
        <f t="shared" si="139"/>
        <v>8243</v>
      </c>
      <c r="CC786" s="216">
        <f t="shared" si="129"/>
        <v>809309.17999999993</v>
      </c>
    </row>
    <row r="787" spans="1:81" s="116" customFormat="1">
      <c r="A787" s="148"/>
      <c r="B787" s="349"/>
      <c r="C787" s="351"/>
      <c r="D787" s="361"/>
      <c r="E787" s="361"/>
      <c r="F787" s="362" t="s">
        <v>1369</v>
      </c>
      <c r="G787" s="363" t="s">
        <v>1802</v>
      </c>
      <c r="H787" s="216">
        <f t="shared" si="142"/>
        <v>0</v>
      </c>
      <c r="I787" s="216">
        <f t="shared" si="142"/>
        <v>0</v>
      </c>
      <c r="J787" s="216">
        <f t="shared" si="142"/>
        <v>0</v>
      </c>
      <c r="K787" s="216">
        <f t="shared" si="142"/>
        <v>0</v>
      </c>
      <c r="L787" s="216">
        <f t="shared" si="142"/>
        <v>0</v>
      </c>
      <c r="M787" s="216">
        <f t="shared" si="142"/>
        <v>0</v>
      </c>
      <c r="N787" s="216">
        <f t="shared" si="142"/>
        <v>0</v>
      </c>
      <c r="O787" s="216">
        <f t="shared" si="142"/>
        <v>0</v>
      </c>
      <c r="P787" s="216">
        <f t="shared" si="142"/>
        <v>0</v>
      </c>
      <c r="Q787" s="216">
        <f t="shared" si="142"/>
        <v>0</v>
      </c>
      <c r="R787" s="216">
        <f t="shared" si="142"/>
        <v>0</v>
      </c>
      <c r="S787" s="216">
        <f t="shared" si="142"/>
        <v>0</v>
      </c>
      <c r="T787" s="216">
        <f t="shared" si="142"/>
        <v>0</v>
      </c>
      <c r="U787" s="216">
        <f t="shared" si="142"/>
        <v>0</v>
      </c>
      <c r="V787" s="216">
        <f t="shared" si="142"/>
        <v>0</v>
      </c>
      <c r="W787" s="216">
        <f t="shared" si="142"/>
        <v>0</v>
      </c>
      <c r="X787" s="216">
        <f t="shared" si="142"/>
        <v>277460</v>
      </c>
      <c r="Y787" s="216">
        <f t="shared" si="142"/>
        <v>858627</v>
      </c>
      <c r="Z787" s="216">
        <f t="shared" si="142"/>
        <v>0</v>
      </c>
      <c r="AA787" s="216">
        <f t="shared" si="142"/>
        <v>9687.0400000000009</v>
      </c>
      <c r="AB787" s="216">
        <f t="shared" si="142"/>
        <v>2926747.82</v>
      </c>
      <c r="AC787" s="216">
        <f t="shared" si="142"/>
        <v>6983546.9800000004</v>
      </c>
      <c r="AD787" s="216">
        <f t="shared" si="142"/>
        <v>0</v>
      </c>
      <c r="AE787" s="216">
        <f t="shared" si="142"/>
        <v>0</v>
      </c>
      <c r="AF787" s="216">
        <f t="shared" si="142"/>
        <v>7397593.46</v>
      </c>
      <c r="AG787" s="216">
        <f t="shared" si="142"/>
        <v>0</v>
      </c>
      <c r="AH787" s="216">
        <f t="shared" si="142"/>
        <v>0</v>
      </c>
      <c r="AI787" s="216">
        <f t="shared" si="142"/>
        <v>0</v>
      </c>
      <c r="AJ787" s="216">
        <f t="shared" si="142"/>
        <v>0</v>
      </c>
      <c r="AK787" s="216">
        <f t="shared" si="142"/>
        <v>1195227.6399999999</v>
      </c>
      <c r="AL787" s="216">
        <f t="shared" si="142"/>
        <v>0</v>
      </c>
      <c r="AM787" s="216">
        <f t="shared" si="142"/>
        <v>0</v>
      </c>
      <c r="AN787" s="216">
        <f t="shared" si="142"/>
        <v>0</v>
      </c>
      <c r="AO787" s="216">
        <f t="shared" si="142"/>
        <v>0</v>
      </c>
      <c r="AP787" s="216">
        <f t="shared" si="142"/>
        <v>0</v>
      </c>
      <c r="AQ787" s="216">
        <f t="shared" si="142"/>
        <v>2801118.1</v>
      </c>
      <c r="AR787" s="216">
        <f t="shared" si="142"/>
        <v>1517539.24</v>
      </c>
      <c r="AS787" s="216">
        <f t="shared" si="142"/>
        <v>0</v>
      </c>
      <c r="AT787" s="216">
        <f t="shared" si="142"/>
        <v>0</v>
      </c>
      <c r="AU787" s="216">
        <f t="shared" si="142"/>
        <v>1263902.74</v>
      </c>
      <c r="AV787" s="216">
        <f t="shared" si="142"/>
        <v>0</v>
      </c>
      <c r="AW787" s="216">
        <f t="shared" si="142"/>
        <v>354758.55</v>
      </c>
      <c r="AX787" s="216">
        <f t="shared" si="142"/>
        <v>8367</v>
      </c>
      <c r="AY787" s="216">
        <f t="shared" si="142"/>
        <v>0</v>
      </c>
      <c r="AZ787" s="216">
        <f t="shared" si="142"/>
        <v>0</v>
      </c>
      <c r="BA787" s="216">
        <f t="shared" si="142"/>
        <v>0</v>
      </c>
      <c r="BB787" s="216">
        <f t="shared" si="142"/>
        <v>103700</v>
      </c>
      <c r="BC787" s="216">
        <f t="shared" si="142"/>
        <v>0</v>
      </c>
      <c r="BD787" s="216">
        <f t="shared" si="142"/>
        <v>0</v>
      </c>
      <c r="BE787" s="216">
        <f t="shared" si="142"/>
        <v>0</v>
      </c>
      <c r="BF787" s="216">
        <f t="shared" si="142"/>
        <v>1285512.8999999999</v>
      </c>
      <c r="BG787" s="216">
        <f t="shared" si="142"/>
        <v>0</v>
      </c>
      <c r="BH787" s="216">
        <f t="shared" si="142"/>
        <v>0</v>
      </c>
      <c r="BI787" s="216">
        <f t="shared" si="142"/>
        <v>0</v>
      </c>
      <c r="BJ787" s="216">
        <f t="shared" si="142"/>
        <v>0</v>
      </c>
      <c r="BK787" s="216">
        <f t="shared" si="142"/>
        <v>0</v>
      </c>
      <c r="BL787" s="216">
        <f t="shared" si="142"/>
        <v>0</v>
      </c>
      <c r="BM787" s="216">
        <f t="shared" si="142"/>
        <v>0</v>
      </c>
      <c r="BN787" s="216">
        <f t="shared" si="142"/>
        <v>0</v>
      </c>
      <c r="BO787" s="216">
        <f t="shared" si="142"/>
        <v>456873.73</v>
      </c>
      <c r="BP787" s="216">
        <f t="shared" si="142"/>
        <v>0</v>
      </c>
      <c r="BQ787" s="216">
        <f t="shared" si="142"/>
        <v>0</v>
      </c>
      <c r="BR787" s="216">
        <f t="shared" si="142"/>
        <v>0</v>
      </c>
      <c r="BS787" s="216">
        <f t="shared" si="142"/>
        <v>0</v>
      </c>
      <c r="BT787" s="216">
        <f t="shared" si="141"/>
        <v>0</v>
      </c>
      <c r="BU787" s="216">
        <f t="shared" si="139"/>
        <v>0</v>
      </c>
      <c r="BV787" s="216">
        <f t="shared" si="139"/>
        <v>0</v>
      </c>
      <c r="BW787" s="216">
        <f t="shared" si="139"/>
        <v>0</v>
      </c>
      <c r="BX787" s="216">
        <f t="shared" si="139"/>
        <v>0</v>
      </c>
      <c r="BY787" s="216">
        <f t="shared" si="139"/>
        <v>1254157.72</v>
      </c>
      <c r="BZ787" s="216">
        <f t="shared" si="139"/>
        <v>0</v>
      </c>
      <c r="CA787" s="216">
        <f t="shared" si="139"/>
        <v>0</v>
      </c>
      <c r="CB787" s="216">
        <f t="shared" si="139"/>
        <v>437455.67</v>
      </c>
      <c r="CC787" s="216">
        <f t="shared" si="129"/>
        <v>29132275.59</v>
      </c>
    </row>
    <row r="788" spans="1:81" s="116" customFormat="1">
      <c r="A788" s="148"/>
      <c r="B788" s="349"/>
      <c r="C788" s="351"/>
      <c r="D788" s="361"/>
      <c r="E788" s="361"/>
      <c r="F788" s="362" t="s">
        <v>1370</v>
      </c>
      <c r="G788" s="363" t="s">
        <v>1371</v>
      </c>
      <c r="H788" s="216">
        <f t="shared" si="142"/>
        <v>1901724.19</v>
      </c>
      <c r="I788" s="216">
        <f t="shared" si="142"/>
        <v>0</v>
      </c>
      <c r="J788" s="216">
        <f t="shared" si="142"/>
        <v>240395.55</v>
      </c>
      <c r="K788" s="216">
        <f t="shared" si="142"/>
        <v>28236.51</v>
      </c>
      <c r="L788" s="216">
        <f t="shared" si="142"/>
        <v>0</v>
      </c>
      <c r="M788" s="216">
        <f t="shared" si="142"/>
        <v>0</v>
      </c>
      <c r="N788" s="216">
        <f t="shared" si="142"/>
        <v>0</v>
      </c>
      <c r="O788" s="216">
        <f t="shared" si="142"/>
        <v>0</v>
      </c>
      <c r="P788" s="216">
        <f t="shared" si="142"/>
        <v>0</v>
      </c>
      <c r="Q788" s="216">
        <f t="shared" si="142"/>
        <v>0</v>
      </c>
      <c r="R788" s="216">
        <f t="shared" si="142"/>
        <v>0</v>
      </c>
      <c r="S788" s="216">
        <f t="shared" si="142"/>
        <v>0</v>
      </c>
      <c r="T788" s="216">
        <f t="shared" si="142"/>
        <v>0</v>
      </c>
      <c r="U788" s="216">
        <f t="shared" si="142"/>
        <v>0</v>
      </c>
      <c r="V788" s="216">
        <f t="shared" si="142"/>
        <v>0</v>
      </c>
      <c r="W788" s="216">
        <f t="shared" si="142"/>
        <v>0</v>
      </c>
      <c r="X788" s="216">
        <f t="shared" si="142"/>
        <v>0</v>
      </c>
      <c r="Y788" s="216">
        <f t="shared" si="142"/>
        <v>0</v>
      </c>
      <c r="Z788" s="216">
        <f t="shared" si="142"/>
        <v>7364307.8799999999</v>
      </c>
      <c r="AA788" s="216">
        <f t="shared" si="142"/>
        <v>0</v>
      </c>
      <c r="AB788" s="216">
        <f t="shared" si="142"/>
        <v>0</v>
      </c>
      <c r="AC788" s="216">
        <f t="shared" si="142"/>
        <v>595664.68999999994</v>
      </c>
      <c r="AD788" s="216">
        <f t="shared" si="142"/>
        <v>63468.12</v>
      </c>
      <c r="AE788" s="216">
        <f t="shared" si="142"/>
        <v>0</v>
      </c>
      <c r="AF788" s="216">
        <f t="shared" si="142"/>
        <v>477491.18</v>
      </c>
      <c r="AG788" s="216">
        <f t="shared" si="142"/>
        <v>0</v>
      </c>
      <c r="AH788" s="216">
        <f t="shared" si="142"/>
        <v>0</v>
      </c>
      <c r="AI788" s="216">
        <f t="shared" si="142"/>
        <v>0</v>
      </c>
      <c r="AJ788" s="216">
        <f t="shared" si="142"/>
        <v>494764.63</v>
      </c>
      <c r="AK788" s="216">
        <f t="shared" si="142"/>
        <v>0</v>
      </c>
      <c r="AL788" s="216">
        <f t="shared" si="142"/>
        <v>0</v>
      </c>
      <c r="AM788" s="216">
        <f t="shared" si="142"/>
        <v>0</v>
      </c>
      <c r="AN788" s="216">
        <f t="shared" si="142"/>
        <v>0</v>
      </c>
      <c r="AO788" s="216">
        <f t="shared" si="142"/>
        <v>0</v>
      </c>
      <c r="AP788" s="216">
        <f t="shared" si="142"/>
        <v>0</v>
      </c>
      <c r="AQ788" s="216">
        <f t="shared" si="142"/>
        <v>0</v>
      </c>
      <c r="AR788" s="216">
        <f t="shared" si="142"/>
        <v>0</v>
      </c>
      <c r="AS788" s="216">
        <f t="shared" si="142"/>
        <v>0</v>
      </c>
      <c r="AT788" s="216">
        <f t="shared" si="142"/>
        <v>0</v>
      </c>
      <c r="AU788" s="216">
        <f t="shared" si="142"/>
        <v>0</v>
      </c>
      <c r="AV788" s="216">
        <f t="shared" si="142"/>
        <v>0</v>
      </c>
      <c r="AW788" s="216">
        <f t="shared" si="142"/>
        <v>0</v>
      </c>
      <c r="AX788" s="216">
        <f t="shared" si="142"/>
        <v>0</v>
      </c>
      <c r="AY788" s="216">
        <f t="shared" si="142"/>
        <v>0</v>
      </c>
      <c r="AZ788" s="216">
        <f t="shared" si="142"/>
        <v>0</v>
      </c>
      <c r="BA788" s="216">
        <f t="shared" si="142"/>
        <v>0</v>
      </c>
      <c r="BB788" s="216">
        <f t="shared" si="142"/>
        <v>0</v>
      </c>
      <c r="BC788" s="216">
        <f t="shared" si="142"/>
        <v>0</v>
      </c>
      <c r="BD788" s="216">
        <f t="shared" si="142"/>
        <v>0</v>
      </c>
      <c r="BE788" s="216">
        <f t="shared" si="142"/>
        <v>0</v>
      </c>
      <c r="BF788" s="216">
        <f t="shared" si="142"/>
        <v>0</v>
      </c>
      <c r="BG788" s="216">
        <f t="shared" si="142"/>
        <v>0</v>
      </c>
      <c r="BH788" s="216">
        <f t="shared" si="142"/>
        <v>0</v>
      </c>
      <c r="BI788" s="216">
        <f t="shared" si="142"/>
        <v>0</v>
      </c>
      <c r="BJ788" s="216">
        <f t="shared" si="142"/>
        <v>0</v>
      </c>
      <c r="BK788" s="216">
        <f t="shared" si="142"/>
        <v>0</v>
      </c>
      <c r="BL788" s="216">
        <f t="shared" si="142"/>
        <v>0</v>
      </c>
      <c r="BM788" s="216">
        <f t="shared" si="142"/>
        <v>0</v>
      </c>
      <c r="BN788" s="216">
        <f t="shared" si="142"/>
        <v>0</v>
      </c>
      <c r="BO788" s="216">
        <f t="shared" si="142"/>
        <v>0</v>
      </c>
      <c r="BP788" s="216">
        <f t="shared" si="142"/>
        <v>0</v>
      </c>
      <c r="BQ788" s="216">
        <f t="shared" si="142"/>
        <v>0</v>
      </c>
      <c r="BR788" s="216">
        <f t="shared" si="142"/>
        <v>0</v>
      </c>
      <c r="BS788" s="216">
        <f t="shared" si="142"/>
        <v>0</v>
      </c>
      <c r="BT788" s="216">
        <f t="shared" si="141"/>
        <v>0</v>
      </c>
      <c r="BU788" s="216">
        <f t="shared" si="139"/>
        <v>0</v>
      </c>
      <c r="BV788" s="216">
        <f t="shared" si="139"/>
        <v>0</v>
      </c>
      <c r="BW788" s="216">
        <f t="shared" si="139"/>
        <v>0</v>
      </c>
      <c r="BX788" s="216">
        <f t="shared" si="139"/>
        <v>0</v>
      </c>
      <c r="BY788" s="216">
        <f t="shared" si="139"/>
        <v>469830.61</v>
      </c>
      <c r="BZ788" s="216">
        <f t="shared" si="139"/>
        <v>0</v>
      </c>
      <c r="CA788" s="216">
        <f t="shared" si="139"/>
        <v>0</v>
      </c>
      <c r="CB788" s="216">
        <f t="shared" si="139"/>
        <v>126187.73</v>
      </c>
      <c r="CC788" s="216">
        <f t="shared" si="129"/>
        <v>11762071.089999998</v>
      </c>
    </row>
    <row r="789" spans="1:81" s="308" customFormat="1">
      <c r="A789" s="350"/>
      <c r="B789" s="349"/>
      <c r="C789" s="351"/>
      <c r="D789" s="351"/>
      <c r="E789" s="351"/>
      <c r="F789" s="362" t="s">
        <v>1372</v>
      </c>
      <c r="G789" s="363" t="s">
        <v>1373</v>
      </c>
      <c r="H789" s="216">
        <f t="shared" si="142"/>
        <v>4569976.38</v>
      </c>
      <c r="I789" s="216">
        <f t="shared" si="142"/>
        <v>3307500</v>
      </c>
      <c r="J789" s="216">
        <f t="shared" si="142"/>
        <v>6092508</v>
      </c>
      <c r="K789" s="216">
        <f t="shared" si="142"/>
        <v>0</v>
      </c>
      <c r="L789" s="216">
        <f t="shared" si="142"/>
        <v>0</v>
      </c>
      <c r="M789" s="216">
        <f t="shared" si="142"/>
        <v>0</v>
      </c>
      <c r="N789" s="216">
        <f t="shared" si="142"/>
        <v>0</v>
      </c>
      <c r="O789" s="216">
        <f t="shared" si="142"/>
        <v>824058.98</v>
      </c>
      <c r="P789" s="216">
        <f t="shared" si="142"/>
        <v>0</v>
      </c>
      <c r="Q789" s="216">
        <f t="shared" si="142"/>
        <v>0</v>
      </c>
      <c r="R789" s="216">
        <f t="shared" si="142"/>
        <v>0</v>
      </c>
      <c r="S789" s="216">
        <f t="shared" si="142"/>
        <v>2077933.5</v>
      </c>
      <c r="T789" s="216">
        <f t="shared" si="142"/>
        <v>0</v>
      </c>
      <c r="U789" s="216">
        <f t="shared" si="142"/>
        <v>0</v>
      </c>
      <c r="V789" s="216">
        <f t="shared" si="142"/>
        <v>0</v>
      </c>
      <c r="W789" s="216">
        <f t="shared" si="142"/>
        <v>0</v>
      </c>
      <c r="X789" s="216">
        <f t="shared" si="142"/>
        <v>0</v>
      </c>
      <c r="Y789" s="216">
        <f t="shared" si="142"/>
        <v>1217072.6200000001</v>
      </c>
      <c r="Z789" s="216">
        <f t="shared" si="142"/>
        <v>6500000</v>
      </c>
      <c r="AA789" s="216">
        <f t="shared" si="142"/>
        <v>0</v>
      </c>
      <c r="AB789" s="216">
        <f t="shared" si="142"/>
        <v>229993.4</v>
      </c>
      <c r="AC789" s="216">
        <f t="shared" si="142"/>
        <v>0</v>
      </c>
      <c r="AD789" s="216">
        <f t="shared" si="142"/>
        <v>0</v>
      </c>
      <c r="AE789" s="216">
        <f t="shared" si="142"/>
        <v>0</v>
      </c>
      <c r="AF789" s="216">
        <f t="shared" si="142"/>
        <v>250789.73</v>
      </c>
      <c r="AG789" s="216">
        <f t="shared" si="142"/>
        <v>819682</v>
      </c>
      <c r="AH789" s="216">
        <f t="shared" si="142"/>
        <v>0</v>
      </c>
      <c r="AI789" s="216">
        <f t="shared" si="142"/>
        <v>0</v>
      </c>
      <c r="AJ789" s="216">
        <f t="shared" si="142"/>
        <v>10190</v>
      </c>
      <c r="AK789" s="216">
        <f t="shared" si="142"/>
        <v>0</v>
      </c>
      <c r="AL789" s="216">
        <f t="shared" si="142"/>
        <v>0</v>
      </c>
      <c r="AM789" s="216">
        <f t="shared" si="142"/>
        <v>0</v>
      </c>
      <c r="AN789" s="216">
        <f t="shared" si="142"/>
        <v>0</v>
      </c>
      <c r="AO789" s="216">
        <f t="shared" si="142"/>
        <v>0</v>
      </c>
      <c r="AP789" s="216">
        <f t="shared" si="142"/>
        <v>0</v>
      </c>
      <c r="AQ789" s="216">
        <f t="shared" si="142"/>
        <v>0</v>
      </c>
      <c r="AR789" s="216">
        <f t="shared" si="142"/>
        <v>0</v>
      </c>
      <c r="AS789" s="216">
        <f t="shared" si="142"/>
        <v>0</v>
      </c>
      <c r="AT789" s="216">
        <f t="shared" si="142"/>
        <v>0</v>
      </c>
      <c r="AU789" s="216">
        <f t="shared" si="142"/>
        <v>189073.4</v>
      </c>
      <c r="AV789" s="216">
        <f t="shared" si="142"/>
        <v>0</v>
      </c>
      <c r="AW789" s="216">
        <f t="shared" si="142"/>
        <v>0</v>
      </c>
      <c r="AX789" s="216">
        <f t="shared" si="142"/>
        <v>0</v>
      </c>
      <c r="AY789" s="216">
        <f t="shared" si="142"/>
        <v>0</v>
      </c>
      <c r="AZ789" s="216">
        <f t="shared" si="142"/>
        <v>0</v>
      </c>
      <c r="BA789" s="216">
        <f t="shared" si="142"/>
        <v>0</v>
      </c>
      <c r="BB789" s="216">
        <f t="shared" si="142"/>
        <v>0</v>
      </c>
      <c r="BC789" s="216">
        <f t="shared" si="142"/>
        <v>0</v>
      </c>
      <c r="BD789" s="216">
        <f t="shared" si="142"/>
        <v>0</v>
      </c>
      <c r="BE789" s="216">
        <f t="shared" si="142"/>
        <v>0</v>
      </c>
      <c r="BF789" s="216">
        <f t="shared" si="142"/>
        <v>0</v>
      </c>
      <c r="BG789" s="216">
        <f t="shared" si="142"/>
        <v>0</v>
      </c>
      <c r="BH789" s="216">
        <f t="shared" si="142"/>
        <v>0</v>
      </c>
      <c r="BI789" s="216">
        <f t="shared" si="142"/>
        <v>0</v>
      </c>
      <c r="BJ789" s="216">
        <f t="shared" si="142"/>
        <v>0</v>
      </c>
      <c r="BK789" s="216">
        <f t="shared" si="142"/>
        <v>0</v>
      </c>
      <c r="BL789" s="216">
        <f t="shared" si="142"/>
        <v>780000</v>
      </c>
      <c r="BM789" s="216">
        <f t="shared" si="142"/>
        <v>0</v>
      </c>
      <c r="BN789" s="216">
        <f t="shared" si="142"/>
        <v>0</v>
      </c>
      <c r="BO789" s="216">
        <f t="shared" si="142"/>
        <v>0</v>
      </c>
      <c r="BP789" s="216">
        <f t="shared" si="142"/>
        <v>0</v>
      </c>
      <c r="BQ789" s="216">
        <f t="shared" si="142"/>
        <v>0</v>
      </c>
      <c r="BR789" s="216">
        <f t="shared" si="142"/>
        <v>0</v>
      </c>
      <c r="BS789" s="216">
        <f t="shared" ref="BS789:CB795" si="143">BS681</f>
        <v>0</v>
      </c>
      <c r="BT789" s="216">
        <f t="shared" si="143"/>
        <v>2656882</v>
      </c>
      <c r="BU789" s="216">
        <f t="shared" si="139"/>
        <v>801994.01</v>
      </c>
      <c r="BV789" s="216">
        <f t="shared" si="139"/>
        <v>0</v>
      </c>
      <c r="BW789" s="216">
        <f t="shared" si="139"/>
        <v>0</v>
      </c>
      <c r="BX789" s="216">
        <f t="shared" si="139"/>
        <v>0</v>
      </c>
      <c r="BY789" s="216">
        <f t="shared" si="139"/>
        <v>1331874.25</v>
      </c>
      <c r="BZ789" s="216">
        <f t="shared" si="139"/>
        <v>0</v>
      </c>
      <c r="CA789" s="216">
        <f t="shared" si="139"/>
        <v>0</v>
      </c>
      <c r="CB789" s="216">
        <f t="shared" si="139"/>
        <v>0</v>
      </c>
      <c r="CC789" s="216">
        <f t="shared" si="129"/>
        <v>31659528.27</v>
      </c>
    </row>
    <row r="790" spans="1:81" s="308" customFormat="1">
      <c r="A790" s="350"/>
      <c r="B790" s="349"/>
      <c r="C790" s="351"/>
      <c r="D790" s="351"/>
      <c r="E790" s="351"/>
      <c r="F790" s="362" t="s">
        <v>1374</v>
      </c>
      <c r="G790" s="363" t="s">
        <v>1375</v>
      </c>
      <c r="H790" s="216">
        <f t="shared" ref="H790:BS793" si="144">H682</f>
        <v>18605815.109999999</v>
      </c>
      <c r="I790" s="216">
        <f t="shared" si="144"/>
        <v>0</v>
      </c>
      <c r="J790" s="216">
        <f t="shared" si="144"/>
        <v>9912427.4499999993</v>
      </c>
      <c r="K790" s="216">
        <f t="shared" si="144"/>
        <v>305929.71999999997</v>
      </c>
      <c r="L790" s="216">
        <f t="shared" si="144"/>
        <v>1566913.08</v>
      </c>
      <c r="M790" s="216">
        <f t="shared" si="144"/>
        <v>259898.1</v>
      </c>
      <c r="N790" s="216">
        <f t="shared" si="144"/>
        <v>0</v>
      </c>
      <c r="O790" s="216">
        <f t="shared" si="144"/>
        <v>0</v>
      </c>
      <c r="P790" s="216">
        <f t="shared" si="144"/>
        <v>0</v>
      </c>
      <c r="Q790" s="216">
        <f t="shared" si="144"/>
        <v>0</v>
      </c>
      <c r="R790" s="216">
        <f t="shared" si="144"/>
        <v>0</v>
      </c>
      <c r="S790" s="216">
        <f t="shared" si="144"/>
        <v>2756896.71</v>
      </c>
      <c r="T790" s="216">
        <f t="shared" si="144"/>
        <v>0</v>
      </c>
      <c r="U790" s="216">
        <f t="shared" si="144"/>
        <v>0</v>
      </c>
      <c r="V790" s="216">
        <f t="shared" si="144"/>
        <v>0</v>
      </c>
      <c r="W790" s="216">
        <f t="shared" si="144"/>
        <v>0</v>
      </c>
      <c r="X790" s="216">
        <f t="shared" si="144"/>
        <v>0</v>
      </c>
      <c r="Y790" s="216">
        <f t="shared" si="144"/>
        <v>0</v>
      </c>
      <c r="Z790" s="216">
        <f t="shared" si="144"/>
        <v>0</v>
      </c>
      <c r="AA790" s="216">
        <f t="shared" si="144"/>
        <v>0</v>
      </c>
      <c r="AB790" s="216">
        <f t="shared" si="144"/>
        <v>0</v>
      </c>
      <c r="AC790" s="216">
        <f t="shared" si="144"/>
        <v>9258629.4600000009</v>
      </c>
      <c r="AD790" s="216">
        <f t="shared" si="144"/>
        <v>0</v>
      </c>
      <c r="AE790" s="216">
        <f t="shared" si="144"/>
        <v>0</v>
      </c>
      <c r="AF790" s="216">
        <f t="shared" si="144"/>
        <v>361202</v>
      </c>
      <c r="AG790" s="216">
        <f t="shared" si="144"/>
        <v>0</v>
      </c>
      <c r="AH790" s="216">
        <f t="shared" si="144"/>
        <v>0</v>
      </c>
      <c r="AI790" s="216">
        <f t="shared" si="144"/>
        <v>0</v>
      </c>
      <c r="AJ790" s="216">
        <f t="shared" si="144"/>
        <v>0</v>
      </c>
      <c r="AK790" s="216">
        <f t="shared" si="144"/>
        <v>0</v>
      </c>
      <c r="AL790" s="216">
        <f t="shared" si="144"/>
        <v>0</v>
      </c>
      <c r="AM790" s="216">
        <f t="shared" si="144"/>
        <v>0</v>
      </c>
      <c r="AN790" s="216">
        <f t="shared" si="144"/>
        <v>0</v>
      </c>
      <c r="AO790" s="216">
        <f t="shared" si="144"/>
        <v>0</v>
      </c>
      <c r="AP790" s="216">
        <f t="shared" si="144"/>
        <v>0</v>
      </c>
      <c r="AQ790" s="216">
        <f t="shared" si="144"/>
        <v>73037.440000000002</v>
      </c>
      <c r="AR790" s="216">
        <f t="shared" si="144"/>
        <v>0</v>
      </c>
      <c r="AS790" s="216">
        <f t="shared" si="144"/>
        <v>473044.91</v>
      </c>
      <c r="AT790" s="216">
        <f t="shared" si="144"/>
        <v>2022490.37</v>
      </c>
      <c r="AU790" s="216">
        <f t="shared" si="144"/>
        <v>0</v>
      </c>
      <c r="AV790" s="216">
        <f t="shared" si="144"/>
        <v>0</v>
      </c>
      <c r="AW790" s="216">
        <f t="shared" si="144"/>
        <v>0</v>
      </c>
      <c r="AX790" s="216">
        <f t="shared" si="144"/>
        <v>252792.51</v>
      </c>
      <c r="AY790" s="216">
        <f t="shared" si="144"/>
        <v>248000</v>
      </c>
      <c r="AZ790" s="216">
        <f t="shared" si="144"/>
        <v>0</v>
      </c>
      <c r="BA790" s="216">
        <f t="shared" si="144"/>
        <v>0</v>
      </c>
      <c r="BB790" s="216">
        <f t="shared" si="144"/>
        <v>0</v>
      </c>
      <c r="BC790" s="216">
        <f t="shared" si="144"/>
        <v>0</v>
      </c>
      <c r="BD790" s="216">
        <f t="shared" si="144"/>
        <v>2017363.42</v>
      </c>
      <c r="BE790" s="216">
        <f t="shared" si="144"/>
        <v>0</v>
      </c>
      <c r="BF790" s="216">
        <f t="shared" si="144"/>
        <v>0</v>
      </c>
      <c r="BG790" s="216">
        <f t="shared" si="144"/>
        <v>0</v>
      </c>
      <c r="BH790" s="216">
        <f t="shared" si="144"/>
        <v>0</v>
      </c>
      <c r="BI790" s="216">
        <f t="shared" si="144"/>
        <v>0</v>
      </c>
      <c r="BJ790" s="216">
        <f t="shared" si="144"/>
        <v>0</v>
      </c>
      <c r="BK790" s="216">
        <f t="shared" si="144"/>
        <v>256236.65</v>
      </c>
      <c r="BL790" s="216">
        <f t="shared" si="144"/>
        <v>192070.83</v>
      </c>
      <c r="BM790" s="216">
        <f t="shared" si="144"/>
        <v>0</v>
      </c>
      <c r="BN790" s="216">
        <f t="shared" si="144"/>
        <v>5797212.6600000001</v>
      </c>
      <c r="BO790" s="216">
        <f t="shared" si="144"/>
        <v>0</v>
      </c>
      <c r="BP790" s="216">
        <f t="shared" si="144"/>
        <v>0</v>
      </c>
      <c r="BQ790" s="216">
        <f t="shared" si="144"/>
        <v>0</v>
      </c>
      <c r="BR790" s="216">
        <f t="shared" si="144"/>
        <v>0</v>
      </c>
      <c r="BS790" s="216">
        <f t="shared" si="144"/>
        <v>0</v>
      </c>
      <c r="BT790" s="216">
        <f t="shared" si="143"/>
        <v>2391080</v>
      </c>
      <c r="BU790" s="216">
        <f t="shared" si="143"/>
        <v>0</v>
      </c>
      <c r="BV790" s="216">
        <f t="shared" si="143"/>
        <v>54731.79</v>
      </c>
      <c r="BW790" s="216">
        <f t="shared" si="143"/>
        <v>0</v>
      </c>
      <c r="BX790" s="216">
        <f t="shared" si="143"/>
        <v>0</v>
      </c>
      <c r="BY790" s="216">
        <f t="shared" si="143"/>
        <v>223650.92</v>
      </c>
      <c r="BZ790" s="216">
        <f t="shared" si="143"/>
        <v>0</v>
      </c>
      <c r="CA790" s="216">
        <f t="shared" si="143"/>
        <v>0</v>
      </c>
      <c r="CB790" s="216">
        <f t="shared" si="143"/>
        <v>247339.99</v>
      </c>
      <c r="CC790" s="216">
        <f t="shared" si="129"/>
        <v>57276763.11999999</v>
      </c>
    </row>
    <row r="791" spans="1:81" s="116" customFormat="1">
      <c r="A791" s="148"/>
      <c r="B791" s="349"/>
      <c r="C791" s="351"/>
      <c r="D791" s="361"/>
      <c r="E791" s="361"/>
      <c r="F791" s="362" t="s">
        <v>1376</v>
      </c>
      <c r="G791" s="363" t="s">
        <v>1377</v>
      </c>
      <c r="H791" s="216">
        <f t="shared" si="144"/>
        <v>3848595.7</v>
      </c>
      <c r="I791" s="216">
        <f t="shared" si="144"/>
        <v>3160303.98</v>
      </c>
      <c r="J791" s="216">
        <f t="shared" si="144"/>
        <v>6604986.3899999997</v>
      </c>
      <c r="K791" s="216">
        <f t="shared" si="144"/>
        <v>0</v>
      </c>
      <c r="L791" s="216">
        <f t="shared" si="144"/>
        <v>0</v>
      </c>
      <c r="M791" s="216">
        <f t="shared" si="144"/>
        <v>0</v>
      </c>
      <c r="N791" s="216">
        <f t="shared" si="144"/>
        <v>288586166.44999999</v>
      </c>
      <c r="O791" s="216">
        <f t="shared" si="144"/>
        <v>0</v>
      </c>
      <c r="P791" s="216">
        <f t="shared" si="144"/>
        <v>0</v>
      </c>
      <c r="Q791" s="216">
        <f t="shared" si="144"/>
        <v>0</v>
      </c>
      <c r="R791" s="216">
        <f t="shared" si="144"/>
        <v>0</v>
      </c>
      <c r="S791" s="216">
        <f t="shared" si="144"/>
        <v>0</v>
      </c>
      <c r="T791" s="216">
        <f t="shared" si="144"/>
        <v>21162113.550000001</v>
      </c>
      <c r="U791" s="216">
        <f t="shared" si="144"/>
        <v>4930630.51</v>
      </c>
      <c r="V791" s="216">
        <f t="shared" si="144"/>
        <v>0</v>
      </c>
      <c r="W791" s="216">
        <f t="shared" si="144"/>
        <v>0</v>
      </c>
      <c r="X791" s="216">
        <f t="shared" si="144"/>
        <v>0</v>
      </c>
      <c r="Y791" s="216">
        <f t="shared" si="144"/>
        <v>0</v>
      </c>
      <c r="Z791" s="216">
        <f t="shared" si="144"/>
        <v>240989212.91999999</v>
      </c>
      <c r="AA791" s="216">
        <f t="shared" si="144"/>
        <v>0</v>
      </c>
      <c r="AB791" s="216">
        <f t="shared" si="144"/>
        <v>0</v>
      </c>
      <c r="AC791" s="216">
        <f t="shared" si="144"/>
        <v>7328716.6600000001</v>
      </c>
      <c r="AD791" s="216">
        <f t="shared" si="144"/>
        <v>0</v>
      </c>
      <c r="AE791" s="216">
        <f t="shared" si="144"/>
        <v>0</v>
      </c>
      <c r="AF791" s="216">
        <f t="shared" si="144"/>
        <v>0</v>
      </c>
      <c r="AG791" s="216">
        <f t="shared" si="144"/>
        <v>0</v>
      </c>
      <c r="AH791" s="216">
        <f t="shared" si="144"/>
        <v>0</v>
      </c>
      <c r="AI791" s="216">
        <f t="shared" si="144"/>
        <v>19885098.5</v>
      </c>
      <c r="AJ791" s="216">
        <f t="shared" si="144"/>
        <v>0</v>
      </c>
      <c r="AK791" s="216">
        <f t="shared" si="144"/>
        <v>0</v>
      </c>
      <c r="AL791" s="216">
        <f t="shared" si="144"/>
        <v>0</v>
      </c>
      <c r="AM791" s="216">
        <f t="shared" si="144"/>
        <v>0</v>
      </c>
      <c r="AN791" s="216">
        <f t="shared" si="144"/>
        <v>0</v>
      </c>
      <c r="AO791" s="216">
        <f t="shared" si="144"/>
        <v>0</v>
      </c>
      <c r="AP791" s="216">
        <f t="shared" si="144"/>
        <v>0</v>
      </c>
      <c r="AQ791" s="216">
        <f t="shared" si="144"/>
        <v>0</v>
      </c>
      <c r="AR791" s="216">
        <f t="shared" si="144"/>
        <v>0</v>
      </c>
      <c r="AS791" s="216">
        <f t="shared" si="144"/>
        <v>0</v>
      </c>
      <c r="AT791" s="216">
        <f t="shared" si="144"/>
        <v>0</v>
      </c>
      <c r="AU791" s="216">
        <f t="shared" si="144"/>
        <v>18033409.300000001</v>
      </c>
      <c r="AV791" s="216">
        <f t="shared" si="144"/>
        <v>0</v>
      </c>
      <c r="AW791" s="216">
        <f t="shared" si="144"/>
        <v>0</v>
      </c>
      <c r="AX791" s="216">
        <f t="shared" si="144"/>
        <v>0</v>
      </c>
      <c r="AY791" s="216">
        <f t="shared" si="144"/>
        <v>0</v>
      </c>
      <c r="AZ791" s="216">
        <f t="shared" si="144"/>
        <v>0</v>
      </c>
      <c r="BA791" s="216">
        <f t="shared" si="144"/>
        <v>0</v>
      </c>
      <c r="BB791" s="216">
        <f t="shared" si="144"/>
        <v>84071009.799999997</v>
      </c>
      <c r="BC791" s="216">
        <f t="shared" si="144"/>
        <v>0</v>
      </c>
      <c r="BD791" s="216">
        <f t="shared" si="144"/>
        <v>0</v>
      </c>
      <c r="BE791" s="216">
        <f t="shared" si="144"/>
        <v>0</v>
      </c>
      <c r="BF791" s="216">
        <f t="shared" si="144"/>
        <v>0</v>
      </c>
      <c r="BG791" s="216">
        <f t="shared" si="144"/>
        <v>0</v>
      </c>
      <c r="BH791" s="216">
        <f t="shared" si="144"/>
        <v>0</v>
      </c>
      <c r="BI791" s="216">
        <f t="shared" si="144"/>
        <v>0</v>
      </c>
      <c r="BJ791" s="216">
        <f t="shared" si="144"/>
        <v>0</v>
      </c>
      <c r="BK791" s="216">
        <f t="shared" si="144"/>
        <v>0</v>
      </c>
      <c r="BL791" s="216">
        <f t="shared" si="144"/>
        <v>0</v>
      </c>
      <c r="BM791" s="216">
        <f t="shared" si="144"/>
        <v>54765795.460000001</v>
      </c>
      <c r="BN791" s="216">
        <f t="shared" si="144"/>
        <v>17057507.039999999</v>
      </c>
      <c r="BO791" s="216">
        <f t="shared" si="144"/>
        <v>0</v>
      </c>
      <c r="BP791" s="216">
        <f t="shared" si="144"/>
        <v>0</v>
      </c>
      <c r="BQ791" s="216">
        <f t="shared" si="144"/>
        <v>0</v>
      </c>
      <c r="BR791" s="216">
        <f t="shared" si="144"/>
        <v>0</v>
      </c>
      <c r="BS791" s="216">
        <f t="shared" si="144"/>
        <v>0</v>
      </c>
      <c r="BT791" s="216">
        <f t="shared" si="143"/>
        <v>10532966.5</v>
      </c>
      <c r="BU791" s="216">
        <f t="shared" si="143"/>
        <v>0</v>
      </c>
      <c r="BV791" s="216">
        <f t="shared" si="143"/>
        <v>0</v>
      </c>
      <c r="BW791" s="216">
        <f t="shared" si="143"/>
        <v>0</v>
      </c>
      <c r="BX791" s="216">
        <f t="shared" si="143"/>
        <v>0</v>
      </c>
      <c r="BY791" s="216">
        <f t="shared" si="143"/>
        <v>0</v>
      </c>
      <c r="BZ791" s="216">
        <f t="shared" si="143"/>
        <v>0</v>
      </c>
      <c r="CA791" s="216">
        <f t="shared" si="143"/>
        <v>0</v>
      </c>
      <c r="CB791" s="216">
        <f t="shared" si="143"/>
        <v>0</v>
      </c>
      <c r="CC791" s="216">
        <f t="shared" si="129"/>
        <v>780956512.75999987</v>
      </c>
    </row>
    <row r="792" spans="1:81" s="116" customFormat="1">
      <c r="A792" s="148"/>
      <c r="B792" s="349"/>
      <c r="C792" s="351"/>
      <c r="D792" s="361"/>
      <c r="E792" s="361"/>
      <c r="F792" s="362" t="s">
        <v>1378</v>
      </c>
      <c r="G792" s="363" t="s">
        <v>1379</v>
      </c>
      <c r="H792" s="216">
        <f t="shared" si="144"/>
        <v>1476760.44</v>
      </c>
      <c r="I792" s="216">
        <f t="shared" si="144"/>
        <v>6256685.29</v>
      </c>
      <c r="J792" s="216">
        <f t="shared" si="144"/>
        <v>6610289.25</v>
      </c>
      <c r="K792" s="216">
        <f t="shared" si="144"/>
        <v>0</v>
      </c>
      <c r="L792" s="216">
        <f t="shared" si="144"/>
        <v>0</v>
      </c>
      <c r="M792" s="216">
        <f t="shared" si="144"/>
        <v>0</v>
      </c>
      <c r="N792" s="216">
        <f t="shared" si="144"/>
        <v>47805172.700000003</v>
      </c>
      <c r="O792" s="216">
        <f t="shared" si="144"/>
        <v>0</v>
      </c>
      <c r="P792" s="216">
        <f t="shared" si="144"/>
        <v>0</v>
      </c>
      <c r="Q792" s="216">
        <f t="shared" si="144"/>
        <v>0</v>
      </c>
      <c r="R792" s="216">
        <f t="shared" si="144"/>
        <v>0</v>
      </c>
      <c r="S792" s="216">
        <f t="shared" si="144"/>
        <v>0</v>
      </c>
      <c r="T792" s="216">
        <f t="shared" si="144"/>
        <v>13403859.220000001</v>
      </c>
      <c r="U792" s="216">
        <f t="shared" si="144"/>
        <v>5188225.9400000004</v>
      </c>
      <c r="V792" s="216">
        <f t="shared" si="144"/>
        <v>0</v>
      </c>
      <c r="W792" s="216">
        <f t="shared" si="144"/>
        <v>0</v>
      </c>
      <c r="X792" s="216">
        <f t="shared" si="144"/>
        <v>0</v>
      </c>
      <c r="Y792" s="216">
        <f t="shared" si="144"/>
        <v>0</v>
      </c>
      <c r="Z792" s="216">
        <f t="shared" si="144"/>
        <v>6497489.6200000001</v>
      </c>
      <c r="AA792" s="216">
        <f t="shared" si="144"/>
        <v>0</v>
      </c>
      <c r="AB792" s="216">
        <f t="shared" si="144"/>
        <v>0</v>
      </c>
      <c r="AC792" s="216">
        <f t="shared" si="144"/>
        <v>0</v>
      </c>
      <c r="AD792" s="216">
        <f t="shared" si="144"/>
        <v>0</v>
      </c>
      <c r="AE792" s="216">
        <f t="shared" si="144"/>
        <v>0</v>
      </c>
      <c r="AF792" s="216">
        <f t="shared" si="144"/>
        <v>0</v>
      </c>
      <c r="AG792" s="216">
        <f t="shared" si="144"/>
        <v>0</v>
      </c>
      <c r="AH792" s="216">
        <f t="shared" si="144"/>
        <v>0</v>
      </c>
      <c r="AI792" s="216">
        <f t="shared" si="144"/>
        <v>6014235.29</v>
      </c>
      <c r="AJ792" s="216">
        <f t="shared" si="144"/>
        <v>0</v>
      </c>
      <c r="AK792" s="216">
        <f t="shared" si="144"/>
        <v>0</v>
      </c>
      <c r="AL792" s="216">
        <f t="shared" si="144"/>
        <v>0</v>
      </c>
      <c r="AM792" s="216">
        <f t="shared" si="144"/>
        <v>0</v>
      </c>
      <c r="AN792" s="216">
        <f t="shared" si="144"/>
        <v>0</v>
      </c>
      <c r="AO792" s="216">
        <f t="shared" si="144"/>
        <v>0</v>
      </c>
      <c r="AP792" s="216">
        <f t="shared" si="144"/>
        <v>0</v>
      </c>
      <c r="AQ792" s="216">
        <f t="shared" si="144"/>
        <v>0</v>
      </c>
      <c r="AR792" s="216">
        <f t="shared" si="144"/>
        <v>0</v>
      </c>
      <c r="AS792" s="216">
        <f t="shared" si="144"/>
        <v>0</v>
      </c>
      <c r="AT792" s="216">
        <f t="shared" si="144"/>
        <v>0</v>
      </c>
      <c r="AU792" s="216">
        <f t="shared" si="144"/>
        <v>3153054.4</v>
      </c>
      <c r="AV792" s="216">
        <f t="shared" si="144"/>
        <v>0</v>
      </c>
      <c r="AW792" s="216">
        <f t="shared" si="144"/>
        <v>0</v>
      </c>
      <c r="AX792" s="216">
        <f t="shared" si="144"/>
        <v>0</v>
      </c>
      <c r="AY792" s="216">
        <f t="shared" si="144"/>
        <v>0</v>
      </c>
      <c r="AZ792" s="216">
        <f t="shared" si="144"/>
        <v>0</v>
      </c>
      <c r="BA792" s="216">
        <f t="shared" si="144"/>
        <v>0</v>
      </c>
      <c r="BB792" s="216">
        <f t="shared" si="144"/>
        <v>38139099.740000002</v>
      </c>
      <c r="BC792" s="216">
        <f t="shared" si="144"/>
        <v>0</v>
      </c>
      <c r="BD792" s="216">
        <f t="shared" si="144"/>
        <v>0</v>
      </c>
      <c r="BE792" s="216">
        <f t="shared" si="144"/>
        <v>0</v>
      </c>
      <c r="BF792" s="216">
        <f t="shared" si="144"/>
        <v>0</v>
      </c>
      <c r="BG792" s="216">
        <f t="shared" si="144"/>
        <v>2864</v>
      </c>
      <c r="BH792" s="216">
        <f t="shared" si="144"/>
        <v>0</v>
      </c>
      <c r="BI792" s="216">
        <f t="shared" si="144"/>
        <v>0</v>
      </c>
      <c r="BJ792" s="216">
        <f t="shared" si="144"/>
        <v>0</v>
      </c>
      <c r="BK792" s="216">
        <f t="shared" si="144"/>
        <v>0</v>
      </c>
      <c r="BL792" s="216">
        <f t="shared" si="144"/>
        <v>0</v>
      </c>
      <c r="BM792" s="216">
        <f t="shared" si="144"/>
        <v>10001966.27</v>
      </c>
      <c r="BN792" s="216">
        <f t="shared" si="144"/>
        <v>6368413.3200000003</v>
      </c>
      <c r="BO792" s="216">
        <f t="shared" si="144"/>
        <v>0</v>
      </c>
      <c r="BP792" s="216">
        <f t="shared" si="144"/>
        <v>0</v>
      </c>
      <c r="BQ792" s="216">
        <f t="shared" si="144"/>
        <v>0</v>
      </c>
      <c r="BR792" s="216">
        <f t="shared" si="144"/>
        <v>0</v>
      </c>
      <c r="BS792" s="216">
        <f t="shared" si="144"/>
        <v>0</v>
      </c>
      <c r="BT792" s="216">
        <f t="shared" si="143"/>
        <v>2068631.89</v>
      </c>
      <c r="BU792" s="216">
        <f t="shared" si="143"/>
        <v>0</v>
      </c>
      <c r="BV792" s="216">
        <f t="shared" si="143"/>
        <v>0</v>
      </c>
      <c r="BW792" s="216">
        <f t="shared" si="143"/>
        <v>0</v>
      </c>
      <c r="BX792" s="216">
        <f t="shared" si="143"/>
        <v>0</v>
      </c>
      <c r="BY792" s="216">
        <f t="shared" si="143"/>
        <v>0</v>
      </c>
      <c r="BZ792" s="216">
        <f t="shared" si="143"/>
        <v>0</v>
      </c>
      <c r="CA792" s="216">
        <f t="shared" si="143"/>
        <v>0</v>
      </c>
      <c r="CB792" s="216">
        <f t="shared" si="143"/>
        <v>0</v>
      </c>
      <c r="CC792" s="216">
        <f t="shared" si="129"/>
        <v>152986747.37</v>
      </c>
    </row>
    <row r="793" spans="1:81" s="308" customFormat="1">
      <c r="A793" s="350"/>
      <c r="B793" s="349"/>
      <c r="C793" s="351"/>
      <c r="D793" s="351"/>
      <c r="E793" s="351"/>
      <c r="F793" s="362" t="s">
        <v>1380</v>
      </c>
      <c r="G793" s="363" t="s">
        <v>1803</v>
      </c>
      <c r="H793" s="216">
        <f t="shared" si="144"/>
        <v>141783</v>
      </c>
      <c r="I793" s="216">
        <f t="shared" si="144"/>
        <v>208659</v>
      </c>
      <c r="J793" s="216">
        <f t="shared" si="144"/>
        <v>11141836</v>
      </c>
      <c r="K793" s="216">
        <f t="shared" si="144"/>
        <v>804794</v>
      </c>
      <c r="L793" s="216">
        <f t="shared" si="144"/>
        <v>707009</v>
      </c>
      <c r="M793" s="216">
        <f t="shared" si="144"/>
        <v>0</v>
      </c>
      <c r="N793" s="216">
        <f t="shared" si="144"/>
        <v>2289459.6800000002</v>
      </c>
      <c r="O793" s="216">
        <f t="shared" si="144"/>
        <v>962642</v>
      </c>
      <c r="P793" s="216">
        <f t="shared" si="144"/>
        <v>12682</v>
      </c>
      <c r="Q793" s="216">
        <f t="shared" si="144"/>
        <v>1787497</v>
      </c>
      <c r="R793" s="216">
        <f t="shared" si="144"/>
        <v>422777</v>
      </c>
      <c r="S793" s="216">
        <f t="shared" si="144"/>
        <v>382209</v>
      </c>
      <c r="T793" s="216">
        <f t="shared" si="144"/>
        <v>424748</v>
      </c>
      <c r="U793" s="216">
        <f t="shared" si="144"/>
        <v>1124133</v>
      </c>
      <c r="V793" s="216">
        <f t="shared" si="144"/>
        <v>480</v>
      </c>
      <c r="W793" s="216">
        <f t="shared" si="144"/>
        <v>1274189</v>
      </c>
      <c r="X793" s="216">
        <f t="shared" si="144"/>
        <v>1040604</v>
      </c>
      <c r="Y793" s="216">
        <f t="shared" si="144"/>
        <v>95726</v>
      </c>
      <c r="Z793" s="216">
        <f t="shared" si="144"/>
        <v>6992211.4000000004</v>
      </c>
      <c r="AA793" s="216">
        <f t="shared" si="144"/>
        <v>44260.6</v>
      </c>
      <c r="AB793" s="216">
        <f t="shared" si="144"/>
        <v>6486.4</v>
      </c>
      <c r="AC793" s="216">
        <f t="shared" si="144"/>
        <v>10603752.34</v>
      </c>
      <c r="AD793" s="216">
        <f t="shared" si="144"/>
        <v>115449.95</v>
      </c>
      <c r="AE793" s="216">
        <f t="shared" si="144"/>
        <v>272354.59999999998</v>
      </c>
      <c r="AF793" s="216">
        <f t="shared" si="144"/>
        <v>594636</v>
      </c>
      <c r="AG793" s="216">
        <f t="shared" si="144"/>
        <v>165352</v>
      </c>
      <c r="AH793" s="216">
        <f t="shared" si="144"/>
        <v>1917068.2</v>
      </c>
      <c r="AI793" s="216">
        <f t="shared" si="144"/>
        <v>27708</v>
      </c>
      <c r="AJ793" s="216">
        <f t="shared" si="144"/>
        <v>1165814.1000000001</v>
      </c>
      <c r="AK793" s="216">
        <f t="shared" si="144"/>
        <v>34659</v>
      </c>
      <c r="AL793" s="216">
        <f t="shared" si="144"/>
        <v>165644</v>
      </c>
      <c r="AM793" s="216">
        <f t="shared" si="144"/>
        <v>-26671</v>
      </c>
      <c r="AN793" s="216">
        <f t="shared" si="144"/>
        <v>132456</v>
      </c>
      <c r="AO793" s="216">
        <f t="shared" si="144"/>
        <v>203315</v>
      </c>
      <c r="AP793" s="216">
        <f t="shared" si="144"/>
        <v>20842</v>
      </c>
      <c r="AQ793" s="216">
        <f t="shared" si="144"/>
        <v>68528</v>
      </c>
      <c r="AR793" s="216">
        <f t="shared" si="144"/>
        <v>94974</v>
      </c>
      <c r="AS793" s="216">
        <f t="shared" si="144"/>
        <v>165150</v>
      </c>
      <c r="AT793" s="216">
        <f t="shared" si="144"/>
        <v>63669</v>
      </c>
      <c r="AU793" s="216">
        <f t="shared" si="144"/>
        <v>80972</v>
      </c>
      <c r="AV793" s="216">
        <f t="shared" si="144"/>
        <v>102993</v>
      </c>
      <c r="AW793" s="216">
        <f t="shared" si="144"/>
        <v>0</v>
      </c>
      <c r="AX793" s="216">
        <f t="shared" si="144"/>
        <v>9346</v>
      </c>
      <c r="AY793" s="216">
        <f t="shared" si="144"/>
        <v>5376</v>
      </c>
      <c r="AZ793" s="216">
        <f t="shared" si="144"/>
        <v>5472</v>
      </c>
      <c r="BA793" s="216">
        <f t="shared" si="144"/>
        <v>7234</v>
      </c>
      <c r="BB793" s="216">
        <f t="shared" si="144"/>
        <v>283147</v>
      </c>
      <c r="BC793" s="216">
        <f t="shared" si="144"/>
        <v>192316</v>
      </c>
      <c r="BD793" s="216">
        <f t="shared" si="144"/>
        <v>12550</v>
      </c>
      <c r="BE793" s="216">
        <f t="shared" si="144"/>
        <v>1201</v>
      </c>
      <c r="BF793" s="216">
        <f t="shared" si="144"/>
        <v>176484</v>
      </c>
      <c r="BG793" s="216">
        <f t="shared" si="144"/>
        <v>71492</v>
      </c>
      <c r="BH793" s="216">
        <f t="shared" si="144"/>
        <v>0</v>
      </c>
      <c r="BI793" s="216">
        <f t="shared" si="144"/>
        <v>11164</v>
      </c>
      <c r="BJ793" s="216">
        <f t="shared" si="144"/>
        <v>0</v>
      </c>
      <c r="BK793" s="216">
        <f t="shared" si="144"/>
        <v>27550</v>
      </c>
      <c r="BL793" s="216">
        <f t="shared" si="144"/>
        <v>2508</v>
      </c>
      <c r="BM793" s="216">
        <f t="shared" si="144"/>
        <v>12180</v>
      </c>
      <c r="BN793" s="216">
        <f t="shared" si="144"/>
        <v>10454596.109999999</v>
      </c>
      <c r="BO793" s="216">
        <f t="shared" si="144"/>
        <v>30622</v>
      </c>
      <c r="BP793" s="216">
        <f t="shared" si="144"/>
        <v>0</v>
      </c>
      <c r="BQ793" s="216">
        <f t="shared" si="144"/>
        <v>27545.55</v>
      </c>
      <c r="BR793" s="216">
        <f t="shared" si="144"/>
        <v>2732</v>
      </c>
      <c r="BS793" s="216">
        <f t="shared" ref="BS793:BT795" si="145">BS685</f>
        <v>0</v>
      </c>
      <c r="BT793" s="216">
        <f t="shared" si="145"/>
        <v>384540</v>
      </c>
      <c r="BU793" s="216">
        <f t="shared" si="143"/>
        <v>4278</v>
      </c>
      <c r="BV793" s="216">
        <f t="shared" si="143"/>
        <v>368365.8</v>
      </c>
      <c r="BW793" s="216">
        <f t="shared" si="143"/>
        <v>383949.52</v>
      </c>
      <c r="BX793" s="216">
        <f t="shared" si="143"/>
        <v>657727</v>
      </c>
      <c r="BY793" s="216">
        <f t="shared" si="143"/>
        <v>2407681.9900000002</v>
      </c>
      <c r="BZ793" s="216">
        <f t="shared" si="143"/>
        <v>1884652.45</v>
      </c>
      <c r="CA793" s="216">
        <f t="shared" si="143"/>
        <v>24210</v>
      </c>
      <c r="CB793" s="216">
        <f t="shared" si="143"/>
        <v>0</v>
      </c>
      <c r="CC793" s="216">
        <f t="shared" si="129"/>
        <v>63281772.690000013</v>
      </c>
    </row>
    <row r="794" spans="1:81" s="308" customFormat="1">
      <c r="A794" s="350"/>
      <c r="B794" s="349"/>
      <c r="C794" s="351"/>
      <c r="D794" s="351"/>
      <c r="E794" s="351"/>
      <c r="F794" s="362" t="s">
        <v>1381</v>
      </c>
      <c r="G794" s="363" t="s">
        <v>1382</v>
      </c>
      <c r="H794" s="216">
        <f t="shared" ref="H794:BS795" si="146">H686</f>
        <v>231626</v>
      </c>
      <c r="I794" s="216">
        <f t="shared" si="146"/>
        <v>330917</v>
      </c>
      <c r="J794" s="216">
        <f t="shared" si="146"/>
        <v>2441278</v>
      </c>
      <c r="K794" s="216">
        <f t="shared" si="146"/>
        <v>402572.2</v>
      </c>
      <c r="L794" s="216">
        <f t="shared" si="146"/>
        <v>559937</v>
      </c>
      <c r="M794" s="216">
        <f t="shared" si="146"/>
        <v>0</v>
      </c>
      <c r="N794" s="216">
        <f t="shared" si="146"/>
        <v>191890.05</v>
      </c>
      <c r="O794" s="216">
        <f t="shared" si="146"/>
        <v>18242</v>
      </c>
      <c r="P794" s="216">
        <f t="shared" si="146"/>
        <v>33978</v>
      </c>
      <c r="Q794" s="216">
        <f t="shared" si="146"/>
        <v>684058</v>
      </c>
      <c r="R794" s="216">
        <f t="shared" si="146"/>
        <v>474515</v>
      </c>
      <c r="S794" s="216">
        <f t="shared" si="146"/>
        <v>35097</v>
      </c>
      <c r="T794" s="216">
        <f t="shared" si="146"/>
        <v>169529</v>
      </c>
      <c r="U794" s="216">
        <f t="shared" si="146"/>
        <v>197749</v>
      </c>
      <c r="V794" s="216">
        <f t="shared" si="146"/>
        <v>106893</v>
      </c>
      <c r="W794" s="216">
        <f t="shared" si="146"/>
        <v>462335</v>
      </c>
      <c r="X794" s="216">
        <f t="shared" si="146"/>
        <v>650026.81000000006</v>
      </c>
      <c r="Y794" s="216">
        <f t="shared" si="146"/>
        <v>5883</v>
      </c>
      <c r="Z794" s="216">
        <f t="shared" si="146"/>
        <v>6797709.8600000003</v>
      </c>
      <c r="AA794" s="216">
        <f t="shared" si="146"/>
        <v>51569.599999999999</v>
      </c>
      <c r="AB794" s="216">
        <f t="shared" si="146"/>
        <v>14977</v>
      </c>
      <c r="AC794" s="216">
        <f t="shared" si="146"/>
        <v>1097356.55</v>
      </c>
      <c r="AD794" s="216">
        <f t="shared" si="146"/>
        <v>22693</v>
      </c>
      <c r="AE794" s="216">
        <f t="shared" si="146"/>
        <v>50846</v>
      </c>
      <c r="AF794" s="216">
        <f t="shared" si="146"/>
        <v>1669693</v>
      </c>
      <c r="AG794" s="216">
        <f t="shared" si="146"/>
        <v>39399</v>
      </c>
      <c r="AH794" s="216">
        <f t="shared" si="146"/>
        <v>34851</v>
      </c>
      <c r="AI794" s="216">
        <f t="shared" si="146"/>
        <v>54295</v>
      </c>
      <c r="AJ794" s="216">
        <f t="shared" si="146"/>
        <v>658189.87</v>
      </c>
      <c r="AK794" s="216">
        <f t="shared" si="146"/>
        <v>11520</v>
      </c>
      <c r="AL794" s="216">
        <f t="shared" si="146"/>
        <v>29513</v>
      </c>
      <c r="AM794" s="216">
        <f t="shared" si="146"/>
        <v>-22782</v>
      </c>
      <c r="AN794" s="216">
        <f t="shared" si="146"/>
        <v>44934</v>
      </c>
      <c r="AO794" s="216">
        <f t="shared" si="146"/>
        <v>32131</v>
      </c>
      <c r="AP794" s="216">
        <f t="shared" si="146"/>
        <v>6301</v>
      </c>
      <c r="AQ794" s="216">
        <f t="shared" si="146"/>
        <v>22506</v>
      </c>
      <c r="AR794" s="216">
        <f t="shared" si="146"/>
        <v>31436</v>
      </c>
      <c r="AS794" s="216">
        <f t="shared" si="146"/>
        <v>16324</v>
      </c>
      <c r="AT794" s="216">
        <f t="shared" si="146"/>
        <v>20447</v>
      </c>
      <c r="AU794" s="216">
        <f t="shared" si="146"/>
        <v>207181</v>
      </c>
      <c r="AV794" s="216">
        <f t="shared" si="146"/>
        <v>102463</v>
      </c>
      <c r="AW794" s="216">
        <f t="shared" si="146"/>
        <v>36647</v>
      </c>
      <c r="AX794" s="216">
        <f t="shared" si="146"/>
        <v>9308</v>
      </c>
      <c r="AY794" s="216">
        <f t="shared" si="146"/>
        <v>14239</v>
      </c>
      <c r="AZ794" s="216">
        <f t="shared" si="146"/>
        <v>0</v>
      </c>
      <c r="BA794" s="216">
        <f t="shared" si="146"/>
        <v>4747</v>
      </c>
      <c r="BB794" s="216">
        <f t="shared" si="146"/>
        <v>50728</v>
      </c>
      <c r="BC794" s="216">
        <f t="shared" si="146"/>
        <v>38570.050000000003</v>
      </c>
      <c r="BD794" s="216">
        <f t="shared" si="146"/>
        <v>32675</v>
      </c>
      <c r="BE794" s="216">
        <f t="shared" si="146"/>
        <v>3616</v>
      </c>
      <c r="BF794" s="216">
        <f t="shared" si="146"/>
        <v>2783424.02</v>
      </c>
      <c r="BG794" s="216">
        <f t="shared" si="146"/>
        <v>31843</v>
      </c>
      <c r="BH794" s="216">
        <f t="shared" si="146"/>
        <v>0</v>
      </c>
      <c r="BI794" s="216">
        <f t="shared" si="146"/>
        <v>28896</v>
      </c>
      <c r="BJ794" s="216">
        <f t="shared" si="146"/>
        <v>0</v>
      </c>
      <c r="BK794" s="216">
        <f t="shared" si="146"/>
        <v>14561</v>
      </c>
      <c r="BL794" s="216">
        <f t="shared" si="146"/>
        <v>6728</v>
      </c>
      <c r="BM794" s="216">
        <f t="shared" si="146"/>
        <v>30731</v>
      </c>
      <c r="BN794" s="216">
        <f t="shared" si="146"/>
        <v>29964.52</v>
      </c>
      <c r="BO794" s="216">
        <f t="shared" si="146"/>
        <v>82377</v>
      </c>
      <c r="BP794" s="216">
        <f t="shared" si="146"/>
        <v>0</v>
      </c>
      <c r="BQ794" s="216">
        <f t="shared" si="146"/>
        <v>5779</v>
      </c>
      <c r="BR794" s="216">
        <f t="shared" si="146"/>
        <v>5980</v>
      </c>
      <c r="BS794" s="216">
        <f t="shared" si="146"/>
        <v>0</v>
      </c>
      <c r="BT794" s="216">
        <f t="shared" si="145"/>
        <v>64367</v>
      </c>
      <c r="BU794" s="216">
        <f t="shared" si="143"/>
        <v>104211.04</v>
      </c>
      <c r="BV794" s="216">
        <f t="shared" si="143"/>
        <v>879585</v>
      </c>
      <c r="BW794" s="216">
        <f t="shared" si="143"/>
        <v>184160</v>
      </c>
      <c r="BX794" s="216">
        <f t="shared" si="143"/>
        <v>23833</v>
      </c>
      <c r="BY794" s="216">
        <f t="shared" si="143"/>
        <v>2264593</v>
      </c>
      <c r="BZ794" s="216">
        <f t="shared" si="143"/>
        <v>312246.24</v>
      </c>
      <c r="CA794" s="216">
        <f t="shared" si="143"/>
        <v>37387</v>
      </c>
      <c r="CB794" s="216">
        <f t="shared" si="143"/>
        <v>0</v>
      </c>
      <c r="CC794" s="216">
        <f t="shared" si="129"/>
        <v>25071275.809999999</v>
      </c>
    </row>
    <row r="795" spans="1:81" s="308" customFormat="1">
      <c r="A795" s="350"/>
      <c r="B795" s="349"/>
      <c r="C795" s="351"/>
      <c r="D795" s="351"/>
      <c r="E795" s="351"/>
      <c r="F795" s="362" t="s">
        <v>1383</v>
      </c>
      <c r="G795" s="363" t="s">
        <v>1384</v>
      </c>
      <c r="H795" s="216">
        <f t="shared" si="146"/>
        <v>512636</v>
      </c>
      <c r="I795" s="216">
        <f t="shared" si="146"/>
        <v>342914</v>
      </c>
      <c r="J795" s="216">
        <f t="shared" si="146"/>
        <v>1809144</v>
      </c>
      <c r="K795" s="216">
        <f t="shared" si="146"/>
        <v>329138</v>
      </c>
      <c r="L795" s="216">
        <f t="shared" si="146"/>
        <v>470723</v>
      </c>
      <c r="M795" s="216">
        <f t="shared" si="146"/>
        <v>0</v>
      </c>
      <c r="N795" s="216">
        <f t="shared" si="146"/>
        <v>6616126.4500000002</v>
      </c>
      <c r="O795" s="216">
        <f t="shared" si="146"/>
        <v>3024687.84</v>
      </c>
      <c r="P795" s="216">
        <f t="shared" si="146"/>
        <v>20098</v>
      </c>
      <c r="Q795" s="216">
        <f t="shared" si="146"/>
        <v>3096966.47</v>
      </c>
      <c r="R795" s="216">
        <f t="shared" si="146"/>
        <v>1459522</v>
      </c>
      <c r="S795" s="216">
        <f t="shared" si="146"/>
        <v>686808</v>
      </c>
      <c r="T795" s="216">
        <f t="shared" si="146"/>
        <v>684512</v>
      </c>
      <c r="U795" s="216">
        <f t="shared" si="146"/>
        <v>3254210.78</v>
      </c>
      <c r="V795" s="216">
        <f t="shared" si="146"/>
        <v>126095</v>
      </c>
      <c r="W795" s="216">
        <f t="shared" si="146"/>
        <v>3086525.5</v>
      </c>
      <c r="X795" s="216">
        <f t="shared" si="146"/>
        <v>1157136.52</v>
      </c>
      <c r="Y795" s="216">
        <f t="shared" si="146"/>
        <v>226844</v>
      </c>
      <c r="Z795" s="216">
        <f t="shared" si="146"/>
        <v>4806620.5999999996</v>
      </c>
      <c r="AA795" s="216">
        <f t="shared" si="146"/>
        <v>572397.4</v>
      </c>
      <c r="AB795" s="216">
        <f t="shared" si="146"/>
        <v>554797.80000000005</v>
      </c>
      <c r="AC795" s="216">
        <f t="shared" si="146"/>
        <v>850830.2</v>
      </c>
      <c r="AD795" s="216">
        <f t="shared" si="146"/>
        <v>604880.25</v>
      </c>
      <c r="AE795" s="216">
        <f t="shared" si="146"/>
        <v>449494.6</v>
      </c>
      <c r="AF795" s="216">
        <f t="shared" si="146"/>
        <v>830004.4</v>
      </c>
      <c r="AG795" s="216">
        <f t="shared" si="146"/>
        <v>318206.40000000002</v>
      </c>
      <c r="AH795" s="216">
        <f t="shared" si="146"/>
        <v>390480</v>
      </c>
      <c r="AI795" s="216">
        <f t="shared" si="146"/>
        <v>44252</v>
      </c>
      <c r="AJ795" s="216">
        <f t="shared" si="146"/>
        <v>67630</v>
      </c>
      <c r="AK795" s="216">
        <f t="shared" si="146"/>
        <v>6856</v>
      </c>
      <c r="AL795" s="216">
        <f t="shared" si="146"/>
        <v>175899</v>
      </c>
      <c r="AM795" s="216">
        <f t="shared" si="146"/>
        <v>-5112</v>
      </c>
      <c r="AN795" s="216">
        <f t="shared" si="146"/>
        <v>27634</v>
      </c>
      <c r="AO795" s="216">
        <f t="shared" si="146"/>
        <v>39778</v>
      </c>
      <c r="AP795" s="216">
        <f t="shared" si="146"/>
        <v>3887</v>
      </c>
      <c r="AQ795" s="216">
        <f t="shared" si="146"/>
        <v>13566</v>
      </c>
      <c r="AR795" s="216">
        <f t="shared" si="146"/>
        <v>18742</v>
      </c>
      <c r="AS795" s="216">
        <f t="shared" si="146"/>
        <v>37021</v>
      </c>
      <c r="AT795" s="216">
        <f t="shared" si="146"/>
        <v>12609</v>
      </c>
      <c r="AU795" s="216">
        <f t="shared" si="146"/>
        <v>3776636</v>
      </c>
      <c r="AV795" s="216">
        <f t="shared" si="146"/>
        <v>0</v>
      </c>
      <c r="AW795" s="216">
        <f t="shared" si="146"/>
        <v>34967</v>
      </c>
      <c r="AX795" s="216">
        <f t="shared" si="146"/>
        <v>0</v>
      </c>
      <c r="AY795" s="216">
        <f t="shared" si="146"/>
        <v>8481</v>
      </c>
      <c r="AZ795" s="216">
        <f t="shared" si="146"/>
        <v>0</v>
      </c>
      <c r="BA795" s="216">
        <f t="shared" si="146"/>
        <v>0</v>
      </c>
      <c r="BB795" s="216">
        <f t="shared" si="146"/>
        <v>484323</v>
      </c>
      <c r="BC795" s="216">
        <f t="shared" si="146"/>
        <v>38916.949999999997</v>
      </c>
      <c r="BD795" s="216">
        <f t="shared" si="146"/>
        <v>19713</v>
      </c>
      <c r="BE795" s="216">
        <f t="shared" si="146"/>
        <v>2081</v>
      </c>
      <c r="BF795" s="216">
        <f t="shared" si="146"/>
        <v>277045</v>
      </c>
      <c r="BG795" s="216">
        <f t="shared" si="146"/>
        <v>117206</v>
      </c>
      <c r="BH795" s="216">
        <f t="shared" si="146"/>
        <v>0</v>
      </c>
      <c r="BI795" s="216">
        <f t="shared" si="146"/>
        <v>17704</v>
      </c>
      <c r="BJ795" s="216">
        <f t="shared" si="146"/>
        <v>0</v>
      </c>
      <c r="BK795" s="216">
        <f t="shared" si="146"/>
        <v>172939.5</v>
      </c>
      <c r="BL795" s="216">
        <f t="shared" si="146"/>
        <v>3968</v>
      </c>
      <c r="BM795" s="216">
        <f t="shared" si="146"/>
        <v>19261</v>
      </c>
      <c r="BN795" s="216">
        <f t="shared" si="146"/>
        <v>59355</v>
      </c>
      <c r="BO795" s="216">
        <f t="shared" si="146"/>
        <v>48507</v>
      </c>
      <c r="BP795" s="216">
        <f t="shared" si="146"/>
        <v>0</v>
      </c>
      <c r="BQ795" s="216">
        <f t="shared" si="146"/>
        <v>136585.07</v>
      </c>
      <c r="BR795" s="216">
        <f t="shared" si="146"/>
        <v>4332</v>
      </c>
      <c r="BS795" s="216">
        <f t="shared" si="146"/>
        <v>0</v>
      </c>
      <c r="BT795" s="216">
        <f t="shared" si="145"/>
        <v>94327.3</v>
      </c>
      <c r="BU795" s="216">
        <f t="shared" si="143"/>
        <v>0</v>
      </c>
      <c r="BV795" s="216">
        <f t="shared" si="143"/>
        <v>527853</v>
      </c>
      <c r="BW795" s="216">
        <f t="shared" si="143"/>
        <v>10528</v>
      </c>
      <c r="BX795" s="216">
        <f t="shared" si="143"/>
        <v>121313</v>
      </c>
      <c r="BY795" s="216">
        <f t="shared" si="143"/>
        <v>2633430</v>
      </c>
      <c r="BZ795" s="216">
        <f t="shared" si="143"/>
        <v>208597.24</v>
      </c>
      <c r="CA795" s="216">
        <f t="shared" si="143"/>
        <v>41074</v>
      </c>
      <c r="CB795" s="216">
        <f t="shared" si="143"/>
        <v>0</v>
      </c>
      <c r="CC795" s="216">
        <f t="shared" si="129"/>
        <v>45583704.269999996</v>
      </c>
    </row>
    <row r="796" spans="1:81" s="308" customFormat="1">
      <c r="A796" s="350"/>
      <c r="B796" s="349"/>
      <c r="C796" s="351"/>
      <c r="D796" s="351"/>
      <c r="E796" s="351"/>
      <c r="F796" s="362" t="s">
        <v>1389</v>
      </c>
      <c r="G796" s="363" t="s">
        <v>1390</v>
      </c>
      <c r="H796" s="216">
        <f>H690</f>
        <v>0</v>
      </c>
      <c r="I796" s="216">
        <f t="shared" ref="I796:BT799" si="147">I690</f>
        <v>0</v>
      </c>
      <c r="J796" s="216">
        <f t="shared" si="147"/>
        <v>0</v>
      </c>
      <c r="K796" s="216">
        <f t="shared" si="147"/>
        <v>0</v>
      </c>
      <c r="L796" s="216">
        <f t="shared" si="147"/>
        <v>0</v>
      </c>
      <c r="M796" s="216">
        <f t="shared" si="147"/>
        <v>0</v>
      </c>
      <c r="N796" s="216">
        <f t="shared" si="147"/>
        <v>3005085.33</v>
      </c>
      <c r="O796" s="216">
        <f t="shared" si="147"/>
        <v>0</v>
      </c>
      <c r="P796" s="216">
        <f t="shared" si="147"/>
        <v>0</v>
      </c>
      <c r="Q796" s="216">
        <f t="shared" si="147"/>
        <v>0</v>
      </c>
      <c r="R796" s="216">
        <f t="shared" si="147"/>
        <v>0</v>
      </c>
      <c r="S796" s="216">
        <f t="shared" si="147"/>
        <v>0</v>
      </c>
      <c r="T796" s="216">
        <f t="shared" si="147"/>
        <v>0</v>
      </c>
      <c r="U796" s="216">
        <f t="shared" si="147"/>
        <v>0</v>
      </c>
      <c r="V796" s="216">
        <f t="shared" si="147"/>
        <v>0</v>
      </c>
      <c r="W796" s="216">
        <f t="shared" si="147"/>
        <v>0</v>
      </c>
      <c r="X796" s="216">
        <f t="shared" si="147"/>
        <v>0</v>
      </c>
      <c r="Y796" s="216">
        <f t="shared" si="147"/>
        <v>0</v>
      </c>
      <c r="Z796" s="216">
        <f t="shared" si="147"/>
        <v>677000</v>
      </c>
      <c r="AA796" s="216">
        <f t="shared" si="147"/>
        <v>0</v>
      </c>
      <c r="AB796" s="216">
        <f t="shared" si="147"/>
        <v>36000</v>
      </c>
      <c r="AC796" s="216">
        <f t="shared" si="147"/>
        <v>0</v>
      </c>
      <c r="AD796" s="216">
        <f t="shared" si="147"/>
        <v>0</v>
      </c>
      <c r="AE796" s="216">
        <f t="shared" si="147"/>
        <v>0</v>
      </c>
      <c r="AF796" s="216">
        <f t="shared" si="147"/>
        <v>0</v>
      </c>
      <c r="AG796" s="216">
        <f t="shared" si="147"/>
        <v>0</v>
      </c>
      <c r="AH796" s="216">
        <f t="shared" si="147"/>
        <v>0</v>
      </c>
      <c r="AI796" s="216">
        <f t="shared" si="147"/>
        <v>0</v>
      </c>
      <c r="AJ796" s="216">
        <f t="shared" si="147"/>
        <v>0</v>
      </c>
      <c r="AK796" s="216">
        <f t="shared" si="147"/>
        <v>0</v>
      </c>
      <c r="AL796" s="216">
        <f t="shared" si="147"/>
        <v>0</v>
      </c>
      <c r="AM796" s="216">
        <f t="shared" si="147"/>
        <v>0</v>
      </c>
      <c r="AN796" s="216">
        <f t="shared" si="147"/>
        <v>0</v>
      </c>
      <c r="AO796" s="216">
        <f t="shared" si="147"/>
        <v>0</v>
      </c>
      <c r="AP796" s="216">
        <f t="shared" si="147"/>
        <v>0</v>
      </c>
      <c r="AQ796" s="216">
        <f t="shared" si="147"/>
        <v>0</v>
      </c>
      <c r="AR796" s="216">
        <f t="shared" si="147"/>
        <v>498481</v>
      </c>
      <c r="AS796" s="216">
        <f t="shared" si="147"/>
        <v>0</v>
      </c>
      <c r="AT796" s="216">
        <f t="shared" si="147"/>
        <v>608044.4</v>
      </c>
      <c r="AU796" s="216">
        <f t="shared" si="147"/>
        <v>0</v>
      </c>
      <c r="AV796" s="216">
        <f t="shared" si="147"/>
        <v>0</v>
      </c>
      <c r="AW796" s="216">
        <f t="shared" si="147"/>
        <v>0</v>
      </c>
      <c r="AX796" s="216">
        <f t="shared" si="147"/>
        <v>0</v>
      </c>
      <c r="AY796" s="216">
        <f t="shared" si="147"/>
        <v>0</v>
      </c>
      <c r="AZ796" s="216">
        <f t="shared" si="147"/>
        <v>0</v>
      </c>
      <c r="BA796" s="216">
        <f t="shared" si="147"/>
        <v>0</v>
      </c>
      <c r="BB796" s="216">
        <f t="shared" si="147"/>
        <v>0</v>
      </c>
      <c r="BC796" s="216">
        <f t="shared" si="147"/>
        <v>0</v>
      </c>
      <c r="BD796" s="216">
        <f t="shared" si="147"/>
        <v>0</v>
      </c>
      <c r="BE796" s="216">
        <f t="shared" si="147"/>
        <v>0</v>
      </c>
      <c r="BF796" s="216">
        <f t="shared" si="147"/>
        <v>0</v>
      </c>
      <c r="BG796" s="216">
        <f t="shared" si="147"/>
        <v>0</v>
      </c>
      <c r="BH796" s="216">
        <f t="shared" si="147"/>
        <v>0</v>
      </c>
      <c r="BI796" s="216">
        <f t="shared" si="147"/>
        <v>0</v>
      </c>
      <c r="BJ796" s="216">
        <f t="shared" si="147"/>
        <v>0</v>
      </c>
      <c r="BK796" s="216">
        <f t="shared" si="147"/>
        <v>0</v>
      </c>
      <c r="BL796" s="216">
        <f t="shared" si="147"/>
        <v>0</v>
      </c>
      <c r="BM796" s="216">
        <f t="shared" si="147"/>
        <v>0</v>
      </c>
      <c r="BN796" s="216">
        <f t="shared" si="147"/>
        <v>0</v>
      </c>
      <c r="BO796" s="216">
        <f t="shared" si="147"/>
        <v>0</v>
      </c>
      <c r="BP796" s="216">
        <f t="shared" si="147"/>
        <v>0</v>
      </c>
      <c r="BQ796" s="216">
        <f t="shared" si="147"/>
        <v>0</v>
      </c>
      <c r="BR796" s="216">
        <f t="shared" si="147"/>
        <v>0</v>
      </c>
      <c r="BS796" s="216">
        <f t="shared" si="147"/>
        <v>0</v>
      </c>
      <c r="BT796" s="216">
        <f t="shared" si="147"/>
        <v>933564.5</v>
      </c>
      <c r="BU796" s="216">
        <f t="shared" ref="BU796:CB799" si="148">BU690</f>
        <v>0</v>
      </c>
      <c r="BV796" s="216">
        <f t="shared" si="148"/>
        <v>0</v>
      </c>
      <c r="BW796" s="216">
        <f t="shared" si="148"/>
        <v>0</v>
      </c>
      <c r="BX796" s="216">
        <f t="shared" si="148"/>
        <v>0</v>
      </c>
      <c r="BY796" s="216">
        <f t="shared" si="148"/>
        <v>0</v>
      </c>
      <c r="BZ796" s="216">
        <f t="shared" si="148"/>
        <v>0</v>
      </c>
      <c r="CA796" s="216">
        <f t="shared" si="148"/>
        <v>0</v>
      </c>
      <c r="CB796" s="216">
        <f t="shared" si="148"/>
        <v>0</v>
      </c>
      <c r="CC796" s="216">
        <f t="shared" si="129"/>
        <v>5758175.2300000004</v>
      </c>
    </row>
    <row r="797" spans="1:81" s="308" customFormat="1">
      <c r="A797" s="350"/>
      <c r="B797" s="349"/>
      <c r="C797" s="351"/>
      <c r="D797" s="351"/>
      <c r="E797" s="351"/>
      <c r="F797" s="362" t="s">
        <v>1391</v>
      </c>
      <c r="G797" s="363" t="s">
        <v>1392</v>
      </c>
      <c r="H797" s="216">
        <f t="shared" ref="H797:W799" si="149">H691</f>
        <v>6350496</v>
      </c>
      <c r="I797" s="216">
        <f t="shared" si="149"/>
        <v>275782.59000000003</v>
      </c>
      <c r="J797" s="216">
        <f t="shared" si="149"/>
        <v>560027</v>
      </c>
      <c r="K797" s="216">
        <f t="shared" si="149"/>
        <v>0</v>
      </c>
      <c r="L797" s="216">
        <f t="shared" si="149"/>
        <v>0</v>
      </c>
      <c r="M797" s="216">
        <f t="shared" si="149"/>
        <v>51793.73</v>
      </c>
      <c r="N797" s="216">
        <f t="shared" si="149"/>
        <v>8847727.1699999999</v>
      </c>
      <c r="O797" s="216">
        <f t="shared" si="149"/>
        <v>969036.92</v>
      </c>
      <c r="P797" s="216">
        <f t="shared" si="149"/>
        <v>0</v>
      </c>
      <c r="Q797" s="216">
        <f t="shared" si="149"/>
        <v>2984312</v>
      </c>
      <c r="R797" s="216">
        <f t="shared" si="149"/>
        <v>51732.6</v>
      </c>
      <c r="S797" s="216">
        <f t="shared" si="149"/>
        <v>533047.05000000005</v>
      </c>
      <c r="T797" s="216">
        <f t="shared" si="149"/>
        <v>102632.1</v>
      </c>
      <c r="U797" s="216">
        <f t="shared" si="149"/>
        <v>319167.28999999998</v>
      </c>
      <c r="V797" s="216">
        <f t="shared" si="149"/>
        <v>22360</v>
      </c>
      <c r="W797" s="216">
        <f t="shared" si="149"/>
        <v>124000</v>
      </c>
      <c r="X797" s="216">
        <f t="shared" si="147"/>
        <v>0</v>
      </c>
      <c r="Y797" s="216">
        <f t="shared" si="147"/>
        <v>85371</v>
      </c>
      <c r="Z797" s="216">
        <f t="shared" si="147"/>
        <v>8244677.0099999998</v>
      </c>
      <c r="AA797" s="216">
        <f t="shared" si="147"/>
        <v>837323.1</v>
      </c>
      <c r="AB797" s="216">
        <f t="shared" si="147"/>
        <v>885983.35</v>
      </c>
      <c r="AC797" s="216">
        <f t="shared" si="147"/>
        <v>701769.4</v>
      </c>
      <c r="AD797" s="216">
        <f t="shared" si="147"/>
        <v>395039.5</v>
      </c>
      <c r="AE797" s="216">
        <f t="shared" si="147"/>
        <v>150617</v>
      </c>
      <c r="AF797" s="216">
        <f t="shared" si="147"/>
        <v>0</v>
      </c>
      <c r="AG797" s="216">
        <f t="shared" si="147"/>
        <v>720278.75</v>
      </c>
      <c r="AH797" s="216">
        <f t="shared" si="147"/>
        <v>0</v>
      </c>
      <c r="AI797" s="216">
        <f t="shared" si="147"/>
        <v>7400868.96</v>
      </c>
      <c r="AJ797" s="216">
        <f t="shared" si="147"/>
        <v>28112</v>
      </c>
      <c r="AK797" s="216">
        <f t="shared" si="147"/>
        <v>115200</v>
      </c>
      <c r="AL797" s="216">
        <f t="shared" si="147"/>
        <v>0</v>
      </c>
      <c r="AM797" s="216">
        <f t="shared" si="147"/>
        <v>146870</v>
      </c>
      <c r="AN797" s="216">
        <f t="shared" si="147"/>
        <v>320430</v>
      </c>
      <c r="AO797" s="216">
        <f t="shared" si="147"/>
        <v>0</v>
      </c>
      <c r="AP797" s="216">
        <f t="shared" si="147"/>
        <v>169654.6</v>
      </c>
      <c r="AQ797" s="216">
        <f t="shared" si="147"/>
        <v>409104</v>
      </c>
      <c r="AR797" s="216">
        <f t="shared" si="147"/>
        <v>104750</v>
      </c>
      <c r="AS797" s="216">
        <f t="shared" si="147"/>
        <v>0</v>
      </c>
      <c r="AT797" s="216">
        <f t="shared" si="147"/>
        <v>275090</v>
      </c>
      <c r="AU797" s="216">
        <f t="shared" si="147"/>
        <v>817804</v>
      </c>
      <c r="AV797" s="216">
        <f t="shared" si="147"/>
        <v>0</v>
      </c>
      <c r="AW797" s="216">
        <f t="shared" si="147"/>
        <v>0</v>
      </c>
      <c r="AX797" s="216">
        <f t="shared" si="147"/>
        <v>0</v>
      </c>
      <c r="AY797" s="216">
        <f t="shared" si="147"/>
        <v>0</v>
      </c>
      <c r="AZ797" s="216">
        <f t="shared" si="147"/>
        <v>0</v>
      </c>
      <c r="BA797" s="216">
        <f t="shared" si="147"/>
        <v>40013</v>
      </c>
      <c r="BB797" s="216">
        <f t="shared" si="147"/>
        <v>3739621.83</v>
      </c>
      <c r="BC797" s="216">
        <f t="shared" si="147"/>
        <v>151932</v>
      </c>
      <c r="BD797" s="216">
        <f t="shared" si="147"/>
        <v>170500</v>
      </c>
      <c r="BE797" s="216">
        <f t="shared" si="147"/>
        <v>381269</v>
      </c>
      <c r="BF797" s="216">
        <f t="shared" si="147"/>
        <v>0</v>
      </c>
      <c r="BG797" s="216">
        <f t="shared" si="147"/>
        <v>0</v>
      </c>
      <c r="BH797" s="216">
        <f t="shared" si="147"/>
        <v>0</v>
      </c>
      <c r="BI797" s="216">
        <f t="shared" si="147"/>
        <v>810970</v>
      </c>
      <c r="BJ797" s="216">
        <f t="shared" si="147"/>
        <v>0</v>
      </c>
      <c r="BK797" s="216">
        <f t="shared" si="147"/>
        <v>27120</v>
      </c>
      <c r="BL797" s="216">
        <f t="shared" si="147"/>
        <v>22110</v>
      </c>
      <c r="BM797" s="216">
        <f t="shared" si="147"/>
        <v>0</v>
      </c>
      <c r="BN797" s="216">
        <f t="shared" si="147"/>
        <v>976418.75</v>
      </c>
      <c r="BO797" s="216">
        <f t="shared" si="147"/>
        <v>23555</v>
      </c>
      <c r="BP797" s="216">
        <f t="shared" si="147"/>
        <v>0</v>
      </c>
      <c r="BQ797" s="216">
        <f t="shared" si="147"/>
        <v>0</v>
      </c>
      <c r="BR797" s="216">
        <f t="shared" si="147"/>
        <v>0</v>
      </c>
      <c r="BS797" s="216">
        <f t="shared" si="147"/>
        <v>204875</v>
      </c>
      <c r="BT797" s="216">
        <f t="shared" si="147"/>
        <v>551774</v>
      </c>
      <c r="BU797" s="216">
        <f t="shared" si="148"/>
        <v>0</v>
      </c>
      <c r="BV797" s="216">
        <f t="shared" si="148"/>
        <v>295270.42</v>
      </c>
      <c r="BW797" s="216">
        <f t="shared" si="148"/>
        <v>0</v>
      </c>
      <c r="BX797" s="216">
        <f t="shared" si="148"/>
        <v>27778</v>
      </c>
      <c r="BY797" s="216">
        <f t="shared" si="148"/>
        <v>0</v>
      </c>
      <c r="BZ797" s="216">
        <f t="shared" si="148"/>
        <v>190996.95</v>
      </c>
      <c r="CA797" s="216">
        <f t="shared" si="148"/>
        <v>321853.65000000002</v>
      </c>
      <c r="CB797" s="216">
        <f t="shared" si="148"/>
        <v>0</v>
      </c>
      <c r="CC797" s="216">
        <f t="shared" si="129"/>
        <v>50937114.720000006</v>
      </c>
    </row>
    <row r="798" spans="1:81" s="308" customFormat="1">
      <c r="A798" s="350"/>
      <c r="B798" s="349"/>
      <c r="C798" s="351"/>
      <c r="D798" s="351"/>
      <c r="E798" s="351"/>
      <c r="F798" s="362" t="s">
        <v>1393</v>
      </c>
      <c r="G798" s="363" t="s">
        <v>1394</v>
      </c>
      <c r="H798" s="216">
        <f t="shared" si="149"/>
        <v>0</v>
      </c>
      <c r="I798" s="216">
        <f t="shared" si="149"/>
        <v>0</v>
      </c>
      <c r="J798" s="216">
        <f t="shared" si="149"/>
        <v>0</v>
      </c>
      <c r="K798" s="216">
        <f t="shared" si="149"/>
        <v>0</v>
      </c>
      <c r="L798" s="216">
        <f t="shared" si="149"/>
        <v>0</v>
      </c>
      <c r="M798" s="216">
        <f t="shared" si="149"/>
        <v>0</v>
      </c>
      <c r="N798" s="216">
        <f t="shared" si="149"/>
        <v>0</v>
      </c>
      <c r="O798" s="216">
        <f t="shared" si="149"/>
        <v>0</v>
      </c>
      <c r="P798" s="216">
        <f t="shared" si="149"/>
        <v>0</v>
      </c>
      <c r="Q798" s="216">
        <f t="shared" si="149"/>
        <v>0</v>
      </c>
      <c r="R798" s="216">
        <f t="shared" si="149"/>
        <v>0</v>
      </c>
      <c r="S798" s="216">
        <f t="shared" si="149"/>
        <v>0</v>
      </c>
      <c r="T798" s="216">
        <f t="shared" si="149"/>
        <v>0</v>
      </c>
      <c r="U798" s="216">
        <f t="shared" si="149"/>
        <v>0</v>
      </c>
      <c r="V798" s="216">
        <f t="shared" si="149"/>
        <v>0</v>
      </c>
      <c r="W798" s="216">
        <f t="shared" si="149"/>
        <v>0</v>
      </c>
      <c r="X798" s="216">
        <f t="shared" si="147"/>
        <v>0</v>
      </c>
      <c r="Y798" s="216">
        <f t="shared" si="147"/>
        <v>0</v>
      </c>
      <c r="Z798" s="216">
        <f t="shared" si="147"/>
        <v>0</v>
      </c>
      <c r="AA798" s="216">
        <f t="shared" si="147"/>
        <v>0</v>
      </c>
      <c r="AB798" s="216">
        <f t="shared" si="147"/>
        <v>0</v>
      </c>
      <c r="AC798" s="216">
        <f t="shared" si="147"/>
        <v>0</v>
      </c>
      <c r="AD798" s="216">
        <f t="shared" si="147"/>
        <v>0</v>
      </c>
      <c r="AE798" s="216">
        <f t="shared" si="147"/>
        <v>0</v>
      </c>
      <c r="AF798" s="216">
        <f t="shared" si="147"/>
        <v>0</v>
      </c>
      <c r="AG798" s="216">
        <f t="shared" si="147"/>
        <v>0</v>
      </c>
      <c r="AH798" s="216">
        <f t="shared" si="147"/>
        <v>0</v>
      </c>
      <c r="AI798" s="216">
        <f t="shared" si="147"/>
        <v>0</v>
      </c>
      <c r="AJ798" s="216">
        <f t="shared" si="147"/>
        <v>0</v>
      </c>
      <c r="AK798" s="216">
        <f t="shared" si="147"/>
        <v>0</v>
      </c>
      <c r="AL798" s="216">
        <f t="shared" si="147"/>
        <v>0</v>
      </c>
      <c r="AM798" s="216">
        <f t="shared" si="147"/>
        <v>0</v>
      </c>
      <c r="AN798" s="216">
        <f t="shared" si="147"/>
        <v>0</v>
      </c>
      <c r="AO798" s="216">
        <f t="shared" si="147"/>
        <v>0</v>
      </c>
      <c r="AP798" s="216">
        <f t="shared" si="147"/>
        <v>0</v>
      </c>
      <c r="AQ798" s="216">
        <f t="shared" si="147"/>
        <v>0</v>
      </c>
      <c r="AR798" s="216">
        <f t="shared" si="147"/>
        <v>0</v>
      </c>
      <c r="AS798" s="216">
        <f t="shared" si="147"/>
        <v>0</v>
      </c>
      <c r="AT798" s="216">
        <f t="shared" si="147"/>
        <v>0</v>
      </c>
      <c r="AU798" s="216">
        <f t="shared" si="147"/>
        <v>347278</v>
      </c>
      <c r="AV798" s="216">
        <f t="shared" si="147"/>
        <v>0</v>
      </c>
      <c r="AW798" s="216">
        <f t="shared" si="147"/>
        <v>0</v>
      </c>
      <c r="AX798" s="216">
        <f t="shared" si="147"/>
        <v>0</v>
      </c>
      <c r="AY798" s="216">
        <f t="shared" si="147"/>
        <v>0</v>
      </c>
      <c r="AZ798" s="216">
        <f t="shared" si="147"/>
        <v>0</v>
      </c>
      <c r="BA798" s="216">
        <f t="shared" si="147"/>
        <v>0</v>
      </c>
      <c r="BB798" s="216">
        <f t="shared" si="147"/>
        <v>0</v>
      </c>
      <c r="BC798" s="216">
        <f t="shared" si="147"/>
        <v>0</v>
      </c>
      <c r="BD798" s="216">
        <f t="shared" si="147"/>
        <v>0</v>
      </c>
      <c r="BE798" s="216">
        <f t="shared" si="147"/>
        <v>0</v>
      </c>
      <c r="BF798" s="216">
        <f t="shared" si="147"/>
        <v>0</v>
      </c>
      <c r="BG798" s="216">
        <f t="shared" si="147"/>
        <v>0</v>
      </c>
      <c r="BH798" s="216">
        <f t="shared" si="147"/>
        <v>0</v>
      </c>
      <c r="BI798" s="216">
        <f t="shared" si="147"/>
        <v>0</v>
      </c>
      <c r="BJ798" s="216">
        <f t="shared" si="147"/>
        <v>0</v>
      </c>
      <c r="BK798" s="216">
        <f t="shared" si="147"/>
        <v>0</v>
      </c>
      <c r="BL798" s="216">
        <f t="shared" si="147"/>
        <v>0</v>
      </c>
      <c r="BM798" s="216">
        <f t="shared" si="147"/>
        <v>0</v>
      </c>
      <c r="BN798" s="216">
        <f t="shared" si="147"/>
        <v>0</v>
      </c>
      <c r="BO798" s="216">
        <f t="shared" si="147"/>
        <v>0</v>
      </c>
      <c r="BP798" s="216">
        <f t="shared" si="147"/>
        <v>0</v>
      </c>
      <c r="BQ798" s="216">
        <f t="shared" si="147"/>
        <v>0</v>
      </c>
      <c r="BR798" s="216">
        <f t="shared" si="147"/>
        <v>0</v>
      </c>
      <c r="BS798" s="216">
        <f t="shared" si="147"/>
        <v>0</v>
      </c>
      <c r="BT798" s="216">
        <f t="shared" si="147"/>
        <v>29750</v>
      </c>
      <c r="BU798" s="216">
        <f t="shared" si="148"/>
        <v>0</v>
      </c>
      <c r="BV798" s="216">
        <f t="shared" si="148"/>
        <v>0</v>
      </c>
      <c r="BW798" s="216">
        <f t="shared" si="148"/>
        <v>0</v>
      </c>
      <c r="BX798" s="216">
        <f t="shared" si="148"/>
        <v>0</v>
      </c>
      <c r="BY798" s="216">
        <f t="shared" si="148"/>
        <v>0</v>
      </c>
      <c r="BZ798" s="216">
        <f t="shared" si="148"/>
        <v>0</v>
      </c>
      <c r="CA798" s="216">
        <f t="shared" si="148"/>
        <v>0</v>
      </c>
      <c r="CB798" s="216">
        <f t="shared" si="148"/>
        <v>0</v>
      </c>
      <c r="CC798" s="216">
        <f t="shared" si="129"/>
        <v>377028</v>
      </c>
    </row>
    <row r="799" spans="1:81" s="308" customFormat="1">
      <c r="A799" s="350"/>
      <c r="B799" s="349"/>
      <c r="C799" s="351"/>
      <c r="D799" s="351"/>
      <c r="E799" s="351"/>
      <c r="F799" s="362" t="s">
        <v>1395</v>
      </c>
      <c r="G799" s="363" t="s">
        <v>1804</v>
      </c>
      <c r="H799" s="216">
        <f t="shared" si="149"/>
        <v>0</v>
      </c>
      <c r="I799" s="216">
        <f t="shared" si="147"/>
        <v>0</v>
      </c>
      <c r="J799" s="216">
        <f t="shared" si="147"/>
        <v>0</v>
      </c>
      <c r="K799" s="216">
        <f t="shared" si="147"/>
        <v>0</v>
      </c>
      <c r="L799" s="216">
        <f t="shared" si="147"/>
        <v>0</v>
      </c>
      <c r="M799" s="216">
        <f t="shared" si="147"/>
        <v>0</v>
      </c>
      <c r="N799" s="216">
        <f t="shared" si="147"/>
        <v>9600</v>
      </c>
      <c r="O799" s="216">
        <f t="shared" si="147"/>
        <v>0</v>
      </c>
      <c r="P799" s="216">
        <f t="shared" si="147"/>
        <v>0</v>
      </c>
      <c r="Q799" s="216">
        <f t="shared" si="147"/>
        <v>0</v>
      </c>
      <c r="R799" s="216">
        <f t="shared" si="147"/>
        <v>0</v>
      </c>
      <c r="S799" s="216">
        <f t="shared" si="147"/>
        <v>0</v>
      </c>
      <c r="T799" s="216">
        <f t="shared" si="147"/>
        <v>0</v>
      </c>
      <c r="U799" s="216">
        <f t="shared" si="147"/>
        <v>0</v>
      </c>
      <c r="V799" s="216">
        <f t="shared" si="147"/>
        <v>0</v>
      </c>
      <c r="W799" s="216">
        <f t="shared" si="147"/>
        <v>0</v>
      </c>
      <c r="X799" s="216">
        <f t="shared" si="147"/>
        <v>0</v>
      </c>
      <c r="Y799" s="216">
        <f t="shared" si="147"/>
        <v>0</v>
      </c>
      <c r="Z799" s="216">
        <f t="shared" si="147"/>
        <v>118000</v>
      </c>
      <c r="AA799" s="216">
        <f t="shared" si="147"/>
        <v>0</v>
      </c>
      <c r="AB799" s="216">
        <f t="shared" si="147"/>
        <v>0</v>
      </c>
      <c r="AC799" s="216">
        <f t="shared" si="147"/>
        <v>0</v>
      </c>
      <c r="AD799" s="216">
        <f t="shared" si="147"/>
        <v>0</v>
      </c>
      <c r="AE799" s="216">
        <f t="shared" si="147"/>
        <v>0</v>
      </c>
      <c r="AF799" s="216">
        <f t="shared" si="147"/>
        <v>0</v>
      </c>
      <c r="AG799" s="216">
        <f t="shared" si="147"/>
        <v>0</v>
      </c>
      <c r="AH799" s="216">
        <f t="shared" si="147"/>
        <v>0</v>
      </c>
      <c r="AI799" s="216">
        <f t="shared" si="147"/>
        <v>0</v>
      </c>
      <c r="AJ799" s="216">
        <f t="shared" si="147"/>
        <v>0</v>
      </c>
      <c r="AK799" s="216">
        <f t="shared" si="147"/>
        <v>0</v>
      </c>
      <c r="AL799" s="216">
        <f t="shared" si="147"/>
        <v>0</v>
      </c>
      <c r="AM799" s="216">
        <f t="shared" si="147"/>
        <v>0</v>
      </c>
      <c r="AN799" s="216">
        <f t="shared" si="147"/>
        <v>0</v>
      </c>
      <c r="AO799" s="216">
        <f t="shared" si="147"/>
        <v>0</v>
      </c>
      <c r="AP799" s="216">
        <f t="shared" si="147"/>
        <v>0</v>
      </c>
      <c r="AQ799" s="216">
        <f t="shared" si="147"/>
        <v>0</v>
      </c>
      <c r="AR799" s="216">
        <f t="shared" si="147"/>
        <v>0</v>
      </c>
      <c r="AS799" s="216">
        <f t="shared" si="147"/>
        <v>0</v>
      </c>
      <c r="AT799" s="216">
        <f t="shared" si="147"/>
        <v>0</v>
      </c>
      <c r="AU799" s="216">
        <f t="shared" si="147"/>
        <v>0</v>
      </c>
      <c r="AV799" s="216">
        <f t="shared" si="147"/>
        <v>0</v>
      </c>
      <c r="AW799" s="216">
        <f t="shared" si="147"/>
        <v>0</v>
      </c>
      <c r="AX799" s="216">
        <f t="shared" si="147"/>
        <v>0</v>
      </c>
      <c r="AY799" s="216">
        <f t="shared" si="147"/>
        <v>0</v>
      </c>
      <c r="AZ799" s="216">
        <f t="shared" si="147"/>
        <v>0</v>
      </c>
      <c r="BA799" s="216">
        <f t="shared" si="147"/>
        <v>0</v>
      </c>
      <c r="BB799" s="216">
        <f t="shared" si="147"/>
        <v>0</v>
      </c>
      <c r="BC799" s="216">
        <f t="shared" si="147"/>
        <v>0</v>
      </c>
      <c r="BD799" s="216">
        <f t="shared" si="147"/>
        <v>0</v>
      </c>
      <c r="BE799" s="216">
        <f t="shared" si="147"/>
        <v>0</v>
      </c>
      <c r="BF799" s="216">
        <f t="shared" si="147"/>
        <v>0</v>
      </c>
      <c r="BG799" s="216">
        <f t="shared" si="147"/>
        <v>0</v>
      </c>
      <c r="BH799" s="216">
        <f t="shared" si="147"/>
        <v>0</v>
      </c>
      <c r="BI799" s="216">
        <f t="shared" si="147"/>
        <v>0</v>
      </c>
      <c r="BJ799" s="216">
        <f t="shared" si="147"/>
        <v>0</v>
      </c>
      <c r="BK799" s="216">
        <f t="shared" si="147"/>
        <v>0</v>
      </c>
      <c r="BL799" s="216">
        <f t="shared" si="147"/>
        <v>0</v>
      </c>
      <c r="BM799" s="216">
        <f t="shared" si="147"/>
        <v>0</v>
      </c>
      <c r="BN799" s="216">
        <f t="shared" si="147"/>
        <v>0</v>
      </c>
      <c r="BO799" s="216">
        <f t="shared" si="147"/>
        <v>0</v>
      </c>
      <c r="BP799" s="216">
        <f t="shared" si="147"/>
        <v>0</v>
      </c>
      <c r="BQ799" s="216">
        <f t="shared" si="147"/>
        <v>0</v>
      </c>
      <c r="BR799" s="216">
        <f t="shared" si="147"/>
        <v>0</v>
      </c>
      <c r="BS799" s="216">
        <f t="shared" si="147"/>
        <v>0</v>
      </c>
      <c r="BT799" s="216">
        <f t="shared" si="147"/>
        <v>0</v>
      </c>
      <c r="BU799" s="216">
        <f t="shared" si="148"/>
        <v>0</v>
      </c>
      <c r="BV799" s="216">
        <f t="shared" si="148"/>
        <v>0</v>
      </c>
      <c r="BW799" s="216">
        <f t="shared" si="148"/>
        <v>0</v>
      </c>
      <c r="BX799" s="216">
        <f t="shared" si="148"/>
        <v>0</v>
      </c>
      <c r="BY799" s="216">
        <f t="shared" si="148"/>
        <v>0</v>
      </c>
      <c r="BZ799" s="216">
        <f t="shared" si="148"/>
        <v>0</v>
      </c>
      <c r="CA799" s="216">
        <f t="shared" si="148"/>
        <v>0</v>
      </c>
      <c r="CB799" s="216">
        <f t="shared" si="148"/>
        <v>0</v>
      </c>
      <c r="CC799" s="216">
        <f t="shared" si="129"/>
        <v>127600</v>
      </c>
    </row>
    <row r="800" spans="1:81" s="308" customFormat="1">
      <c r="A800" s="350"/>
      <c r="B800" s="349"/>
      <c r="C800" s="351"/>
      <c r="D800" s="351"/>
      <c r="E800" s="351"/>
      <c r="F800" s="377" t="s">
        <v>1449</v>
      </c>
      <c r="G800" s="378" t="s">
        <v>1450</v>
      </c>
      <c r="H800" s="217"/>
      <c r="I800" s="217"/>
      <c r="J800" s="217"/>
      <c r="K800" s="217"/>
      <c r="L800" s="217"/>
      <c r="M800" s="217"/>
      <c r="N800" s="217"/>
      <c r="O800" s="217"/>
      <c r="P800" s="217"/>
      <c r="Q800" s="217"/>
      <c r="R800" s="217"/>
      <c r="S800" s="217"/>
      <c r="T800" s="217"/>
      <c r="U800" s="217"/>
      <c r="V800" s="217"/>
      <c r="W800" s="217"/>
      <c r="X800" s="217"/>
      <c r="Y800" s="217"/>
      <c r="Z800" s="217"/>
      <c r="AA800" s="217"/>
      <c r="AB800" s="217"/>
      <c r="AC800" s="217"/>
      <c r="AD800" s="217"/>
      <c r="AE800" s="217"/>
      <c r="AF800" s="217"/>
      <c r="AG800" s="217"/>
      <c r="AH800" s="217"/>
      <c r="AI800" s="217"/>
      <c r="AJ800" s="217"/>
      <c r="AK800" s="217"/>
      <c r="AL800" s="217"/>
      <c r="AM800" s="217"/>
      <c r="AN800" s="217"/>
      <c r="AO800" s="217"/>
      <c r="AP800" s="217"/>
      <c r="AQ800" s="217"/>
      <c r="AR800" s="217"/>
      <c r="AS800" s="217"/>
      <c r="AT800" s="217"/>
      <c r="AU800" s="217"/>
      <c r="AV800" s="217"/>
      <c r="AW800" s="217"/>
      <c r="AX800" s="217"/>
      <c r="AY800" s="217"/>
      <c r="AZ800" s="217"/>
      <c r="BA800" s="217"/>
      <c r="BB800" s="217"/>
      <c r="BC800" s="217"/>
      <c r="BD800" s="217"/>
      <c r="BE800" s="217"/>
      <c r="BF800" s="217"/>
      <c r="BG800" s="217"/>
      <c r="BH800" s="217"/>
      <c r="BI800" s="217"/>
      <c r="BJ800" s="217"/>
      <c r="BK800" s="217"/>
      <c r="BL800" s="217"/>
      <c r="BM800" s="217"/>
      <c r="BN800" s="217"/>
      <c r="BO800" s="217"/>
      <c r="BP800" s="217"/>
      <c r="BQ800" s="217"/>
      <c r="BR800" s="217"/>
      <c r="BS800" s="217"/>
      <c r="BT800" s="217"/>
      <c r="BU800" s="217"/>
      <c r="BV800" s="217"/>
      <c r="BW800" s="217"/>
      <c r="BX800" s="217"/>
      <c r="BY800" s="217"/>
      <c r="BZ800" s="217"/>
      <c r="CA800" s="217"/>
      <c r="CB800" s="217"/>
      <c r="CC800" s="216">
        <f t="shared" si="129"/>
        <v>0</v>
      </c>
    </row>
    <row r="801" spans="1:81" s="308" customFormat="1">
      <c r="A801" s="350"/>
      <c r="B801" s="349"/>
      <c r="C801" s="351"/>
      <c r="D801" s="351"/>
      <c r="E801" s="351"/>
      <c r="F801" s="377" t="s">
        <v>1451</v>
      </c>
      <c r="G801" s="378" t="s">
        <v>1452</v>
      </c>
      <c r="H801" s="217"/>
      <c r="I801" s="217"/>
      <c r="J801" s="217"/>
      <c r="K801" s="217"/>
      <c r="L801" s="217"/>
      <c r="M801" s="217"/>
      <c r="N801" s="217"/>
      <c r="O801" s="217"/>
      <c r="P801" s="217"/>
      <c r="Q801" s="217"/>
      <c r="R801" s="217"/>
      <c r="S801" s="217"/>
      <c r="T801" s="217"/>
      <c r="U801" s="217"/>
      <c r="V801" s="217"/>
      <c r="W801" s="217"/>
      <c r="X801" s="217"/>
      <c r="Y801" s="217"/>
      <c r="Z801" s="217"/>
      <c r="AA801" s="217"/>
      <c r="AB801" s="217"/>
      <c r="AC801" s="217"/>
      <c r="AD801" s="217"/>
      <c r="AE801" s="217"/>
      <c r="AF801" s="217"/>
      <c r="AG801" s="217"/>
      <c r="AH801" s="217"/>
      <c r="AI801" s="217"/>
      <c r="AJ801" s="217"/>
      <c r="AK801" s="217"/>
      <c r="AL801" s="217"/>
      <c r="AM801" s="217"/>
      <c r="AN801" s="217"/>
      <c r="AO801" s="217"/>
      <c r="AP801" s="217"/>
      <c r="AQ801" s="217"/>
      <c r="AR801" s="217"/>
      <c r="AS801" s="217"/>
      <c r="AT801" s="217"/>
      <c r="AU801" s="217"/>
      <c r="AV801" s="217"/>
      <c r="AW801" s="217"/>
      <c r="AX801" s="217"/>
      <c r="AY801" s="217"/>
      <c r="AZ801" s="217"/>
      <c r="BA801" s="217"/>
      <c r="BB801" s="217"/>
      <c r="BC801" s="217"/>
      <c r="BD801" s="217"/>
      <c r="BE801" s="217"/>
      <c r="BF801" s="217"/>
      <c r="BG801" s="217"/>
      <c r="BH801" s="217"/>
      <c r="BI801" s="217"/>
      <c r="BJ801" s="217"/>
      <c r="BK801" s="217"/>
      <c r="BL801" s="217"/>
      <c r="BM801" s="217"/>
      <c r="BN801" s="217"/>
      <c r="BO801" s="217"/>
      <c r="BP801" s="217"/>
      <c r="BQ801" s="217"/>
      <c r="BR801" s="217"/>
      <c r="BS801" s="217"/>
      <c r="BT801" s="217"/>
      <c r="BU801" s="217"/>
      <c r="BV801" s="217"/>
      <c r="BW801" s="217"/>
      <c r="BX801" s="217"/>
      <c r="BY801" s="217"/>
      <c r="BZ801" s="217"/>
      <c r="CA801" s="217"/>
      <c r="CB801" s="217"/>
      <c r="CC801" s="216">
        <f t="shared" si="129"/>
        <v>0</v>
      </c>
    </row>
    <row r="802" spans="1:81" s="308" customFormat="1">
      <c r="A802" s="350"/>
      <c r="B802" s="349"/>
      <c r="C802" s="351"/>
      <c r="D802" s="351"/>
      <c r="E802" s="351"/>
      <c r="F802" s="377" t="s">
        <v>1453</v>
      </c>
      <c r="G802" s="378" t="s">
        <v>1454</v>
      </c>
      <c r="H802" s="217"/>
      <c r="I802" s="217"/>
      <c r="J802" s="217"/>
      <c r="K802" s="217"/>
      <c r="L802" s="217"/>
      <c r="M802" s="217"/>
      <c r="N802" s="217"/>
      <c r="O802" s="217"/>
      <c r="P802" s="217"/>
      <c r="Q802" s="217"/>
      <c r="R802" s="217"/>
      <c r="S802" s="217"/>
      <c r="T802" s="217"/>
      <c r="U802" s="217"/>
      <c r="V802" s="217"/>
      <c r="W802" s="217"/>
      <c r="X802" s="217"/>
      <c r="Y802" s="217"/>
      <c r="Z802" s="217"/>
      <c r="AA802" s="217"/>
      <c r="AB802" s="217"/>
      <c r="AC802" s="217"/>
      <c r="AD802" s="217"/>
      <c r="AE802" s="217"/>
      <c r="AF802" s="217"/>
      <c r="AG802" s="217"/>
      <c r="AH802" s="217"/>
      <c r="AI802" s="217"/>
      <c r="AJ802" s="217"/>
      <c r="AK802" s="217"/>
      <c r="AL802" s="217"/>
      <c r="AM802" s="217"/>
      <c r="AN802" s="217"/>
      <c r="AO802" s="217"/>
      <c r="AP802" s="217"/>
      <c r="AQ802" s="217"/>
      <c r="AR802" s="217"/>
      <c r="AS802" s="217"/>
      <c r="AT802" s="217"/>
      <c r="AU802" s="217"/>
      <c r="AV802" s="217"/>
      <c r="AW802" s="217"/>
      <c r="AX802" s="217"/>
      <c r="AY802" s="217"/>
      <c r="AZ802" s="217"/>
      <c r="BA802" s="217"/>
      <c r="BB802" s="217"/>
      <c r="BC802" s="217"/>
      <c r="BD802" s="217"/>
      <c r="BE802" s="217"/>
      <c r="BF802" s="217"/>
      <c r="BG802" s="217"/>
      <c r="BH802" s="217"/>
      <c r="BI802" s="217"/>
      <c r="BJ802" s="217"/>
      <c r="BK802" s="217"/>
      <c r="BL802" s="217"/>
      <c r="BM802" s="217"/>
      <c r="BN802" s="217"/>
      <c r="BO802" s="217"/>
      <c r="BP802" s="217"/>
      <c r="BQ802" s="217"/>
      <c r="BR802" s="217"/>
      <c r="BS802" s="217"/>
      <c r="BT802" s="217"/>
      <c r="BU802" s="217"/>
      <c r="BV802" s="217"/>
      <c r="BW802" s="217"/>
      <c r="BX802" s="217"/>
      <c r="BY802" s="217"/>
      <c r="BZ802" s="217"/>
      <c r="CA802" s="217"/>
      <c r="CB802" s="217"/>
      <c r="CC802" s="216">
        <f t="shared" si="129"/>
        <v>0</v>
      </c>
    </row>
    <row r="803" spans="1:81" s="122" customFormat="1">
      <c r="A803" s="121"/>
      <c r="B803" s="373" t="s">
        <v>71</v>
      </c>
      <c r="C803" s="472" t="s">
        <v>1406</v>
      </c>
      <c r="D803" s="473"/>
      <c r="E803" s="473"/>
      <c r="F803" s="473"/>
      <c r="G803" s="379"/>
      <c r="H803" s="218">
        <f>SUM(H713:H802)</f>
        <v>457058608.1400001</v>
      </c>
      <c r="I803" s="218">
        <f t="shared" ref="I803:BT803" si="150">SUM(I713:I802)</f>
        <v>81314741.850000039</v>
      </c>
      <c r="J803" s="218">
        <f t="shared" si="150"/>
        <v>207395733.36000004</v>
      </c>
      <c r="K803" s="218">
        <f t="shared" si="150"/>
        <v>26186412.199999996</v>
      </c>
      <c r="L803" s="218">
        <f t="shared" si="150"/>
        <v>30564039.660000004</v>
      </c>
      <c r="M803" s="218">
        <f t="shared" si="150"/>
        <v>50054762.030000001</v>
      </c>
      <c r="N803" s="218">
        <f t="shared" si="150"/>
        <v>748755502.85000002</v>
      </c>
      <c r="O803" s="218">
        <f t="shared" si="150"/>
        <v>32492622.350000005</v>
      </c>
      <c r="P803" s="218">
        <f t="shared" si="150"/>
        <v>14508488.759999998</v>
      </c>
      <c r="Q803" s="218">
        <f t="shared" si="150"/>
        <v>139925655.41999999</v>
      </c>
      <c r="R803" s="218">
        <f t="shared" si="150"/>
        <v>20745309.66</v>
      </c>
      <c r="S803" s="218">
        <f t="shared" si="150"/>
        <v>36568600.009999998</v>
      </c>
      <c r="T803" s="218">
        <f t="shared" si="150"/>
        <v>119245417.13000001</v>
      </c>
      <c r="U803" s="218">
        <f t="shared" si="150"/>
        <v>105257304.67999999</v>
      </c>
      <c r="V803" s="218">
        <f t="shared" si="150"/>
        <v>5074687.32</v>
      </c>
      <c r="W803" s="218">
        <f t="shared" si="150"/>
        <v>38147780.289999999</v>
      </c>
      <c r="X803" s="218">
        <f t="shared" si="150"/>
        <v>15510593.310000001</v>
      </c>
      <c r="Y803" s="218">
        <f t="shared" si="150"/>
        <v>11376137.529999997</v>
      </c>
      <c r="Z803" s="218">
        <f t="shared" si="150"/>
        <v>347688193.68000001</v>
      </c>
      <c r="AA803" s="218">
        <f t="shared" si="150"/>
        <v>130272344.57999997</v>
      </c>
      <c r="AB803" s="218">
        <f t="shared" si="150"/>
        <v>17794625.640000004</v>
      </c>
      <c r="AC803" s="218">
        <f t="shared" si="150"/>
        <v>114816552.21000001</v>
      </c>
      <c r="AD803" s="218">
        <f t="shared" si="150"/>
        <v>24342164.319999997</v>
      </c>
      <c r="AE803" s="218">
        <f t="shared" si="150"/>
        <v>20933661.290000003</v>
      </c>
      <c r="AF803" s="218">
        <f t="shared" si="150"/>
        <v>80372848.49000001</v>
      </c>
      <c r="AG803" s="218">
        <f t="shared" si="150"/>
        <v>14790702.24</v>
      </c>
      <c r="AH803" s="218">
        <f t="shared" si="150"/>
        <v>20404913.619999997</v>
      </c>
      <c r="AI803" s="218">
        <f t="shared" si="150"/>
        <v>423996057.95999998</v>
      </c>
      <c r="AJ803" s="218">
        <f t="shared" si="150"/>
        <v>13583516.329999998</v>
      </c>
      <c r="AK803" s="218">
        <f t="shared" si="150"/>
        <v>8838501.4299999997</v>
      </c>
      <c r="AL803" s="218">
        <f t="shared" si="150"/>
        <v>7907909.0200000005</v>
      </c>
      <c r="AM803" s="218">
        <f t="shared" si="150"/>
        <v>12578561.810000001</v>
      </c>
      <c r="AN803" s="218">
        <f t="shared" si="150"/>
        <v>11714150.919999996</v>
      </c>
      <c r="AO803" s="218">
        <f t="shared" si="150"/>
        <v>18854662.459999997</v>
      </c>
      <c r="AP803" s="218">
        <f t="shared" si="150"/>
        <v>8942665.5700000003</v>
      </c>
      <c r="AQ803" s="218">
        <f t="shared" si="150"/>
        <v>33181862.640000004</v>
      </c>
      <c r="AR803" s="218">
        <f t="shared" si="150"/>
        <v>10459978.98</v>
      </c>
      <c r="AS803" s="218">
        <f t="shared" si="150"/>
        <v>12960075.49</v>
      </c>
      <c r="AT803" s="218">
        <f t="shared" si="150"/>
        <v>11492077.869999999</v>
      </c>
      <c r="AU803" s="218">
        <f t="shared" si="150"/>
        <v>111672768.90000001</v>
      </c>
      <c r="AV803" s="218">
        <f t="shared" si="150"/>
        <v>6276532.0300000003</v>
      </c>
      <c r="AW803" s="218">
        <f t="shared" si="150"/>
        <v>12780354.050000001</v>
      </c>
      <c r="AX803" s="218">
        <f t="shared" si="150"/>
        <v>7129129.75</v>
      </c>
      <c r="AY803" s="218">
        <f t="shared" si="150"/>
        <v>3839247.4</v>
      </c>
      <c r="AZ803" s="218">
        <f t="shared" si="150"/>
        <v>1151937.3999999997</v>
      </c>
      <c r="BA803" s="218">
        <f t="shared" si="150"/>
        <v>2117082.54</v>
      </c>
      <c r="BB803" s="218">
        <f t="shared" si="150"/>
        <v>346304918.10000002</v>
      </c>
      <c r="BC803" s="218">
        <f t="shared" si="150"/>
        <v>19888551.859999999</v>
      </c>
      <c r="BD803" s="218">
        <f t="shared" si="150"/>
        <v>22192822.5</v>
      </c>
      <c r="BE803" s="218">
        <f t="shared" si="150"/>
        <v>35754288.869999997</v>
      </c>
      <c r="BF803" s="218">
        <f t="shared" si="150"/>
        <v>41786772.43</v>
      </c>
      <c r="BG803" s="218">
        <f t="shared" si="150"/>
        <v>17041714.349999998</v>
      </c>
      <c r="BH803" s="218">
        <f t="shared" si="150"/>
        <v>0</v>
      </c>
      <c r="BI803" s="218">
        <f t="shared" si="150"/>
        <v>54855396.600000001</v>
      </c>
      <c r="BJ803" s="218">
        <f t="shared" si="150"/>
        <v>0</v>
      </c>
      <c r="BK803" s="218">
        <f t="shared" si="150"/>
        <v>11384933.370000001</v>
      </c>
      <c r="BL803" s="218">
        <f t="shared" si="150"/>
        <v>5449717.54</v>
      </c>
      <c r="BM803" s="218">
        <f t="shared" si="150"/>
        <v>328196647.21999997</v>
      </c>
      <c r="BN803" s="218">
        <f t="shared" si="150"/>
        <v>133175295.67999998</v>
      </c>
      <c r="BO803" s="218">
        <f t="shared" si="150"/>
        <v>10326044.57</v>
      </c>
      <c r="BP803" s="218">
        <f t="shared" si="150"/>
        <v>0</v>
      </c>
      <c r="BQ803" s="218">
        <f t="shared" si="150"/>
        <v>13218606.970000001</v>
      </c>
      <c r="BR803" s="218">
        <f t="shared" si="150"/>
        <v>26268660.930000003</v>
      </c>
      <c r="BS803" s="218">
        <f t="shared" si="150"/>
        <v>12224575.850000001</v>
      </c>
      <c r="BT803" s="218">
        <f t="shared" si="150"/>
        <v>143272285.09</v>
      </c>
      <c r="BU803" s="218">
        <f t="shared" ref="BU803:CC803" si="151">SUM(BU713:BU802)</f>
        <v>16237278.549999997</v>
      </c>
      <c r="BV803" s="218">
        <f t="shared" si="151"/>
        <v>9872564.959999999</v>
      </c>
      <c r="BW803" s="218">
        <f t="shared" si="151"/>
        <v>25213972.48</v>
      </c>
      <c r="BX803" s="218">
        <f t="shared" si="151"/>
        <v>25659710.900000002</v>
      </c>
      <c r="BY803" s="218">
        <f t="shared" si="151"/>
        <v>70860738.329999998</v>
      </c>
      <c r="BZ803" s="218">
        <f t="shared" si="151"/>
        <v>12862550.389999999</v>
      </c>
      <c r="CA803" s="218">
        <f t="shared" si="151"/>
        <v>6736717.29</v>
      </c>
      <c r="CB803" s="218">
        <f t="shared" si="151"/>
        <v>8009726.8200000003</v>
      </c>
      <c r="CC803" s="218">
        <f t="shared" si="151"/>
        <v>5027869966.8199997</v>
      </c>
    </row>
    <row r="804" spans="1:81" s="141" customFormat="1">
      <c r="B804" s="380"/>
      <c r="C804" s="455" t="s">
        <v>1455</v>
      </c>
      <c r="D804" s="456"/>
      <c r="E804" s="456"/>
      <c r="F804" s="456"/>
      <c r="G804" s="457"/>
      <c r="H804" s="219">
        <f t="shared" ref="H804:BS804" si="152">H712-H803</f>
        <v>-326092092.73000014</v>
      </c>
      <c r="I804" s="219">
        <f t="shared" si="152"/>
        <v>16013413.809999958</v>
      </c>
      <c r="J804" s="219">
        <f t="shared" si="152"/>
        <v>433144095.37999988</v>
      </c>
      <c r="K804" s="219">
        <f t="shared" si="152"/>
        <v>19482694.800000004</v>
      </c>
      <c r="L804" s="219">
        <f t="shared" si="152"/>
        <v>-7560865.1600000001</v>
      </c>
      <c r="M804" s="219">
        <f t="shared" si="152"/>
        <v>66535807.149999991</v>
      </c>
      <c r="N804" s="219">
        <f t="shared" si="152"/>
        <v>331400431.81999981</v>
      </c>
      <c r="O804" s="219">
        <f t="shared" si="152"/>
        <v>131176260.69000001</v>
      </c>
      <c r="P804" s="219">
        <f t="shared" si="152"/>
        <v>11962746.940000005</v>
      </c>
      <c r="Q804" s="219">
        <f t="shared" si="152"/>
        <v>237779120.55000004</v>
      </c>
      <c r="R804" s="219">
        <f t="shared" si="152"/>
        <v>5647019.629999999</v>
      </c>
      <c r="S804" s="219">
        <f t="shared" si="152"/>
        <v>26221491.470000006</v>
      </c>
      <c r="T804" s="219">
        <f t="shared" si="152"/>
        <v>104453096.98</v>
      </c>
      <c r="U804" s="219">
        <f t="shared" si="152"/>
        <v>91039989.950000003</v>
      </c>
      <c r="V804" s="219">
        <f t="shared" si="152"/>
        <v>22448516.769999996</v>
      </c>
      <c r="W804" s="219">
        <f t="shared" si="152"/>
        <v>118479454.88999999</v>
      </c>
      <c r="X804" s="219">
        <f t="shared" si="152"/>
        <v>60112502.969999999</v>
      </c>
      <c r="Y804" s="219">
        <f t="shared" si="152"/>
        <v>31349187.610000003</v>
      </c>
      <c r="Z804" s="219">
        <f t="shared" si="152"/>
        <v>544790527.63999987</v>
      </c>
      <c r="AA804" s="219">
        <f t="shared" si="152"/>
        <v>-103184223.56999996</v>
      </c>
      <c r="AB804" s="219">
        <f t="shared" si="152"/>
        <v>21333099.759999994</v>
      </c>
      <c r="AC804" s="219">
        <f t="shared" si="152"/>
        <v>-62947394.020000011</v>
      </c>
      <c r="AD804" s="219">
        <f t="shared" si="152"/>
        <v>-7074068.5599999949</v>
      </c>
      <c r="AE804" s="219">
        <f t="shared" si="152"/>
        <v>44860751.079999998</v>
      </c>
      <c r="AF804" s="219">
        <f t="shared" si="152"/>
        <v>-34447315.500000007</v>
      </c>
      <c r="AG804" s="219">
        <f t="shared" si="152"/>
        <v>-476667.68000000156</v>
      </c>
      <c r="AH804" s="219">
        <f t="shared" si="152"/>
        <v>78706000.50999999</v>
      </c>
      <c r="AI804" s="219">
        <f t="shared" si="152"/>
        <v>-88587194.329999983</v>
      </c>
      <c r="AJ804" s="219">
        <f t="shared" si="152"/>
        <v>8092310.5300000012</v>
      </c>
      <c r="AK804" s="219">
        <f t="shared" si="152"/>
        <v>20830626.09</v>
      </c>
      <c r="AL804" s="219">
        <f t="shared" si="152"/>
        <v>15012389.82</v>
      </c>
      <c r="AM804" s="219">
        <f t="shared" si="152"/>
        <v>18485978.910000004</v>
      </c>
      <c r="AN804" s="219">
        <f t="shared" si="152"/>
        <v>9892919.8700000029</v>
      </c>
      <c r="AO804" s="219">
        <f t="shared" si="152"/>
        <v>-6493378.7199999969</v>
      </c>
      <c r="AP804" s="219">
        <f t="shared" si="152"/>
        <v>10542779.750000004</v>
      </c>
      <c r="AQ804" s="219">
        <f t="shared" si="152"/>
        <v>-7809893.5900000036</v>
      </c>
      <c r="AR804" s="219">
        <f t="shared" si="152"/>
        <v>11182557.909999996</v>
      </c>
      <c r="AS804" s="219">
        <f t="shared" si="152"/>
        <v>6144144.7499999981</v>
      </c>
      <c r="AT804" s="219">
        <f t="shared" si="152"/>
        <v>19901312.130000003</v>
      </c>
      <c r="AU804" s="219">
        <f t="shared" si="152"/>
        <v>61518998.969999999</v>
      </c>
      <c r="AV804" s="219">
        <f t="shared" si="152"/>
        <v>10185546.719999999</v>
      </c>
      <c r="AW804" s="219">
        <f t="shared" si="152"/>
        <v>2073.5799999982119</v>
      </c>
      <c r="AX804" s="219">
        <f t="shared" si="152"/>
        <v>8606702.8200000003</v>
      </c>
      <c r="AY804" s="219">
        <f t="shared" si="152"/>
        <v>11322604.1</v>
      </c>
      <c r="AZ804" s="219">
        <f t="shared" si="152"/>
        <v>9235981.129999999</v>
      </c>
      <c r="BA804" s="219">
        <f t="shared" si="152"/>
        <v>14308073.859999999</v>
      </c>
      <c r="BB804" s="219">
        <f t="shared" si="152"/>
        <v>48609423.409999967</v>
      </c>
      <c r="BC804" s="219">
        <f t="shared" si="152"/>
        <v>831159.78000000119</v>
      </c>
      <c r="BD804" s="219">
        <f t="shared" si="152"/>
        <v>46294359.260000005</v>
      </c>
      <c r="BE804" s="219">
        <f t="shared" si="152"/>
        <v>-16701612.919999998</v>
      </c>
      <c r="BF804" s="219">
        <f t="shared" si="152"/>
        <v>17250947.660000004</v>
      </c>
      <c r="BG804" s="219">
        <f t="shared" si="152"/>
        <v>3973898.0000000037</v>
      </c>
      <c r="BH804" s="219">
        <f t="shared" si="152"/>
        <v>0</v>
      </c>
      <c r="BI804" s="219">
        <f t="shared" si="152"/>
        <v>-35317138.210000008</v>
      </c>
      <c r="BJ804" s="219">
        <f t="shared" si="152"/>
        <v>0</v>
      </c>
      <c r="BK804" s="219">
        <f t="shared" si="152"/>
        <v>-3226373.8200000022</v>
      </c>
      <c r="BL804" s="219">
        <f t="shared" si="152"/>
        <v>22089170.260000002</v>
      </c>
      <c r="BM804" s="219">
        <f t="shared" si="152"/>
        <v>-10156557.519999921</v>
      </c>
      <c r="BN804" s="219">
        <f t="shared" si="152"/>
        <v>6577867.3700000346</v>
      </c>
      <c r="BO804" s="219">
        <f t="shared" si="152"/>
        <v>9514327.1200000048</v>
      </c>
      <c r="BP804" s="219">
        <f t="shared" si="152"/>
        <v>0</v>
      </c>
      <c r="BQ804" s="219">
        <f t="shared" si="152"/>
        <v>9215754.7000000011</v>
      </c>
      <c r="BR804" s="219">
        <f t="shared" si="152"/>
        <v>-10901565.670000004</v>
      </c>
      <c r="BS804" s="219">
        <f t="shared" si="152"/>
        <v>-85072.510000001639</v>
      </c>
      <c r="BT804" s="219">
        <f t="shared" ref="BT804:CC804" si="153">BT712-BT803</f>
        <v>209779229.05000004</v>
      </c>
      <c r="BU804" s="219">
        <f t="shared" si="153"/>
        <v>6859511.4300000034</v>
      </c>
      <c r="BV804" s="219">
        <f t="shared" si="153"/>
        <v>40984599.829999998</v>
      </c>
      <c r="BW804" s="219">
        <f t="shared" si="153"/>
        <v>-11428132.48</v>
      </c>
      <c r="BX804" s="219">
        <f t="shared" si="153"/>
        <v>21875450.889999997</v>
      </c>
      <c r="BY804" s="219">
        <f t="shared" si="153"/>
        <v>11966079.109999999</v>
      </c>
      <c r="BZ804" s="219">
        <f t="shared" si="153"/>
        <v>18637938.859999999</v>
      </c>
      <c r="CA804" s="219">
        <f t="shared" si="153"/>
        <v>16984159.939999998</v>
      </c>
      <c r="CB804" s="219">
        <f t="shared" si="153"/>
        <v>11615919.850000001</v>
      </c>
      <c r="CC804" s="219">
        <f t="shared" si="153"/>
        <v>2402771460.8700008</v>
      </c>
    </row>
    <row r="805" spans="1:81">
      <c r="B805" s="381"/>
      <c r="C805" s="382"/>
      <c r="D805" s="383"/>
      <c r="E805" s="123"/>
      <c r="H805" s="385"/>
      <c r="I805" s="385"/>
      <c r="J805" s="385"/>
      <c r="K805" s="385"/>
      <c r="L805" s="385"/>
      <c r="M805" s="385"/>
      <c r="N805" s="385"/>
      <c r="O805" s="385"/>
      <c r="P805" s="385"/>
      <c r="Q805" s="385"/>
      <c r="R805" s="385"/>
      <c r="S805" s="385"/>
      <c r="T805" s="385"/>
      <c r="U805" s="385"/>
      <c r="V805" s="385"/>
      <c r="W805" s="385"/>
      <c r="X805" s="385"/>
      <c r="Y805" s="385"/>
      <c r="Z805" s="385"/>
      <c r="AA805" s="385"/>
      <c r="AB805" s="385"/>
      <c r="AC805" s="385"/>
      <c r="AD805" s="385"/>
      <c r="AE805" s="385"/>
      <c r="AF805" s="385"/>
      <c r="AG805" s="385"/>
      <c r="AH805" s="385"/>
      <c r="AI805" s="385"/>
      <c r="AJ805" s="385"/>
      <c r="AK805" s="385"/>
      <c r="AL805" s="385"/>
      <c r="AM805" s="385"/>
      <c r="AN805" s="385"/>
      <c r="AO805" s="385"/>
      <c r="AP805" s="385"/>
      <c r="AQ805" s="385"/>
      <c r="AR805" s="385"/>
      <c r="AS805" s="385"/>
      <c r="AT805" s="385"/>
      <c r="AU805" s="385"/>
      <c r="AV805" s="385"/>
      <c r="AW805" s="385"/>
      <c r="AX805" s="385"/>
      <c r="AY805" s="385"/>
      <c r="AZ805" s="385"/>
      <c r="BA805" s="385"/>
      <c r="BB805" s="385"/>
      <c r="BC805" s="385"/>
      <c r="BD805" s="385"/>
      <c r="BE805" s="385"/>
      <c r="BF805" s="385"/>
      <c r="BG805" s="385"/>
      <c r="BH805" s="385"/>
      <c r="BI805" s="385"/>
      <c r="BJ805" s="385"/>
      <c r="BK805" s="385"/>
      <c r="BL805" s="385"/>
      <c r="BM805" s="385"/>
      <c r="BN805" s="385"/>
      <c r="BO805" s="385"/>
      <c r="BP805" s="385"/>
      <c r="BQ805" s="385"/>
      <c r="BR805" s="385"/>
      <c r="BS805" s="385"/>
      <c r="BT805" s="385"/>
      <c r="BU805" s="385"/>
      <c r="BV805" s="385"/>
      <c r="BW805" s="385"/>
      <c r="BX805" s="385"/>
      <c r="BY805" s="385"/>
      <c r="BZ805" s="385"/>
      <c r="CA805" s="385"/>
      <c r="CB805" s="385"/>
      <c r="CC805" s="386"/>
    </row>
  </sheetData>
  <sheetProtection algorithmName="SHA-512" hashValue="Q3KIR5aSaSold0gG03X4gTERNL7nkMs3k92etFCtAkS1WGPESnNxTbCad2cd4Ec7UeVtUzr132QXpWNcjHhfoA==" saltValue="wJNY8+16M/peWVgQS6Jg8g==" spinCount="100000" sheet="1" objects="1" scenarios="1"/>
  <autoFilter ref="A3:CC804" xr:uid="{00000000-0009-0000-0000-000007000000}">
    <filterColumn colId="7" showButton="0"/>
    <filterColumn colId="8" showButton="0"/>
    <filterColumn colId="9" showButton="0"/>
    <filterColumn colId="10" showButton="0"/>
    <filterColumn colId="11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  <filterColumn colId="20" showButton="0"/>
    <filterColumn colId="21" showButton="0"/>
    <filterColumn colId="22" showButton="0"/>
    <filterColumn colId="23" showButton="0"/>
    <filterColumn colId="25" showButton="0"/>
    <filterColumn colId="26" showButton="0"/>
    <filterColumn colId="27" showButton="0"/>
    <filterColumn colId="28" showButton="0"/>
    <filterColumn colId="29" showButton="0"/>
    <filterColumn colId="30" showButton="0"/>
    <filterColumn colId="31" showButton="0"/>
    <filterColumn colId="32" showButton="0"/>
    <filterColumn colId="34" showButton="0"/>
    <filterColumn colId="35" showButton="0"/>
    <filterColumn colId="36" showButton="0"/>
    <filterColumn colId="37" showButton="0"/>
    <filterColumn colId="38" showButton="0"/>
    <filterColumn colId="39" showButton="0"/>
    <filterColumn colId="40" showButton="0"/>
    <filterColumn colId="41" showButton="0"/>
    <filterColumn colId="42" showButton="0"/>
    <filterColumn colId="43" showButton="0"/>
    <filterColumn colId="44" showButton="0"/>
    <filterColumn colId="46" showButton="0"/>
    <filterColumn colId="47" showButton="0"/>
    <filterColumn colId="48" showButton="0"/>
    <filterColumn colId="49" showButton="0"/>
    <filterColumn colId="50" showButton="0"/>
    <filterColumn colId="51" showButton="0"/>
    <filterColumn colId="53" showButton="0"/>
    <filterColumn colId="54" showButton="0"/>
    <filterColumn colId="55" showButton="0"/>
    <filterColumn colId="56" showButton="0"/>
    <filterColumn colId="57" showButton="0"/>
    <filterColumn colId="58" showButton="0"/>
    <filterColumn colId="59" showButton="0"/>
    <filterColumn colId="60" showButton="0"/>
    <filterColumn colId="61" showButton="0"/>
    <filterColumn colId="62" showButton="0"/>
    <filterColumn colId="64" showButton="0"/>
    <filterColumn colId="65" showButton="0"/>
    <filterColumn colId="66" showButton="0"/>
    <filterColumn colId="67" showButton="0"/>
    <filterColumn colId="68" showButton="0"/>
    <filterColumn colId="69" showButton="0"/>
    <filterColumn colId="71" showButton="0"/>
    <filterColumn colId="72" showButton="0"/>
    <filterColumn colId="73" showButton="0"/>
    <filterColumn colId="74" showButton="0"/>
    <filterColumn colId="75" showButton="0"/>
    <filterColumn colId="76" showButton="0"/>
    <filterColumn colId="77" showButton="0"/>
    <filterColumn colId="78" showButton="0"/>
  </autoFilter>
  <mergeCells count="54">
    <mergeCell ref="CC4:CC5"/>
    <mergeCell ref="B40:G40"/>
    <mergeCell ref="B1:G1"/>
    <mergeCell ref="B2:G2"/>
    <mergeCell ref="H3:M3"/>
    <mergeCell ref="N3:Y3"/>
    <mergeCell ref="Z3:AH3"/>
    <mergeCell ref="AI3:AT3"/>
    <mergeCell ref="B99:G99"/>
    <mergeCell ref="AU3:BA3"/>
    <mergeCell ref="BB3:BL3"/>
    <mergeCell ref="BM3:BS3"/>
    <mergeCell ref="BT3:CB3"/>
    <mergeCell ref="B42:G42"/>
    <mergeCell ref="B49:G49"/>
    <mergeCell ref="B58:G58"/>
    <mergeCell ref="B64:G64"/>
    <mergeCell ref="B82:G82"/>
    <mergeCell ref="B224:G224"/>
    <mergeCell ref="B123:G123"/>
    <mergeCell ref="B125:G125"/>
    <mergeCell ref="B169:G169"/>
    <mergeCell ref="B178:G178"/>
    <mergeCell ref="B184:G184"/>
    <mergeCell ref="B185:G185"/>
    <mergeCell ref="B187:G187"/>
    <mergeCell ref="B191:G191"/>
    <mergeCell ref="B193:G193"/>
    <mergeCell ref="B195:G195"/>
    <mergeCell ref="B217:G217"/>
    <mergeCell ref="C473:F473"/>
    <mergeCell ref="B251:G251"/>
    <mergeCell ref="B283:G283"/>
    <mergeCell ref="B325:G325"/>
    <mergeCell ref="B331:G331"/>
    <mergeCell ref="B345:G345"/>
    <mergeCell ref="B396:G396"/>
    <mergeCell ref="B412:G412"/>
    <mergeCell ref="B461:G461"/>
    <mergeCell ref="B470:G470"/>
    <mergeCell ref="B471:G471"/>
    <mergeCell ref="C472:F472"/>
    <mergeCell ref="C804:G804"/>
    <mergeCell ref="B474:G474"/>
    <mergeCell ref="C475:G475"/>
    <mergeCell ref="C476:G476"/>
    <mergeCell ref="C477:G477"/>
    <mergeCell ref="C478:C479"/>
    <mergeCell ref="C600:G600"/>
    <mergeCell ref="C697:G697"/>
    <mergeCell ref="C698:G698"/>
    <mergeCell ref="C699:C701"/>
    <mergeCell ref="C714:C716"/>
    <mergeCell ref="C803:F803"/>
  </mergeCells>
  <pageMargins left="0.23622047244094491" right="0.15748031496062992" top="0.31" bottom="0.35433070866141736" header="0.31496062992125984" footer="0.15748031496062992"/>
  <pageSetup paperSize="5" scale="70" orientation="landscape" horizontalDpi="300" verticalDpi="300" r:id="rId1"/>
  <headerFooter>
    <oddFooter>&amp;R&amp;P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0">
    <tabColor rgb="FF00B0F0"/>
  </sheetPr>
  <dimension ref="A1:O55"/>
  <sheetViews>
    <sheetView showGridLines="0" zoomScale="80" zoomScaleNormal="80" workbookViewId="0">
      <pane xSplit="2" ySplit="5" topLeftCell="C12" activePane="bottomRight" state="frozen"/>
      <selection pane="topRight" activeCell="C1" sqref="C1"/>
      <selection pane="bottomLeft" activeCell="A6" sqref="A6"/>
      <selection pane="bottomRight" activeCell="I55" sqref="I55"/>
    </sheetView>
  </sheetViews>
  <sheetFormatPr defaultRowHeight="12.75"/>
  <cols>
    <col min="1" max="1" width="7.125" style="36" customWidth="1"/>
    <col min="2" max="2" width="41.375" style="1" customWidth="1"/>
    <col min="3" max="3" width="18.75" style="1" customWidth="1"/>
    <col min="4" max="4" width="16.75" style="1" bestFit="1" customWidth="1"/>
    <col min="5" max="9" width="18" style="1" bestFit="1" customWidth="1"/>
    <col min="10" max="11" width="16.75" style="1" bestFit="1" customWidth="1"/>
    <col min="12" max="12" width="20" style="1" bestFit="1" customWidth="1"/>
    <col min="13" max="14" width="9" style="1"/>
    <col min="15" max="15" width="14.625" style="1" bestFit="1" customWidth="1"/>
    <col min="16" max="16384" width="9" style="1"/>
  </cols>
  <sheetData>
    <row r="1" spans="1:15">
      <c r="B1" s="418" t="s">
        <v>140</v>
      </c>
      <c r="C1" s="418"/>
      <c r="D1" s="418"/>
      <c r="E1" s="418"/>
      <c r="F1" s="418"/>
      <c r="G1" s="418"/>
      <c r="H1" s="418"/>
      <c r="I1" s="418"/>
      <c r="J1" s="418"/>
      <c r="K1" s="418"/>
      <c r="L1" s="418"/>
    </row>
    <row r="2" spans="1:15" ht="12.75" customHeight="1">
      <c r="B2" s="495" t="s">
        <v>1805</v>
      </c>
      <c r="C2" s="495"/>
      <c r="D2" s="495"/>
      <c r="E2" s="495"/>
      <c r="F2" s="495"/>
      <c r="G2" s="495"/>
      <c r="H2" s="495"/>
      <c r="I2" s="495"/>
      <c r="J2" s="495"/>
      <c r="K2" s="495"/>
      <c r="L2" s="495"/>
    </row>
    <row r="3" spans="1:15">
      <c r="B3" s="496"/>
      <c r="C3" s="497"/>
    </row>
    <row r="4" spans="1:15" s="35" customFormat="1" ht="25.5">
      <c r="A4" s="10" t="s">
        <v>1</v>
      </c>
      <c r="B4" s="10" t="s">
        <v>2</v>
      </c>
      <c r="C4" s="10" t="s">
        <v>141</v>
      </c>
      <c r="D4" s="10" t="s">
        <v>114</v>
      </c>
      <c r="E4" s="37" t="s">
        <v>115</v>
      </c>
      <c r="F4" s="37" t="s">
        <v>116</v>
      </c>
      <c r="G4" s="37" t="s">
        <v>117</v>
      </c>
      <c r="H4" s="37" t="s">
        <v>142</v>
      </c>
      <c r="I4" s="37" t="s">
        <v>119</v>
      </c>
      <c r="J4" s="37" t="s">
        <v>120</v>
      </c>
      <c r="K4" s="37" t="s">
        <v>121</v>
      </c>
      <c r="L4" s="10" t="s">
        <v>143</v>
      </c>
    </row>
    <row r="5" spans="1:15">
      <c r="A5" s="423" t="s">
        <v>5</v>
      </c>
      <c r="B5" s="425"/>
      <c r="C5" s="72"/>
      <c r="D5" s="73"/>
      <c r="E5" s="74"/>
      <c r="F5" s="74"/>
      <c r="G5" s="74"/>
      <c r="H5" s="74"/>
      <c r="I5" s="74"/>
      <c r="J5" s="74"/>
      <c r="K5" s="74"/>
      <c r="L5" s="75"/>
    </row>
    <row r="6" spans="1:15">
      <c r="A6" s="38" t="s">
        <v>6</v>
      </c>
      <c r="B6" s="89" t="s">
        <v>7</v>
      </c>
      <c r="C6" s="78">
        <v>45171108.149999991</v>
      </c>
      <c r="D6" s="79">
        <v>1418546.3699999996</v>
      </c>
      <c r="E6" s="79">
        <v>1899967</v>
      </c>
      <c r="F6" s="79">
        <v>4110014.46</v>
      </c>
      <c r="G6" s="79">
        <v>5297039.9999999991</v>
      </c>
      <c r="H6" s="79">
        <v>17101512.740000002</v>
      </c>
      <c r="I6" s="79">
        <v>1866896.9900000002</v>
      </c>
      <c r="J6" s="79">
        <v>3191499.82</v>
      </c>
      <c r="K6" s="79">
        <v>1579546.6900000002</v>
      </c>
      <c r="L6" s="393">
        <f>SUM(C6:K6)</f>
        <v>81636132.219999984</v>
      </c>
    </row>
    <row r="7" spans="1:15">
      <c r="A7" s="38" t="s">
        <v>8</v>
      </c>
      <c r="B7" s="89" t="s">
        <v>9</v>
      </c>
      <c r="C7" s="79">
        <v>0</v>
      </c>
      <c r="D7" s="79">
        <v>0</v>
      </c>
      <c r="E7" s="79">
        <v>0</v>
      </c>
      <c r="F7" s="79">
        <v>0</v>
      </c>
      <c r="G7" s="79">
        <v>0</v>
      </c>
      <c r="H7" s="79">
        <v>0</v>
      </c>
      <c r="I7" s="79">
        <v>0</v>
      </c>
      <c r="J7" s="79">
        <v>0</v>
      </c>
      <c r="K7" s="79">
        <v>0</v>
      </c>
      <c r="L7" s="393">
        <f t="shared" ref="L7:L15" si="0">SUM(C7:K7)</f>
        <v>0</v>
      </c>
    </row>
    <row r="8" spans="1:15">
      <c r="A8" s="38" t="s">
        <v>10</v>
      </c>
      <c r="B8" s="89" t="s">
        <v>11</v>
      </c>
      <c r="C8" s="79">
        <v>655295.91</v>
      </c>
      <c r="D8" s="79">
        <v>11813</v>
      </c>
      <c r="E8" s="79">
        <v>0</v>
      </c>
      <c r="F8" s="79">
        <v>0</v>
      </c>
      <c r="G8" s="79">
        <v>0</v>
      </c>
      <c r="H8" s="79">
        <v>267626</v>
      </c>
      <c r="I8" s="79">
        <v>0</v>
      </c>
      <c r="J8" s="79">
        <v>690</v>
      </c>
      <c r="K8" s="79">
        <v>8072</v>
      </c>
      <c r="L8" s="393">
        <f t="shared" si="0"/>
        <v>943496.91</v>
      </c>
    </row>
    <row r="9" spans="1:15">
      <c r="A9" s="38" t="s">
        <v>12</v>
      </c>
      <c r="B9" s="89" t="s">
        <v>13</v>
      </c>
      <c r="C9" s="79">
        <v>1204757.8699999999</v>
      </c>
      <c r="D9" s="79">
        <v>25618.63</v>
      </c>
      <c r="E9" s="79">
        <v>36326</v>
      </c>
      <c r="F9" s="79">
        <v>54774.76</v>
      </c>
      <c r="G9" s="79">
        <v>102896.42</v>
      </c>
      <c r="H9" s="79">
        <v>426307.7</v>
      </c>
      <c r="I9" s="79">
        <v>28198</v>
      </c>
      <c r="J9" s="79">
        <v>23718</v>
      </c>
      <c r="K9" s="79">
        <v>28551.25</v>
      </c>
      <c r="L9" s="393">
        <f t="shared" si="0"/>
        <v>1931148.6299999997</v>
      </c>
    </row>
    <row r="10" spans="1:15">
      <c r="A10" s="38" t="s">
        <v>14</v>
      </c>
      <c r="B10" s="89" t="s">
        <v>15</v>
      </c>
      <c r="C10" s="79">
        <v>9953259.9899999984</v>
      </c>
      <c r="D10" s="79">
        <v>282767.42</v>
      </c>
      <c r="E10" s="79">
        <v>359730.25</v>
      </c>
      <c r="F10" s="79">
        <v>430468.76</v>
      </c>
      <c r="G10" s="79">
        <v>987448.63</v>
      </c>
      <c r="H10" s="79">
        <v>3915177.08</v>
      </c>
      <c r="I10" s="79">
        <v>206214</v>
      </c>
      <c r="J10" s="79">
        <v>162495.29999999999</v>
      </c>
      <c r="K10" s="79">
        <v>246551.75</v>
      </c>
      <c r="L10" s="393">
        <f t="shared" si="0"/>
        <v>16544113.18</v>
      </c>
    </row>
    <row r="11" spans="1:15">
      <c r="A11" s="38" t="s">
        <v>16</v>
      </c>
      <c r="B11" s="89" t="s">
        <v>17</v>
      </c>
      <c r="C11" s="79">
        <v>12057303.23</v>
      </c>
      <c r="D11" s="79">
        <v>107508.79999999999</v>
      </c>
      <c r="E11" s="79">
        <v>221472</v>
      </c>
      <c r="F11" s="79">
        <v>387867.9</v>
      </c>
      <c r="G11" s="79">
        <v>753102.93</v>
      </c>
      <c r="H11" s="79">
        <v>1360815.78</v>
      </c>
      <c r="I11" s="79">
        <v>47780.470000000008</v>
      </c>
      <c r="J11" s="79">
        <v>142512.25</v>
      </c>
      <c r="K11" s="79">
        <v>46325.850000000006</v>
      </c>
      <c r="L11" s="393">
        <f t="shared" si="0"/>
        <v>15124689.210000001</v>
      </c>
    </row>
    <row r="12" spans="1:15">
      <c r="A12" s="38" t="s">
        <v>18</v>
      </c>
      <c r="B12" s="89" t="s">
        <v>19</v>
      </c>
      <c r="C12" s="79">
        <v>200341.47999999998</v>
      </c>
      <c r="D12" s="79">
        <v>44629</v>
      </c>
      <c r="E12" s="79">
        <v>32607</v>
      </c>
      <c r="F12" s="79">
        <v>30084.7</v>
      </c>
      <c r="G12" s="79">
        <v>142533.20000000001</v>
      </c>
      <c r="H12" s="79">
        <v>54602</v>
      </c>
      <c r="I12" s="79">
        <v>38443</v>
      </c>
      <c r="J12" s="79">
        <v>14982.75</v>
      </c>
      <c r="K12" s="79">
        <v>0</v>
      </c>
      <c r="L12" s="393">
        <f t="shared" si="0"/>
        <v>558223.13</v>
      </c>
      <c r="O12" s="39"/>
    </row>
    <row r="13" spans="1:15">
      <c r="A13" s="38" t="s">
        <v>20</v>
      </c>
      <c r="B13" s="89" t="s">
        <v>21</v>
      </c>
      <c r="C13" s="79">
        <v>8147364.4500000002</v>
      </c>
      <c r="D13" s="79">
        <v>315385.65000000002</v>
      </c>
      <c r="E13" s="79">
        <v>621855.74</v>
      </c>
      <c r="F13" s="79">
        <v>1004828.06</v>
      </c>
      <c r="G13" s="79">
        <v>849947.75</v>
      </c>
      <c r="H13" s="79">
        <v>4050313.54</v>
      </c>
      <c r="I13" s="79">
        <v>281988.59999999998</v>
      </c>
      <c r="J13" s="79">
        <v>175524</v>
      </c>
      <c r="K13" s="79">
        <v>264808.01</v>
      </c>
      <c r="L13" s="393">
        <f t="shared" si="0"/>
        <v>15712015.800000001</v>
      </c>
      <c r="O13" s="39"/>
    </row>
    <row r="14" spans="1:15">
      <c r="A14" s="38" t="s">
        <v>22</v>
      </c>
      <c r="B14" s="89" t="s">
        <v>23</v>
      </c>
      <c r="C14" s="79">
        <v>18640838.870000001</v>
      </c>
      <c r="D14" s="79">
        <v>2524100.9700000002</v>
      </c>
      <c r="E14" s="79">
        <v>2576439.6800000002</v>
      </c>
      <c r="F14" s="79">
        <v>4243852.57</v>
      </c>
      <c r="G14" s="79">
        <v>4516787.42</v>
      </c>
      <c r="H14" s="79">
        <v>8101402.2599999998</v>
      </c>
      <c r="I14" s="79">
        <v>2814410</v>
      </c>
      <c r="J14" s="79">
        <v>1084400</v>
      </c>
      <c r="K14" s="79">
        <v>1201800</v>
      </c>
      <c r="L14" s="393">
        <f t="shared" si="0"/>
        <v>45704031.769999996</v>
      </c>
      <c r="O14" s="40"/>
    </row>
    <row r="15" spans="1:15">
      <c r="A15" s="38" t="s">
        <v>24</v>
      </c>
      <c r="B15" s="89" t="s">
        <v>25</v>
      </c>
      <c r="C15" s="79">
        <v>2888566.5</v>
      </c>
      <c r="D15" s="79">
        <v>199278</v>
      </c>
      <c r="E15" s="79">
        <v>138038.78</v>
      </c>
      <c r="F15" s="79">
        <v>343260.88</v>
      </c>
      <c r="G15" s="79">
        <v>206324.52</v>
      </c>
      <c r="H15" s="79">
        <v>80043550.820000008</v>
      </c>
      <c r="I15" s="79">
        <v>428141.4</v>
      </c>
      <c r="J15" s="79">
        <v>7151615.0100000007</v>
      </c>
      <c r="K15" s="79">
        <v>389389.96</v>
      </c>
      <c r="L15" s="393">
        <f t="shared" si="0"/>
        <v>91788165.870000005</v>
      </c>
    </row>
    <row r="16" spans="1:15">
      <c r="A16" s="175" t="s">
        <v>1465</v>
      </c>
      <c r="B16" s="176" t="s">
        <v>1466</v>
      </c>
      <c r="C16" s="79">
        <v>159875</v>
      </c>
      <c r="D16" s="79">
        <v>0</v>
      </c>
      <c r="E16" s="79">
        <v>0</v>
      </c>
      <c r="F16" s="79">
        <v>0</v>
      </c>
      <c r="G16" s="79">
        <v>0</v>
      </c>
      <c r="H16" s="79">
        <v>0</v>
      </c>
      <c r="I16" s="79">
        <v>0</v>
      </c>
      <c r="J16" s="79">
        <v>0</v>
      </c>
      <c r="K16" s="79">
        <v>0</v>
      </c>
      <c r="L16" s="393">
        <f t="shared" ref="L16" si="1">SUM(C16:K16)</f>
        <v>159875</v>
      </c>
    </row>
    <row r="17" spans="1:12">
      <c r="A17" s="38" t="s">
        <v>26</v>
      </c>
      <c r="B17" s="89" t="s">
        <v>27</v>
      </c>
      <c r="C17" s="79">
        <v>7133212</v>
      </c>
      <c r="D17" s="79">
        <v>0</v>
      </c>
      <c r="E17" s="79">
        <v>0</v>
      </c>
      <c r="F17" s="79">
        <v>0</v>
      </c>
      <c r="G17" s="79">
        <v>0</v>
      </c>
      <c r="H17" s="79">
        <v>0</v>
      </c>
      <c r="I17" s="79">
        <v>0</v>
      </c>
      <c r="J17" s="79">
        <v>0</v>
      </c>
      <c r="K17" s="79">
        <v>0</v>
      </c>
      <c r="L17" s="393">
        <f>SUM(C17:K17)</f>
        <v>7133212</v>
      </c>
    </row>
    <row r="18" spans="1:12" s="43" customFormat="1">
      <c r="A18" s="41" t="s">
        <v>28</v>
      </c>
      <c r="B18" s="42" t="s">
        <v>29</v>
      </c>
      <c r="C18" s="394">
        <f>SUM(C6:C17)</f>
        <v>106211923.45</v>
      </c>
      <c r="D18" s="394">
        <f>SUM(D6:D17)</f>
        <v>4929647.84</v>
      </c>
      <c r="E18" s="394">
        <f t="shared" ref="E18:K18" si="2">SUM(E6:E17)</f>
        <v>5886436.4500000002</v>
      </c>
      <c r="F18" s="394">
        <f t="shared" si="2"/>
        <v>10605152.090000002</v>
      </c>
      <c r="G18" s="394">
        <f t="shared" si="2"/>
        <v>12856080.869999997</v>
      </c>
      <c r="H18" s="394">
        <f>SUM(H6:H17)</f>
        <v>115321307.92000002</v>
      </c>
      <c r="I18" s="394">
        <f t="shared" si="2"/>
        <v>5712072.4600000009</v>
      </c>
      <c r="J18" s="394">
        <f t="shared" si="2"/>
        <v>11947437.129999999</v>
      </c>
      <c r="K18" s="394">
        <f t="shared" si="2"/>
        <v>3765045.5100000002</v>
      </c>
      <c r="L18" s="394">
        <f>SUM(L6:L17)</f>
        <v>277235103.71999997</v>
      </c>
    </row>
    <row r="19" spans="1:12" s="43" customFormat="1">
      <c r="A19" s="391" t="s">
        <v>1408</v>
      </c>
      <c r="B19" s="42" t="s">
        <v>156</v>
      </c>
      <c r="C19" s="395">
        <f>C18-C17</f>
        <v>99078711.450000003</v>
      </c>
      <c r="D19" s="395">
        <f t="shared" ref="D19:L19" si="3">D18-D17</f>
        <v>4929647.84</v>
      </c>
      <c r="E19" s="395">
        <f t="shared" si="3"/>
        <v>5886436.4500000002</v>
      </c>
      <c r="F19" s="395">
        <f t="shared" si="3"/>
        <v>10605152.090000002</v>
      </c>
      <c r="G19" s="395">
        <f t="shared" si="3"/>
        <v>12856080.869999997</v>
      </c>
      <c r="H19" s="395">
        <f t="shared" si="3"/>
        <v>115321307.92000002</v>
      </c>
      <c r="I19" s="395">
        <f t="shared" si="3"/>
        <v>5712072.4600000009</v>
      </c>
      <c r="J19" s="395">
        <f t="shared" si="3"/>
        <v>11947437.129999999</v>
      </c>
      <c r="K19" s="395">
        <f t="shared" si="3"/>
        <v>3765045.5100000002</v>
      </c>
      <c r="L19" s="395">
        <f t="shared" si="3"/>
        <v>270101891.71999997</v>
      </c>
    </row>
    <row r="20" spans="1:12" s="43" customFormat="1" ht="25.5">
      <c r="A20" s="41"/>
      <c r="B20" s="392" t="s">
        <v>1527</v>
      </c>
      <c r="C20" s="394">
        <f>C19-C16</f>
        <v>98918836.450000003</v>
      </c>
      <c r="D20" s="394">
        <f t="shared" ref="D20:L20" si="4">D19-D16</f>
        <v>4929647.84</v>
      </c>
      <c r="E20" s="394">
        <f t="shared" si="4"/>
        <v>5886436.4500000002</v>
      </c>
      <c r="F20" s="394">
        <f t="shared" si="4"/>
        <v>10605152.090000002</v>
      </c>
      <c r="G20" s="394">
        <f t="shared" si="4"/>
        <v>12856080.869999997</v>
      </c>
      <c r="H20" s="394">
        <f t="shared" si="4"/>
        <v>115321307.92000002</v>
      </c>
      <c r="I20" s="394">
        <f t="shared" si="4"/>
        <v>5712072.4600000009</v>
      </c>
      <c r="J20" s="394">
        <f t="shared" si="4"/>
        <v>11947437.129999999</v>
      </c>
      <c r="K20" s="394">
        <f t="shared" si="4"/>
        <v>3765045.5100000002</v>
      </c>
      <c r="L20" s="394">
        <f t="shared" si="4"/>
        <v>269942016.71999997</v>
      </c>
    </row>
    <row r="21" spans="1:12">
      <c r="A21" s="423" t="s">
        <v>30</v>
      </c>
      <c r="B21" s="424"/>
      <c r="C21" s="396"/>
      <c r="D21" s="396"/>
      <c r="E21" s="396"/>
      <c r="F21" s="396"/>
      <c r="G21" s="396"/>
      <c r="H21" s="396"/>
      <c r="I21" s="396"/>
      <c r="J21" s="396"/>
      <c r="K21" s="396"/>
      <c r="L21" s="397"/>
    </row>
    <row r="22" spans="1:12">
      <c r="A22" s="38" t="s">
        <v>31</v>
      </c>
      <c r="B22" s="89" t="s">
        <v>32</v>
      </c>
      <c r="C22" s="79">
        <v>11034319.890000001</v>
      </c>
      <c r="D22" s="79">
        <v>422720.44</v>
      </c>
      <c r="E22" s="79">
        <v>640226.98</v>
      </c>
      <c r="F22" s="79">
        <v>881323.63</v>
      </c>
      <c r="G22" s="79">
        <v>656252.39</v>
      </c>
      <c r="H22" s="79">
        <v>3556863.74</v>
      </c>
      <c r="I22" s="79">
        <v>150040.39000000001</v>
      </c>
      <c r="J22" s="79">
        <v>362000.82</v>
      </c>
      <c r="K22" s="79">
        <v>247130.23</v>
      </c>
      <c r="L22" s="393">
        <f>SUM(C22:K22)</f>
        <v>17950878.510000002</v>
      </c>
    </row>
    <row r="23" spans="1:12">
      <c r="A23" s="38" t="s">
        <v>33</v>
      </c>
      <c r="B23" s="89" t="s">
        <v>34</v>
      </c>
      <c r="C23" s="79">
        <v>4012248.1</v>
      </c>
      <c r="D23" s="79">
        <v>135825.5</v>
      </c>
      <c r="E23" s="79">
        <v>282709.01</v>
      </c>
      <c r="F23" s="79">
        <v>167381.46</v>
      </c>
      <c r="G23" s="79">
        <v>223090.46</v>
      </c>
      <c r="H23" s="79">
        <v>913311.01</v>
      </c>
      <c r="I23" s="79">
        <v>142760.15</v>
      </c>
      <c r="J23" s="79">
        <v>12758.7</v>
      </c>
      <c r="K23" s="79">
        <v>76961.38</v>
      </c>
      <c r="L23" s="393">
        <f t="shared" ref="L23:L35" si="5">SUM(C23:K23)</f>
        <v>5967045.7700000005</v>
      </c>
    </row>
    <row r="24" spans="1:12">
      <c r="A24" s="38" t="s">
        <v>35</v>
      </c>
      <c r="B24" s="89" t="s">
        <v>36</v>
      </c>
      <c r="C24" s="79">
        <v>54491</v>
      </c>
      <c r="D24" s="79">
        <v>5331.69</v>
      </c>
      <c r="E24" s="79">
        <v>16444.45</v>
      </c>
      <c r="F24" s="79">
        <v>56016.05</v>
      </c>
      <c r="G24" s="79">
        <v>19758.96</v>
      </c>
      <c r="H24" s="79">
        <v>13854</v>
      </c>
      <c r="I24" s="79">
        <v>11853.7</v>
      </c>
      <c r="J24" s="79">
        <v>29995.22</v>
      </c>
      <c r="K24" s="79">
        <v>17606.8</v>
      </c>
      <c r="L24" s="393">
        <f t="shared" si="5"/>
        <v>225351.87</v>
      </c>
    </row>
    <row r="25" spans="1:12">
      <c r="A25" s="38" t="s">
        <v>37</v>
      </c>
      <c r="B25" s="89" t="s">
        <v>38</v>
      </c>
      <c r="C25" s="79">
        <v>1040841.6</v>
      </c>
      <c r="D25" s="79">
        <v>63194.95</v>
      </c>
      <c r="E25" s="79">
        <v>50637</v>
      </c>
      <c r="F25" s="79">
        <v>352616.39</v>
      </c>
      <c r="G25" s="79">
        <v>333630.09999999998</v>
      </c>
      <c r="H25" s="79">
        <v>905685.4</v>
      </c>
      <c r="I25" s="79">
        <v>91361.3</v>
      </c>
      <c r="J25" s="79">
        <v>117639.7</v>
      </c>
      <c r="K25" s="79">
        <v>6567.5</v>
      </c>
      <c r="L25" s="393">
        <f t="shared" si="5"/>
        <v>2962173.94</v>
      </c>
    </row>
    <row r="26" spans="1:12">
      <c r="A26" s="38" t="s">
        <v>39</v>
      </c>
      <c r="B26" s="89" t="s">
        <v>40</v>
      </c>
      <c r="C26" s="79">
        <v>18650464.870000001</v>
      </c>
      <c r="D26" s="79">
        <v>2524100.9700000002</v>
      </c>
      <c r="E26" s="79">
        <v>2576439.6800000002</v>
      </c>
      <c r="F26" s="79">
        <v>4244441.5299999993</v>
      </c>
      <c r="G26" s="79">
        <v>4517379.38</v>
      </c>
      <c r="H26" s="79">
        <v>8102242.6600000001</v>
      </c>
      <c r="I26" s="79">
        <v>2814410</v>
      </c>
      <c r="J26" s="79">
        <v>1084400</v>
      </c>
      <c r="K26" s="79">
        <v>1201800</v>
      </c>
      <c r="L26" s="393">
        <f t="shared" si="5"/>
        <v>45715679.089999996</v>
      </c>
    </row>
    <row r="27" spans="1:12">
      <c r="A27" s="38" t="s">
        <v>41</v>
      </c>
      <c r="B27" s="89" t="s">
        <v>42</v>
      </c>
      <c r="C27" s="79">
        <v>5645421.5</v>
      </c>
      <c r="D27" s="79">
        <v>628696</v>
      </c>
      <c r="E27" s="79">
        <v>671240</v>
      </c>
      <c r="F27" s="79">
        <v>1195555</v>
      </c>
      <c r="G27" s="79">
        <v>1143210</v>
      </c>
      <c r="H27" s="79">
        <v>2145149</v>
      </c>
      <c r="I27" s="79">
        <v>592999.03</v>
      </c>
      <c r="J27" s="79">
        <v>488275</v>
      </c>
      <c r="K27" s="79">
        <v>420907</v>
      </c>
      <c r="L27" s="393">
        <f t="shared" si="5"/>
        <v>12931452.529999999</v>
      </c>
    </row>
    <row r="28" spans="1:12">
      <c r="A28" s="38" t="s">
        <v>43</v>
      </c>
      <c r="B28" s="89" t="s">
        <v>44</v>
      </c>
      <c r="C28" s="79">
        <v>11756612.670000002</v>
      </c>
      <c r="D28" s="79">
        <v>927850</v>
      </c>
      <c r="E28" s="79">
        <v>1269245</v>
      </c>
      <c r="F28" s="79">
        <v>1840136</v>
      </c>
      <c r="G28" s="79">
        <v>1799170</v>
      </c>
      <c r="H28" s="79">
        <v>4400030</v>
      </c>
      <c r="I28" s="79">
        <v>1256875</v>
      </c>
      <c r="J28" s="79">
        <v>943690</v>
      </c>
      <c r="K28" s="79">
        <v>11025</v>
      </c>
      <c r="L28" s="393">
        <f t="shared" si="5"/>
        <v>24204633.670000002</v>
      </c>
    </row>
    <row r="29" spans="1:12">
      <c r="A29" s="38" t="s">
        <v>45</v>
      </c>
      <c r="B29" s="89" t="s">
        <v>46</v>
      </c>
      <c r="C29" s="79">
        <v>1290156.1000000001</v>
      </c>
      <c r="D29" s="79">
        <v>113515.73</v>
      </c>
      <c r="E29" s="79">
        <v>112510.38</v>
      </c>
      <c r="F29" s="79">
        <v>176759.73</v>
      </c>
      <c r="G29" s="79">
        <v>163235.46000000002</v>
      </c>
      <c r="H29" s="79">
        <v>400570.26</v>
      </c>
      <c r="I29" s="79">
        <v>136573.79999999999</v>
      </c>
      <c r="J29" s="79">
        <v>56969.5</v>
      </c>
      <c r="K29" s="79">
        <v>64505</v>
      </c>
      <c r="L29" s="393">
        <f t="shared" si="5"/>
        <v>2514795.96</v>
      </c>
    </row>
    <row r="30" spans="1:12">
      <c r="A30" s="38" t="s">
        <v>47</v>
      </c>
      <c r="B30" s="89" t="s">
        <v>48</v>
      </c>
      <c r="C30" s="79">
        <v>3588384.4599999995</v>
      </c>
      <c r="D30" s="79">
        <v>219554.55</v>
      </c>
      <c r="E30" s="79">
        <v>111679.5</v>
      </c>
      <c r="F30" s="79">
        <v>214552.16999999998</v>
      </c>
      <c r="G30" s="79">
        <v>181576.57</v>
      </c>
      <c r="H30" s="79">
        <v>1358134.8900000001</v>
      </c>
      <c r="I30" s="79">
        <v>128363.08</v>
      </c>
      <c r="J30" s="79">
        <v>644843.4</v>
      </c>
      <c r="K30" s="79">
        <v>45375</v>
      </c>
      <c r="L30" s="393">
        <f t="shared" si="5"/>
        <v>6492463.6199999992</v>
      </c>
    </row>
    <row r="31" spans="1:12">
      <c r="A31" s="38" t="s">
        <v>49</v>
      </c>
      <c r="B31" s="89" t="s">
        <v>50</v>
      </c>
      <c r="C31" s="79">
        <v>1955397.37</v>
      </c>
      <c r="D31" s="79">
        <v>11475.28</v>
      </c>
      <c r="E31" s="79">
        <v>167445.39000000001</v>
      </c>
      <c r="F31" s="79">
        <v>506198.35</v>
      </c>
      <c r="G31" s="79">
        <v>337834.02999999997</v>
      </c>
      <c r="H31" s="79">
        <v>796304.99</v>
      </c>
      <c r="I31" s="79">
        <v>266746.57999999996</v>
      </c>
      <c r="J31" s="79">
        <v>113944.03000000001</v>
      </c>
      <c r="K31" s="79">
        <v>102300.83000000002</v>
      </c>
      <c r="L31" s="393">
        <f t="shared" si="5"/>
        <v>4257646.8499999996</v>
      </c>
    </row>
    <row r="32" spans="1:12">
      <c r="A32" s="38" t="s">
        <v>51</v>
      </c>
      <c r="B32" s="89" t="s">
        <v>52</v>
      </c>
      <c r="C32" s="79">
        <v>1669979.28</v>
      </c>
      <c r="D32" s="79">
        <v>101154</v>
      </c>
      <c r="E32" s="79">
        <v>262439</v>
      </c>
      <c r="F32" s="79">
        <v>222326.63</v>
      </c>
      <c r="G32" s="79">
        <v>187597.95</v>
      </c>
      <c r="H32" s="79">
        <v>709179.6</v>
      </c>
      <c r="I32" s="79">
        <v>161309.72</v>
      </c>
      <c r="J32" s="79">
        <v>159410.13</v>
      </c>
      <c r="K32" s="79">
        <v>53076.5</v>
      </c>
      <c r="L32" s="393">
        <f t="shared" si="5"/>
        <v>3526472.8100000005</v>
      </c>
    </row>
    <row r="33" spans="1:12">
      <c r="A33" s="38" t="s">
        <v>53</v>
      </c>
      <c r="B33" s="89" t="s">
        <v>54</v>
      </c>
      <c r="C33" s="79">
        <v>7574516.6299999999</v>
      </c>
      <c r="D33" s="79">
        <v>456596.86000000004</v>
      </c>
      <c r="E33" s="79">
        <v>762969.21999999986</v>
      </c>
      <c r="F33" s="79">
        <v>1062996.2000000002</v>
      </c>
      <c r="G33" s="79">
        <v>729177.16</v>
      </c>
      <c r="H33" s="79">
        <v>1766154.4000000001</v>
      </c>
      <c r="I33" s="79">
        <v>636406.64000000013</v>
      </c>
      <c r="J33" s="79">
        <v>472563.57999999996</v>
      </c>
      <c r="K33" s="79">
        <v>565706.88</v>
      </c>
      <c r="L33" s="393">
        <f t="shared" si="5"/>
        <v>14027087.570000002</v>
      </c>
    </row>
    <row r="34" spans="1:12">
      <c r="A34" s="38" t="s">
        <v>55</v>
      </c>
      <c r="B34" s="89" t="s">
        <v>56</v>
      </c>
      <c r="C34" s="79">
        <v>159615.24</v>
      </c>
      <c r="D34" s="79">
        <v>25956.14</v>
      </c>
      <c r="E34" s="79">
        <v>20975.05</v>
      </c>
      <c r="F34" s="79">
        <v>28677.65</v>
      </c>
      <c r="G34" s="79">
        <v>48409.84</v>
      </c>
      <c r="H34" s="79">
        <v>589920.34</v>
      </c>
      <c r="I34" s="79">
        <v>52246.840000000004</v>
      </c>
      <c r="J34" s="79">
        <v>35491.050000000003</v>
      </c>
      <c r="K34" s="79">
        <v>66731.8</v>
      </c>
      <c r="L34" s="393">
        <f t="shared" si="5"/>
        <v>1028023.9500000001</v>
      </c>
    </row>
    <row r="35" spans="1:12">
      <c r="A35" s="38" t="s">
        <v>57</v>
      </c>
      <c r="B35" s="89" t="s">
        <v>58</v>
      </c>
      <c r="C35" s="79">
        <v>1158541.5</v>
      </c>
      <c r="D35" s="79">
        <v>812477.75</v>
      </c>
      <c r="E35" s="79">
        <v>1025673.1</v>
      </c>
      <c r="F35" s="79">
        <v>677736.75</v>
      </c>
      <c r="G35" s="79">
        <v>2463234.75</v>
      </c>
      <c r="H35" s="79">
        <v>3491599.5</v>
      </c>
      <c r="I35" s="79">
        <v>720096.8</v>
      </c>
      <c r="J35" s="79">
        <v>218394.79</v>
      </c>
      <c r="K35" s="79">
        <v>209297</v>
      </c>
      <c r="L35" s="393">
        <f t="shared" si="5"/>
        <v>10777051.939999999</v>
      </c>
    </row>
    <row r="36" spans="1:12">
      <c r="A36" s="175" t="s">
        <v>1467</v>
      </c>
      <c r="B36" s="176" t="s">
        <v>1468</v>
      </c>
      <c r="C36" s="79">
        <v>356479</v>
      </c>
      <c r="D36" s="79">
        <v>0</v>
      </c>
      <c r="E36" s="79">
        <v>0</v>
      </c>
      <c r="F36" s="79">
        <v>0</v>
      </c>
      <c r="G36" s="79">
        <v>0</v>
      </c>
      <c r="H36" s="79">
        <v>0</v>
      </c>
      <c r="I36" s="79">
        <v>0</v>
      </c>
      <c r="J36" s="79">
        <v>0</v>
      </c>
      <c r="K36" s="79">
        <v>0</v>
      </c>
      <c r="L36" s="393">
        <f t="shared" ref="L36" si="6">SUM(C36:K36)</f>
        <v>356479</v>
      </c>
    </row>
    <row r="37" spans="1:12" s="43" customFormat="1">
      <c r="A37" s="41" t="s">
        <v>59</v>
      </c>
      <c r="B37" s="42" t="s">
        <v>60</v>
      </c>
      <c r="C37" s="394">
        <f>SUM(C22:C36)</f>
        <v>69947469.209999993</v>
      </c>
      <c r="D37" s="394">
        <f t="shared" ref="D37:L37" si="7">SUM(D22:D36)</f>
        <v>6448449.8600000003</v>
      </c>
      <c r="E37" s="394">
        <f t="shared" si="7"/>
        <v>7970633.7599999988</v>
      </c>
      <c r="F37" s="394">
        <f t="shared" si="7"/>
        <v>11626717.540000001</v>
      </c>
      <c r="G37" s="394">
        <f t="shared" si="7"/>
        <v>12803557.049999999</v>
      </c>
      <c r="H37" s="394">
        <f t="shared" si="7"/>
        <v>29148999.790000003</v>
      </c>
      <c r="I37" s="394">
        <f t="shared" si="7"/>
        <v>7162043.0300000003</v>
      </c>
      <c r="J37" s="394">
        <f t="shared" si="7"/>
        <v>4740375.919999999</v>
      </c>
      <c r="K37" s="394">
        <f t="shared" si="7"/>
        <v>3088990.9199999995</v>
      </c>
      <c r="L37" s="394">
        <f t="shared" si="7"/>
        <v>152937237.07999998</v>
      </c>
    </row>
    <row r="38" spans="1:12" s="43" customFormat="1">
      <c r="A38" s="391" t="s">
        <v>1409</v>
      </c>
      <c r="B38" s="42" t="s">
        <v>157</v>
      </c>
      <c r="C38" s="395">
        <f>C37-C33</f>
        <v>62372952.579999991</v>
      </c>
      <c r="D38" s="395">
        <f t="shared" ref="D38:K38" si="8">D37-D33</f>
        <v>5991853</v>
      </c>
      <c r="E38" s="395">
        <f t="shared" si="8"/>
        <v>7207664.5399999991</v>
      </c>
      <c r="F38" s="395">
        <f t="shared" si="8"/>
        <v>10563721.34</v>
      </c>
      <c r="G38" s="395">
        <f t="shared" si="8"/>
        <v>12074379.889999999</v>
      </c>
      <c r="H38" s="395">
        <f t="shared" si="8"/>
        <v>27382845.390000004</v>
      </c>
      <c r="I38" s="395">
        <f t="shared" si="8"/>
        <v>6525636.3900000006</v>
      </c>
      <c r="J38" s="395">
        <f t="shared" si="8"/>
        <v>4267812.3399999989</v>
      </c>
      <c r="K38" s="395">
        <f t="shared" si="8"/>
        <v>2523284.0399999996</v>
      </c>
      <c r="L38" s="395">
        <f>L37-L33</f>
        <v>138910149.50999999</v>
      </c>
    </row>
    <row r="39" spans="1:12" s="43" customFormat="1" ht="25.5">
      <c r="A39" s="41"/>
      <c r="B39" s="392" t="s">
        <v>1528</v>
      </c>
      <c r="C39" s="394">
        <f>C38-C36</f>
        <v>62016473.579999991</v>
      </c>
      <c r="D39" s="394">
        <f t="shared" ref="D39:L39" si="9">D38-D36</f>
        <v>5991853</v>
      </c>
      <c r="E39" s="394">
        <f t="shared" si="9"/>
        <v>7207664.5399999991</v>
      </c>
      <c r="F39" s="394">
        <f t="shared" si="9"/>
        <v>10563721.34</v>
      </c>
      <c r="G39" s="394">
        <f t="shared" si="9"/>
        <v>12074379.889999999</v>
      </c>
      <c r="H39" s="394">
        <f t="shared" si="9"/>
        <v>27382845.390000004</v>
      </c>
      <c r="I39" s="394">
        <f t="shared" si="9"/>
        <v>6525636.3900000006</v>
      </c>
      <c r="J39" s="394">
        <f t="shared" si="9"/>
        <v>4267812.3399999989</v>
      </c>
      <c r="K39" s="394">
        <f t="shared" si="9"/>
        <v>2523284.0399999996</v>
      </c>
      <c r="L39" s="394">
        <f t="shared" si="9"/>
        <v>138553670.50999999</v>
      </c>
    </row>
    <row r="40" spans="1:12" s="45" customFormat="1">
      <c r="A40" s="41" t="s">
        <v>61</v>
      </c>
      <c r="B40" s="44" t="s">
        <v>144</v>
      </c>
      <c r="C40" s="398">
        <f>C18-C37</f>
        <v>36264454.24000001</v>
      </c>
      <c r="D40" s="398">
        <f t="shared" ref="D40:L40" si="10">D18-D37</f>
        <v>-1518802.0200000005</v>
      </c>
      <c r="E40" s="398">
        <f t="shared" si="10"/>
        <v>-2084197.3099999987</v>
      </c>
      <c r="F40" s="398">
        <f t="shared" si="10"/>
        <v>-1021565.4499999993</v>
      </c>
      <c r="G40" s="398">
        <f t="shared" si="10"/>
        <v>52523.819999998435</v>
      </c>
      <c r="H40" s="398">
        <f t="shared" si="10"/>
        <v>86172308.13000001</v>
      </c>
      <c r="I40" s="398">
        <f t="shared" si="10"/>
        <v>-1449970.5699999994</v>
      </c>
      <c r="J40" s="398">
        <f t="shared" si="10"/>
        <v>7207061.21</v>
      </c>
      <c r="K40" s="398">
        <f t="shared" si="10"/>
        <v>676054.59000000078</v>
      </c>
      <c r="L40" s="398">
        <f t="shared" si="10"/>
        <v>124297866.63999999</v>
      </c>
    </row>
    <row r="41" spans="1:12" s="45" customFormat="1">
      <c r="A41" s="41" t="s">
        <v>63</v>
      </c>
      <c r="B41" s="44" t="s">
        <v>145</v>
      </c>
      <c r="C41" s="398">
        <f>C40-C17+C33</f>
        <v>36705758.870000012</v>
      </c>
      <c r="D41" s="398">
        <f t="shared" ref="D41:L41" si="11">D40-D17+D33</f>
        <v>-1062205.1600000004</v>
      </c>
      <c r="E41" s="398">
        <f t="shared" si="11"/>
        <v>-1321228.0899999989</v>
      </c>
      <c r="F41" s="398">
        <f t="shared" si="11"/>
        <v>41430.750000000931</v>
      </c>
      <c r="G41" s="398">
        <f t="shared" si="11"/>
        <v>781700.97999999847</v>
      </c>
      <c r="H41" s="398">
        <f t="shared" si="11"/>
        <v>87938462.530000016</v>
      </c>
      <c r="I41" s="398">
        <f t="shared" si="11"/>
        <v>-813563.92999999924</v>
      </c>
      <c r="J41" s="398">
        <f t="shared" si="11"/>
        <v>7679624.79</v>
      </c>
      <c r="K41" s="398">
        <f t="shared" si="11"/>
        <v>1241761.4700000007</v>
      </c>
      <c r="L41" s="398">
        <f t="shared" si="11"/>
        <v>131191742.20999999</v>
      </c>
    </row>
    <row r="42" spans="1:12" s="46" customFormat="1">
      <c r="A42" s="38" t="s">
        <v>65</v>
      </c>
      <c r="B42" s="89" t="s">
        <v>66</v>
      </c>
      <c r="C42" s="399"/>
      <c r="D42" s="399"/>
      <c r="E42" s="399"/>
      <c r="F42" s="399"/>
      <c r="G42" s="399"/>
      <c r="H42" s="399"/>
      <c r="I42" s="399"/>
      <c r="J42" s="399"/>
      <c r="K42" s="399"/>
      <c r="L42" s="399"/>
    </row>
    <row r="43" spans="1:12" s="46" customFormat="1">
      <c r="A43" s="38"/>
      <c r="B43" s="89" t="s">
        <v>67</v>
      </c>
      <c r="C43" s="399"/>
      <c r="D43" s="399"/>
      <c r="E43" s="399"/>
      <c r="F43" s="399"/>
      <c r="G43" s="399"/>
      <c r="H43" s="399"/>
      <c r="I43" s="399"/>
      <c r="J43" s="399"/>
      <c r="K43" s="399"/>
      <c r="L43" s="399"/>
    </row>
    <row r="44" spans="1:12" s="46" customFormat="1">
      <c r="A44" s="38"/>
      <c r="B44" s="89" t="s">
        <v>68</v>
      </c>
      <c r="C44" s="399"/>
      <c r="D44" s="399"/>
      <c r="E44" s="399"/>
      <c r="F44" s="399"/>
      <c r="G44" s="399"/>
      <c r="H44" s="399"/>
      <c r="I44" s="399"/>
      <c r="J44" s="399"/>
      <c r="K44" s="399"/>
      <c r="L44" s="399"/>
    </row>
    <row r="45" spans="1:12" s="46" customFormat="1">
      <c r="A45" s="38"/>
      <c r="B45" s="47" t="s">
        <v>146</v>
      </c>
      <c r="C45" s="399"/>
      <c r="D45" s="399"/>
      <c r="E45" s="399"/>
      <c r="F45" s="399"/>
      <c r="G45" s="399"/>
      <c r="H45" s="399"/>
      <c r="I45" s="399"/>
      <c r="J45" s="399"/>
      <c r="K45" s="399"/>
      <c r="L45" s="399"/>
    </row>
    <row r="46" spans="1:12">
      <c r="A46" s="38" t="s">
        <v>69</v>
      </c>
      <c r="B46" s="69" t="s">
        <v>148</v>
      </c>
      <c r="C46" s="124">
        <v>382793731.01999998</v>
      </c>
      <c r="D46" s="124">
        <v>12125485.470000003</v>
      </c>
      <c r="E46" s="124">
        <v>59991915.959999986</v>
      </c>
      <c r="F46" s="124">
        <v>9578206.1999999993</v>
      </c>
      <c r="G46" s="124">
        <v>37434523.329999983</v>
      </c>
      <c r="H46" s="124">
        <v>77089438.860000029</v>
      </c>
      <c r="I46" s="124">
        <v>28795386.960000001</v>
      </c>
      <c r="J46" s="124">
        <v>26808147.529999997</v>
      </c>
      <c r="K46" s="124">
        <v>19913394.47000001</v>
      </c>
      <c r="L46" s="393">
        <f>SUM(C46:K46)</f>
        <v>654530229.80000007</v>
      </c>
    </row>
    <row r="47" spans="1:12">
      <c r="A47" s="38" t="s">
        <v>70</v>
      </c>
      <c r="B47" s="69" t="s">
        <v>149</v>
      </c>
      <c r="C47" s="124">
        <v>353051514.14000005</v>
      </c>
      <c r="D47" s="124">
        <v>23096789.98</v>
      </c>
      <c r="E47" s="124">
        <v>50857164.789999999</v>
      </c>
      <c r="F47" s="124">
        <v>13785840</v>
      </c>
      <c r="G47" s="124">
        <v>47535161.789999999</v>
      </c>
      <c r="H47" s="124">
        <v>82826817.439999998</v>
      </c>
      <c r="I47" s="124">
        <v>31500489.25</v>
      </c>
      <c r="J47" s="124">
        <v>23720877.229999997</v>
      </c>
      <c r="K47" s="124">
        <v>19625646.670000002</v>
      </c>
      <c r="L47" s="393">
        <f>SUM(C47:K47)</f>
        <v>646000301.29000008</v>
      </c>
    </row>
    <row r="48" spans="1:12">
      <c r="A48" s="38" t="s">
        <v>71</v>
      </c>
      <c r="B48" s="69" t="s">
        <v>150</v>
      </c>
      <c r="C48" s="124">
        <v>143272285.09</v>
      </c>
      <c r="D48" s="124">
        <v>16237278.549999997</v>
      </c>
      <c r="E48" s="124">
        <v>9872564.959999999</v>
      </c>
      <c r="F48" s="124">
        <v>25213972.48</v>
      </c>
      <c r="G48" s="124">
        <v>25659710.900000002</v>
      </c>
      <c r="H48" s="124">
        <v>70860738.329999998</v>
      </c>
      <c r="I48" s="124">
        <v>12862550.389999999</v>
      </c>
      <c r="J48" s="124">
        <v>6736717.29</v>
      </c>
      <c r="K48" s="124">
        <v>8009726.8200000003</v>
      </c>
      <c r="L48" s="393">
        <f>SUM(C48:K48)</f>
        <v>318725544.81</v>
      </c>
    </row>
    <row r="49" spans="1:12">
      <c r="A49" s="38" t="s">
        <v>1484</v>
      </c>
      <c r="B49" s="2" t="s">
        <v>154</v>
      </c>
      <c r="C49" s="137">
        <v>209779229.05000004</v>
      </c>
      <c r="D49" s="137">
        <v>6859511.4300000034</v>
      </c>
      <c r="E49" s="137">
        <v>40984599.829999998</v>
      </c>
      <c r="F49" s="137">
        <v>-11428132.48</v>
      </c>
      <c r="G49" s="137">
        <v>21875450.889999997</v>
      </c>
      <c r="H49" s="137">
        <v>11966079.109999999</v>
      </c>
      <c r="I49" s="137">
        <v>18637938.859999999</v>
      </c>
      <c r="J49" s="137">
        <v>16984159.939999998</v>
      </c>
      <c r="K49" s="137">
        <v>11615919.850000001</v>
      </c>
      <c r="L49" s="393">
        <f>SUM(C49:K49)</f>
        <v>327274756.48000008</v>
      </c>
    </row>
    <row r="50" spans="1:12">
      <c r="B50" s="8"/>
      <c r="C50" s="39"/>
      <c r="D50" s="39"/>
      <c r="E50" s="39"/>
      <c r="F50" s="39"/>
      <c r="G50" s="39"/>
      <c r="H50" s="39"/>
      <c r="I50" s="39"/>
      <c r="J50" s="39"/>
      <c r="K50" s="39"/>
      <c r="L50" s="39"/>
    </row>
    <row r="51" spans="1:12" s="68" customFormat="1">
      <c r="A51" s="71"/>
      <c r="B51" s="433" t="s">
        <v>1806</v>
      </c>
      <c r="C51" s="433"/>
      <c r="I51" s="77"/>
    </row>
    <row r="53" spans="1:12">
      <c r="C53" s="48"/>
    </row>
    <row r="54" spans="1:12">
      <c r="C54" s="48"/>
    </row>
    <row r="55" spans="1:12">
      <c r="C55" s="48"/>
    </row>
  </sheetData>
  <mergeCells count="6">
    <mergeCell ref="B51:C51"/>
    <mergeCell ref="B1:L1"/>
    <mergeCell ref="B2:L2"/>
    <mergeCell ref="B3:C3"/>
    <mergeCell ref="A5:B5"/>
    <mergeCell ref="A21:B21"/>
  </mergeCells>
  <phoneticPr fontId="94" type="noConversion"/>
  <pageMargins left="0.19685039370078741" right="0.19685039370078741" top="0.51181102362204722" bottom="0.43307086614173229" header="0.27559055118110237" footer="0.15748031496062992"/>
  <pageSetup paperSize="5" scale="70" orientation="landscape" blackAndWhite="1" r:id="rId1"/>
  <headerFooter>
    <oddFooter>&amp;R&amp;P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4610A3-1006-47C4-99D6-CCC25FECE7D8}">
  <sheetPr>
    <tabColor rgb="FF00B0F0"/>
  </sheetPr>
  <dimension ref="A1:O54"/>
  <sheetViews>
    <sheetView showGridLines="0" tabSelected="1"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K21" sqref="K21:K35"/>
    </sheetView>
  </sheetViews>
  <sheetFormatPr defaultColWidth="9" defaultRowHeight="12.75"/>
  <cols>
    <col min="1" max="1" width="7.125" style="36" customWidth="1"/>
    <col min="2" max="2" width="41.375" style="1" customWidth="1"/>
    <col min="3" max="3" width="18.75" style="1" customWidth="1"/>
    <col min="4" max="4" width="16.75" style="1" bestFit="1" customWidth="1"/>
    <col min="5" max="5" width="18.75" style="1" customWidth="1"/>
    <col min="6" max="7" width="18" style="1" bestFit="1" customWidth="1"/>
    <col min="8" max="8" width="18.75" style="1" customWidth="1"/>
    <col min="9" max="9" width="18" style="1" bestFit="1" customWidth="1"/>
    <col min="10" max="10" width="18.375" style="1" customWidth="1"/>
    <col min="11" max="11" width="18" style="1" customWidth="1"/>
    <col min="12" max="12" width="20" style="1" bestFit="1" customWidth="1"/>
    <col min="13" max="14" width="9" style="1"/>
    <col min="15" max="15" width="14.625" style="1" bestFit="1" customWidth="1"/>
    <col min="16" max="16384" width="9" style="1"/>
  </cols>
  <sheetData>
    <row r="1" spans="1:15">
      <c r="B1" s="418" t="s">
        <v>140</v>
      </c>
      <c r="C1" s="418"/>
      <c r="D1" s="418"/>
      <c r="E1" s="418"/>
      <c r="F1" s="418"/>
      <c r="G1" s="418"/>
      <c r="H1" s="418"/>
      <c r="I1" s="418"/>
      <c r="J1" s="418"/>
      <c r="K1" s="418"/>
      <c r="L1" s="418"/>
    </row>
    <row r="2" spans="1:15" ht="12.75" customHeight="1">
      <c r="B2" s="495" t="s">
        <v>1828</v>
      </c>
      <c r="C2" s="495"/>
      <c r="D2" s="495"/>
      <c r="E2" s="495"/>
      <c r="F2" s="495"/>
      <c r="G2" s="495"/>
      <c r="H2" s="495"/>
      <c r="I2" s="495"/>
      <c r="J2" s="495"/>
      <c r="K2" s="495"/>
      <c r="L2" s="495"/>
    </row>
    <row r="3" spans="1:15">
      <c r="B3" s="496"/>
      <c r="C3" s="497"/>
    </row>
    <row r="4" spans="1:15" s="35" customFormat="1" ht="25.5">
      <c r="A4" s="10" t="s">
        <v>1</v>
      </c>
      <c r="B4" s="10" t="s">
        <v>2</v>
      </c>
      <c r="C4" s="10" t="s">
        <v>141</v>
      </c>
      <c r="D4" s="10" t="s">
        <v>114</v>
      </c>
      <c r="E4" s="37" t="s">
        <v>115</v>
      </c>
      <c r="F4" s="37" t="s">
        <v>116</v>
      </c>
      <c r="G4" s="37" t="s">
        <v>117</v>
      </c>
      <c r="H4" s="37" t="s">
        <v>142</v>
      </c>
      <c r="I4" s="37" t="s">
        <v>119</v>
      </c>
      <c r="J4" s="37" t="s">
        <v>120</v>
      </c>
      <c r="K4" s="37" t="s">
        <v>121</v>
      </c>
      <c r="L4" s="10" t="s">
        <v>143</v>
      </c>
    </row>
    <row r="5" spans="1:15">
      <c r="A5" s="423" t="s">
        <v>5</v>
      </c>
      <c r="B5" s="425"/>
      <c r="C5" s="72"/>
      <c r="D5" s="73"/>
      <c r="E5" s="74"/>
      <c r="F5" s="74"/>
      <c r="G5" s="74"/>
      <c r="H5" s="74"/>
      <c r="I5" s="74"/>
      <c r="J5" s="74"/>
      <c r="K5" s="74"/>
      <c r="L5" s="75"/>
    </row>
    <row r="6" spans="1:15">
      <c r="A6" s="38" t="s">
        <v>6</v>
      </c>
      <c r="B6" s="182" t="s">
        <v>7</v>
      </c>
      <c r="C6" s="78">
        <v>395987328.13</v>
      </c>
      <c r="D6" s="79">
        <v>43589816.810000002</v>
      </c>
      <c r="E6" s="79">
        <v>55759159.340000004</v>
      </c>
      <c r="F6" s="79">
        <v>75884574.549999997</v>
      </c>
      <c r="G6" s="79">
        <v>85308939.939999998</v>
      </c>
      <c r="H6" s="79">
        <v>132265855.70999999</v>
      </c>
      <c r="I6" s="79">
        <v>57408196.969999999</v>
      </c>
      <c r="J6" s="79">
        <v>39926598.149999999</v>
      </c>
      <c r="K6" s="79">
        <v>35450385.079999998</v>
      </c>
      <c r="L6" s="393">
        <f>SUM(C6:K6)</f>
        <v>921580854.68000007</v>
      </c>
    </row>
    <row r="7" spans="1:15">
      <c r="A7" s="38" t="s">
        <v>8</v>
      </c>
      <c r="B7" s="182" t="s">
        <v>9</v>
      </c>
      <c r="C7" s="79">
        <v>791824</v>
      </c>
      <c r="D7" s="79">
        <v>99500</v>
      </c>
      <c r="E7" s="79">
        <v>401350</v>
      </c>
      <c r="F7" s="79">
        <v>311550</v>
      </c>
      <c r="G7" s="79">
        <v>525500</v>
      </c>
      <c r="H7" s="79">
        <v>471250</v>
      </c>
      <c r="I7" s="79">
        <v>298250</v>
      </c>
      <c r="J7" s="79">
        <v>254650</v>
      </c>
      <c r="K7" s="79">
        <v>90950</v>
      </c>
      <c r="L7" s="393">
        <f t="shared" ref="L7:L16" si="0">SUM(C7:K7)</f>
        <v>3244824</v>
      </c>
    </row>
    <row r="8" spans="1:15">
      <c r="A8" s="38" t="s">
        <v>10</v>
      </c>
      <c r="B8" s="182" t="s">
        <v>11</v>
      </c>
      <c r="C8" s="79">
        <v>2264676</v>
      </c>
      <c r="D8" s="79">
        <v>36261</v>
      </c>
      <c r="E8" s="79">
        <v>6446</v>
      </c>
      <c r="F8" s="79">
        <v>9758.2000000000007</v>
      </c>
      <c r="G8" s="79">
        <v>108972.32</v>
      </c>
      <c r="H8" s="79">
        <v>875909.55</v>
      </c>
      <c r="I8" s="79">
        <v>23838</v>
      </c>
      <c r="J8" s="79">
        <v>18331.5</v>
      </c>
      <c r="K8" s="79">
        <v>35227</v>
      </c>
      <c r="L8" s="393">
        <f t="shared" si="0"/>
        <v>3379419.5700000003</v>
      </c>
    </row>
    <row r="9" spans="1:15">
      <c r="A9" s="38" t="s">
        <v>12</v>
      </c>
      <c r="B9" s="182" t="s">
        <v>13</v>
      </c>
      <c r="C9" s="79">
        <v>15224519.699999999</v>
      </c>
      <c r="D9" s="79">
        <v>374107.76</v>
      </c>
      <c r="E9" s="79">
        <v>355663.49</v>
      </c>
      <c r="F9" s="79">
        <v>804982.84</v>
      </c>
      <c r="G9" s="79">
        <v>1318172.3799999999</v>
      </c>
      <c r="H9" s="79">
        <v>4057901.02</v>
      </c>
      <c r="I9" s="79">
        <v>563494.61</v>
      </c>
      <c r="J9" s="79">
        <v>262748</v>
      </c>
      <c r="K9" s="79">
        <v>203699.51</v>
      </c>
      <c r="L9" s="393">
        <f t="shared" si="0"/>
        <v>23165289.309999999</v>
      </c>
    </row>
    <row r="10" spans="1:15">
      <c r="A10" s="38" t="s">
        <v>14</v>
      </c>
      <c r="B10" s="182" t="s">
        <v>15</v>
      </c>
      <c r="C10" s="79">
        <v>104464236.28</v>
      </c>
      <c r="D10" s="79">
        <v>3171342.45</v>
      </c>
      <c r="E10" s="79">
        <v>4119966.52</v>
      </c>
      <c r="F10" s="79">
        <v>4448581.18</v>
      </c>
      <c r="G10" s="79">
        <v>11036943.699999999</v>
      </c>
      <c r="H10" s="79">
        <v>38447263.299999997</v>
      </c>
      <c r="I10" s="79">
        <v>2595290.46</v>
      </c>
      <c r="J10" s="79">
        <v>1376363.1</v>
      </c>
      <c r="K10" s="79">
        <v>2463399.21</v>
      </c>
      <c r="L10" s="393">
        <f t="shared" si="0"/>
        <v>172123386.20000002</v>
      </c>
    </row>
    <row r="11" spans="1:15">
      <c r="A11" s="38" t="s">
        <v>16</v>
      </c>
      <c r="B11" s="182" t="s">
        <v>17</v>
      </c>
      <c r="C11" s="79">
        <v>90364605.579999998</v>
      </c>
      <c r="D11" s="79">
        <v>1810961.25</v>
      </c>
      <c r="E11" s="79">
        <v>1405173.99</v>
      </c>
      <c r="F11" s="79">
        <v>2676011.0299999998</v>
      </c>
      <c r="G11" s="79">
        <v>4506051.07</v>
      </c>
      <c r="H11" s="79">
        <v>14389822.58</v>
      </c>
      <c r="I11" s="79">
        <v>1304524.03</v>
      </c>
      <c r="J11" s="79">
        <v>1622963.41</v>
      </c>
      <c r="K11" s="79">
        <v>1873144.02</v>
      </c>
      <c r="L11" s="393">
        <f t="shared" si="0"/>
        <v>119953256.95999998</v>
      </c>
    </row>
    <row r="12" spans="1:15">
      <c r="A12" s="38" t="s">
        <v>18</v>
      </c>
      <c r="B12" s="182" t="s">
        <v>19</v>
      </c>
      <c r="C12" s="79">
        <v>10955773.859999999</v>
      </c>
      <c r="D12" s="79">
        <v>548581.43000000005</v>
      </c>
      <c r="E12" s="79">
        <v>441169</v>
      </c>
      <c r="F12" s="79">
        <v>1323728.26</v>
      </c>
      <c r="G12" s="79">
        <v>6579610.6699999999</v>
      </c>
      <c r="H12" s="79">
        <v>2011351.66</v>
      </c>
      <c r="I12" s="79">
        <v>584040.25</v>
      </c>
      <c r="J12" s="79">
        <v>127273</v>
      </c>
      <c r="K12" s="79">
        <v>0</v>
      </c>
      <c r="L12" s="393">
        <f t="shared" si="0"/>
        <v>22571528.129999999</v>
      </c>
      <c r="O12" s="39"/>
    </row>
    <row r="13" spans="1:15">
      <c r="A13" s="38" t="s">
        <v>20</v>
      </c>
      <c r="B13" s="182" t="s">
        <v>21</v>
      </c>
      <c r="C13" s="79">
        <v>104995977.95</v>
      </c>
      <c r="D13" s="79">
        <v>4470013.53</v>
      </c>
      <c r="E13" s="79">
        <v>8914809.5500000007</v>
      </c>
      <c r="F13" s="79">
        <v>11186586.51</v>
      </c>
      <c r="G13" s="79">
        <v>11059155.35</v>
      </c>
      <c r="H13" s="79">
        <v>39882252.289999999</v>
      </c>
      <c r="I13" s="79">
        <v>3619981.52</v>
      </c>
      <c r="J13" s="79">
        <v>2589979.75</v>
      </c>
      <c r="K13" s="79">
        <v>4244798.5999999996</v>
      </c>
      <c r="L13" s="393">
        <f t="shared" si="0"/>
        <v>190963555.05000001</v>
      </c>
      <c r="O13" s="39"/>
    </row>
    <row r="14" spans="1:15">
      <c r="A14" s="38" t="s">
        <v>22</v>
      </c>
      <c r="B14" s="182" t="s">
        <v>23</v>
      </c>
      <c r="C14" s="79">
        <v>196154560.13999999</v>
      </c>
      <c r="D14" s="79">
        <v>30232292.190000001</v>
      </c>
      <c r="E14" s="79">
        <v>27923333.329999998</v>
      </c>
      <c r="F14" s="79">
        <v>48160209.420000002</v>
      </c>
      <c r="G14" s="79">
        <v>50868974.719999999</v>
      </c>
      <c r="H14" s="79">
        <v>89144559.989999995</v>
      </c>
      <c r="I14" s="79">
        <v>30709245.920000002</v>
      </c>
      <c r="J14" s="79">
        <v>11327394.960000001</v>
      </c>
      <c r="K14" s="79">
        <v>12357709.66</v>
      </c>
      <c r="L14" s="393">
        <f t="shared" si="0"/>
        <v>496878280.32999998</v>
      </c>
      <c r="O14" s="40"/>
    </row>
    <row r="15" spans="1:15">
      <c r="A15" s="38" t="s">
        <v>24</v>
      </c>
      <c r="B15" s="182" t="s">
        <v>25</v>
      </c>
      <c r="C15" s="79">
        <v>68364148.810000002</v>
      </c>
      <c r="D15" s="79">
        <v>6026828.0800000001</v>
      </c>
      <c r="E15" s="79">
        <v>7502504.6600000001</v>
      </c>
      <c r="F15" s="79">
        <v>10023383.119999999</v>
      </c>
      <c r="G15" s="79">
        <v>12560743.26</v>
      </c>
      <c r="H15" s="79">
        <v>35736982.759999998</v>
      </c>
      <c r="I15" s="79">
        <v>6342399.8899999997</v>
      </c>
      <c r="J15" s="79">
        <v>4434053.8099999996</v>
      </c>
      <c r="K15" s="79">
        <v>7798593.9400000004</v>
      </c>
      <c r="L15" s="393">
        <f t="shared" si="0"/>
        <v>158789638.32999998</v>
      </c>
    </row>
    <row r="16" spans="1:15">
      <c r="A16" s="175" t="s">
        <v>1465</v>
      </c>
      <c r="B16" s="176" t="s">
        <v>1466</v>
      </c>
      <c r="C16" s="79">
        <v>0</v>
      </c>
      <c r="D16" s="79">
        <v>0</v>
      </c>
      <c r="E16" s="79">
        <v>0</v>
      </c>
      <c r="F16" s="79">
        <v>0</v>
      </c>
      <c r="G16" s="79">
        <v>0</v>
      </c>
      <c r="H16" s="79">
        <v>0</v>
      </c>
      <c r="I16" s="79">
        <v>0</v>
      </c>
      <c r="J16" s="79">
        <v>0</v>
      </c>
      <c r="K16" s="79">
        <v>0</v>
      </c>
      <c r="L16" s="393">
        <f t="shared" si="0"/>
        <v>0</v>
      </c>
    </row>
    <row r="17" spans="1:12">
      <c r="A17" s="38" t="s">
        <v>26</v>
      </c>
      <c r="B17" s="182" t="s">
        <v>27</v>
      </c>
      <c r="C17" s="79">
        <v>120209316.06</v>
      </c>
      <c r="D17" s="79">
        <v>2326076.7400000002</v>
      </c>
      <c r="E17" s="79">
        <v>0</v>
      </c>
      <c r="F17" s="79">
        <v>4575608.7699999996</v>
      </c>
      <c r="G17" s="79">
        <v>4829664.58</v>
      </c>
      <c r="H17" s="79">
        <v>16217682.82</v>
      </c>
      <c r="I17" s="79">
        <v>2059868.22</v>
      </c>
      <c r="J17" s="79">
        <v>3113194.09</v>
      </c>
      <c r="K17" s="79">
        <v>1447212.68</v>
      </c>
      <c r="L17" s="393">
        <f>SUM(C17:K17)</f>
        <v>154778623.96000001</v>
      </c>
    </row>
    <row r="18" spans="1:12" s="43" customFormat="1">
      <c r="A18" s="41" t="s">
        <v>28</v>
      </c>
      <c r="B18" s="42" t="s">
        <v>29</v>
      </c>
      <c r="C18" s="394">
        <f>SUM(C6:C17)</f>
        <v>1109776966.51</v>
      </c>
      <c r="D18" s="394">
        <f>SUM(D6:D17)</f>
        <v>92685781.239999995</v>
      </c>
      <c r="E18" s="394">
        <f t="shared" ref="E18:K18" si="1">SUM(E6:E17)</f>
        <v>106829575.88000001</v>
      </c>
      <c r="F18" s="394">
        <f t="shared" si="1"/>
        <v>159404973.88000003</v>
      </c>
      <c r="G18" s="394">
        <f t="shared" si="1"/>
        <v>188702727.98999998</v>
      </c>
      <c r="H18" s="394">
        <f>SUM(H6:H17)</f>
        <v>373500831.67999995</v>
      </c>
      <c r="I18" s="394">
        <f t="shared" si="1"/>
        <v>105509129.87</v>
      </c>
      <c r="J18" s="394">
        <f t="shared" si="1"/>
        <v>65053549.769999996</v>
      </c>
      <c r="K18" s="394">
        <f t="shared" si="1"/>
        <v>65965119.699999996</v>
      </c>
      <c r="L18" s="394">
        <f>SUM(L6:L17)</f>
        <v>2267428656.52</v>
      </c>
    </row>
    <row r="19" spans="1:12" s="43" customFormat="1">
      <c r="A19" s="41" t="s">
        <v>1408</v>
      </c>
      <c r="B19" s="42" t="s">
        <v>156</v>
      </c>
      <c r="C19" s="394">
        <f>C18-C17</f>
        <v>989567650.45000005</v>
      </c>
      <c r="D19" s="394">
        <f t="shared" ref="D19:L19" si="2">D18-D17</f>
        <v>90359704.5</v>
      </c>
      <c r="E19" s="394">
        <f t="shared" si="2"/>
        <v>106829575.88000001</v>
      </c>
      <c r="F19" s="394">
        <f t="shared" si="2"/>
        <v>154829365.11000001</v>
      </c>
      <c r="G19" s="394">
        <f t="shared" si="2"/>
        <v>183873063.40999997</v>
      </c>
      <c r="H19" s="394">
        <f t="shared" si="2"/>
        <v>357283148.85999995</v>
      </c>
      <c r="I19" s="394">
        <f t="shared" si="2"/>
        <v>103449261.65000001</v>
      </c>
      <c r="J19" s="394">
        <f t="shared" si="2"/>
        <v>61940355.679999992</v>
      </c>
      <c r="K19" s="394">
        <f t="shared" si="2"/>
        <v>64517907.019999996</v>
      </c>
      <c r="L19" s="394">
        <f t="shared" si="2"/>
        <v>2112650032.5599999</v>
      </c>
    </row>
    <row r="20" spans="1:12">
      <c r="A20" s="423" t="s">
        <v>30</v>
      </c>
      <c r="B20" s="424"/>
      <c r="C20" s="396"/>
      <c r="D20" s="396"/>
      <c r="E20" s="396"/>
      <c r="F20" s="396"/>
      <c r="G20" s="396"/>
      <c r="H20" s="396"/>
      <c r="I20" s="396"/>
      <c r="J20" s="396"/>
      <c r="K20" s="396"/>
      <c r="L20" s="397"/>
    </row>
    <row r="21" spans="1:12">
      <c r="A21" s="38" t="s">
        <v>31</v>
      </c>
      <c r="B21" s="182" t="s">
        <v>32</v>
      </c>
      <c r="C21" s="79">
        <v>136793432.25999999</v>
      </c>
      <c r="D21" s="79">
        <v>7060186.6299999999</v>
      </c>
      <c r="E21" s="79">
        <v>8619150.5299999993</v>
      </c>
      <c r="F21" s="79">
        <v>13115890.609999999</v>
      </c>
      <c r="G21" s="79">
        <v>13189778.66</v>
      </c>
      <c r="H21" s="79">
        <v>49216592.490000002</v>
      </c>
      <c r="I21" s="79">
        <v>11971159.779999999</v>
      </c>
      <c r="J21" s="79">
        <v>3784770.21</v>
      </c>
      <c r="K21" s="79">
        <v>4850661.42</v>
      </c>
      <c r="L21" s="393">
        <f>SUM(C21:K21)</f>
        <v>248601622.58999997</v>
      </c>
    </row>
    <row r="22" spans="1:12">
      <c r="A22" s="38" t="s">
        <v>33</v>
      </c>
      <c r="B22" s="182" t="s">
        <v>34</v>
      </c>
      <c r="C22" s="79">
        <v>67080799.990000002</v>
      </c>
      <c r="D22" s="79">
        <v>1744698.96</v>
      </c>
      <c r="E22" s="79">
        <v>3288094.21</v>
      </c>
      <c r="F22" s="79">
        <v>2475590.63</v>
      </c>
      <c r="G22" s="79">
        <v>3429855.19</v>
      </c>
      <c r="H22" s="79">
        <v>12244888.24</v>
      </c>
      <c r="I22" s="79">
        <v>2355612.81</v>
      </c>
      <c r="J22" s="79">
        <v>1551326.82</v>
      </c>
      <c r="K22" s="79">
        <v>1476186.99</v>
      </c>
      <c r="L22" s="393">
        <f t="shared" ref="L22:L35" si="3">SUM(C22:K22)</f>
        <v>95647053.839999974</v>
      </c>
    </row>
    <row r="23" spans="1:12">
      <c r="A23" s="38" t="s">
        <v>35</v>
      </c>
      <c r="B23" s="182" t="s">
        <v>36</v>
      </c>
      <c r="C23" s="79">
        <v>1168447.08</v>
      </c>
      <c r="D23" s="79">
        <v>254695.42</v>
      </c>
      <c r="E23" s="79">
        <v>355197.82</v>
      </c>
      <c r="F23" s="79">
        <v>550335.41</v>
      </c>
      <c r="G23" s="79">
        <v>350928.11</v>
      </c>
      <c r="H23" s="79">
        <v>318179.15999999997</v>
      </c>
      <c r="I23" s="79">
        <v>344902.9</v>
      </c>
      <c r="J23" s="79">
        <v>236027.51</v>
      </c>
      <c r="K23" s="79">
        <v>238341.59</v>
      </c>
      <c r="L23" s="393">
        <f t="shared" si="3"/>
        <v>3817055</v>
      </c>
    </row>
    <row r="24" spans="1:12">
      <c r="A24" s="38" t="s">
        <v>37</v>
      </c>
      <c r="B24" s="182" t="s">
        <v>38</v>
      </c>
      <c r="C24" s="79">
        <v>24653811.420000002</v>
      </c>
      <c r="D24" s="79">
        <v>2600301.2999999998</v>
      </c>
      <c r="E24" s="79">
        <v>1020148.93</v>
      </c>
      <c r="F24" s="79">
        <v>4120411.88</v>
      </c>
      <c r="G24" s="79">
        <v>4798112.0599999996</v>
      </c>
      <c r="H24" s="79">
        <v>12279965</v>
      </c>
      <c r="I24" s="79">
        <v>3062357.25</v>
      </c>
      <c r="J24" s="79">
        <v>1676306.68</v>
      </c>
      <c r="K24" s="79">
        <v>1417246</v>
      </c>
      <c r="L24" s="393">
        <f t="shared" si="3"/>
        <v>55628660.520000003</v>
      </c>
    </row>
    <row r="25" spans="1:12">
      <c r="A25" s="38" t="s">
        <v>39</v>
      </c>
      <c r="B25" s="182" t="s">
        <v>40</v>
      </c>
      <c r="C25" s="79">
        <v>196336304.94</v>
      </c>
      <c r="D25" s="79">
        <v>30259801.190000001</v>
      </c>
      <c r="E25" s="79">
        <v>27930833.329999998</v>
      </c>
      <c r="F25" s="79">
        <v>48195457.039999999</v>
      </c>
      <c r="G25" s="79">
        <v>50889515.780000001</v>
      </c>
      <c r="H25" s="79">
        <v>89205859.870000005</v>
      </c>
      <c r="I25" s="79">
        <v>30709245.920000002</v>
      </c>
      <c r="J25" s="79">
        <v>11327394.960000001</v>
      </c>
      <c r="K25" s="79">
        <v>12357709.66</v>
      </c>
      <c r="L25" s="393">
        <f t="shared" si="3"/>
        <v>497212122.69</v>
      </c>
    </row>
    <row r="26" spans="1:12">
      <c r="A26" s="38" t="s">
        <v>41</v>
      </c>
      <c r="B26" s="182" t="s">
        <v>42</v>
      </c>
      <c r="C26" s="79">
        <v>77993022.840000004</v>
      </c>
      <c r="D26" s="79">
        <v>7986993.21</v>
      </c>
      <c r="E26" s="79">
        <v>9556962</v>
      </c>
      <c r="F26" s="79">
        <v>16221623.34</v>
      </c>
      <c r="G26" s="79">
        <v>17127624.300000001</v>
      </c>
      <c r="H26" s="79">
        <v>28060827</v>
      </c>
      <c r="I26" s="79">
        <v>9657323.3699999992</v>
      </c>
      <c r="J26" s="79">
        <v>6831603.79</v>
      </c>
      <c r="K26" s="79">
        <v>6343271</v>
      </c>
      <c r="L26" s="393">
        <f t="shared" si="3"/>
        <v>179779250.84999999</v>
      </c>
    </row>
    <row r="27" spans="1:12">
      <c r="A27" s="38" t="s">
        <v>43</v>
      </c>
      <c r="B27" s="182" t="s">
        <v>44</v>
      </c>
      <c r="C27" s="79">
        <v>146232569.5</v>
      </c>
      <c r="D27" s="79">
        <v>12518033.279999999</v>
      </c>
      <c r="E27" s="79">
        <v>16829674</v>
      </c>
      <c r="F27" s="79">
        <v>26838618</v>
      </c>
      <c r="G27" s="79">
        <v>25437942</v>
      </c>
      <c r="H27" s="79">
        <v>59600766</v>
      </c>
      <c r="I27" s="79">
        <v>18307974</v>
      </c>
      <c r="J27" s="79">
        <v>11228672</v>
      </c>
      <c r="K27" s="79">
        <v>9228593.5</v>
      </c>
      <c r="L27" s="393">
        <f t="shared" si="3"/>
        <v>326222842.27999997</v>
      </c>
    </row>
    <row r="28" spans="1:12">
      <c r="A28" s="38" t="s">
        <v>45</v>
      </c>
      <c r="B28" s="182" t="s">
        <v>46</v>
      </c>
      <c r="C28" s="79">
        <v>17676063.219999999</v>
      </c>
      <c r="D28" s="79">
        <v>1650533.49</v>
      </c>
      <c r="E28" s="79">
        <v>1862236.69</v>
      </c>
      <c r="F28" s="79">
        <v>3354228.42</v>
      </c>
      <c r="G28" s="79">
        <v>2872896.75</v>
      </c>
      <c r="H28" s="79">
        <v>6278396.9800000004</v>
      </c>
      <c r="I28" s="79">
        <v>2255315.69</v>
      </c>
      <c r="J28" s="79">
        <v>1035591.95</v>
      </c>
      <c r="K28" s="79">
        <v>1195159.97</v>
      </c>
      <c r="L28" s="393">
        <f t="shared" si="3"/>
        <v>38180423.159999996</v>
      </c>
    </row>
    <row r="29" spans="1:12">
      <c r="A29" s="38" t="s">
        <v>47</v>
      </c>
      <c r="B29" s="182" t="s">
        <v>48</v>
      </c>
      <c r="C29" s="79">
        <v>79792631.450000003</v>
      </c>
      <c r="D29" s="79">
        <v>2939963.06</v>
      </c>
      <c r="E29" s="79">
        <v>3467111.59</v>
      </c>
      <c r="F29" s="79">
        <v>9571384.1400000006</v>
      </c>
      <c r="G29" s="79">
        <v>5659428.0599999996</v>
      </c>
      <c r="H29" s="79">
        <v>38922305.359999999</v>
      </c>
      <c r="I29" s="79">
        <v>6006335.2699999996</v>
      </c>
      <c r="J29" s="79">
        <v>8262805.29</v>
      </c>
      <c r="K29" s="79">
        <v>4743680.5199999996</v>
      </c>
      <c r="L29" s="393">
        <f t="shared" si="3"/>
        <v>159365644.74000004</v>
      </c>
    </row>
    <row r="30" spans="1:12">
      <c r="A30" s="38" t="s">
        <v>49</v>
      </c>
      <c r="B30" s="182" t="s">
        <v>50</v>
      </c>
      <c r="C30" s="79">
        <v>24873869.859999999</v>
      </c>
      <c r="D30" s="79">
        <v>2305739.4700000002</v>
      </c>
      <c r="E30" s="79">
        <v>2101596.17</v>
      </c>
      <c r="F30" s="79">
        <v>5961943.8600000003</v>
      </c>
      <c r="G30" s="79">
        <v>4378500.46</v>
      </c>
      <c r="H30" s="79">
        <v>9744331.8699999992</v>
      </c>
      <c r="I30" s="79">
        <v>3326057.81</v>
      </c>
      <c r="J30" s="79">
        <v>1225585.78</v>
      </c>
      <c r="K30" s="79">
        <v>1119211.23</v>
      </c>
      <c r="L30" s="393">
        <f t="shared" si="3"/>
        <v>55036836.509999998</v>
      </c>
    </row>
    <row r="31" spans="1:12">
      <c r="A31" s="38" t="s">
        <v>51</v>
      </c>
      <c r="B31" s="182" t="s">
        <v>52</v>
      </c>
      <c r="C31" s="79">
        <v>23743140.73</v>
      </c>
      <c r="D31" s="79">
        <v>2593253.0499999998</v>
      </c>
      <c r="E31" s="79">
        <v>3644178.02</v>
      </c>
      <c r="F31" s="79">
        <v>4657014.71</v>
      </c>
      <c r="G31" s="79">
        <v>4617360.5999999996</v>
      </c>
      <c r="H31" s="79">
        <v>13595321.83</v>
      </c>
      <c r="I31" s="79">
        <v>2693547.82</v>
      </c>
      <c r="J31" s="79">
        <v>2971775.75</v>
      </c>
      <c r="K31" s="79">
        <v>1981469.34</v>
      </c>
      <c r="L31" s="393">
        <f t="shared" si="3"/>
        <v>60497061.850000001</v>
      </c>
    </row>
    <row r="32" spans="1:12">
      <c r="A32" s="38" t="s">
        <v>53</v>
      </c>
      <c r="B32" s="182" t="s">
        <v>54</v>
      </c>
      <c r="C32" s="79">
        <v>75602810.239999995</v>
      </c>
      <c r="D32" s="79">
        <v>6058431.9400000004</v>
      </c>
      <c r="E32" s="79">
        <v>8865773.1500000004</v>
      </c>
      <c r="F32" s="79">
        <v>12232161.91</v>
      </c>
      <c r="G32" s="79">
        <v>7914472.6500000004</v>
      </c>
      <c r="H32" s="79">
        <v>18121076.129999999</v>
      </c>
      <c r="I32" s="79">
        <v>7016349.21</v>
      </c>
      <c r="J32" s="79">
        <v>5014333.8600000003</v>
      </c>
      <c r="K32" s="79">
        <v>6159015.0300000003</v>
      </c>
      <c r="L32" s="393">
        <f t="shared" si="3"/>
        <v>146984424.12</v>
      </c>
    </row>
    <row r="33" spans="1:12">
      <c r="A33" s="38" t="s">
        <v>55</v>
      </c>
      <c r="B33" s="182" t="s">
        <v>56</v>
      </c>
      <c r="C33" s="79">
        <v>9290472.7799999993</v>
      </c>
      <c r="D33" s="79">
        <v>227433.78</v>
      </c>
      <c r="E33" s="79">
        <v>606828.41</v>
      </c>
      <c r="F33" s="79">
        <v>1570956.39</v>
      </c>
      <c r="G33" s="79">
        <v>3495833.32</v>
      </c>
      <c r="H33" s="79">
        <v>3399713.6</v>
      </c>
      <c r="I33" s="79">
        <v>596723.74</v>
      </c>
      <c r="J33" s="79">
        <v>699650.3</v>
      </c>
      <c r="K33" s="79">
        <v>315745.59000000003</v>
      </c>
      <c r="L33" s="393">
        <f t="shared" si="3"/>
        <v>20203357.91</v>
      </c>
    </row>
    <row r="34" spans="1:12">
      <c r="A34" s="38" t="s">
        <v>57</v>
      </c>
      <c r="B34" s="182" t="s">
        <v>58</v>
      </c>
      <c r="C34" s="79">
        <v>38360381.159999996</v>
      </c>
      <c r="D34" s="79">
        <v>7812991.6799999997</v>
      </c>
      <c r="E34" s="79">
        <v>10468981.48</v>
      </c>
      <c r="F34" s="79">
        <v>11309951.49</v>
      </c>
      <c r="G34" s="79">
        <v>30015392.989999998</v>
      </c>
      <c r="H34" s="79">
        <v>10403234.75</v>
      </c>
      <c r="I34" s="79">
        <v>8393257.6500000004</v>
      </c>
      <c r="J34" s="79">
        <v>6927007.4800000004</v>
      </c>
      <c r="K34" s="79">
        <v>4385559.95</v>
      </c>
      <c r="L34" s="393">
        <f t="shared" si="3"/>
        <v>128076758.63</v>
      </c>
    </row>
    <row r="35" spans="1:12">
      <c r="A35" s="175" t="s">
        <v>1467</v>
      </c>
      <c r="B35" s="176" t="s">
        <v>1468</v>
      </c>
      <c r="C35" s="79">
        <v>591026.81000000006</v>
      </c>
      <c r="D35" s="79">
        <v>0</v>
      </c>
      <c r="E35" s="79">
        <v>0</v>
      </c>
      <c r="F35" s="79">
        <v>0</v>
      </c>
      <c r="G35" s="79">
        <v>0</v>
      </c>
      <c r="H35" s="79">
        <v>0</v>
      </c>
      <c r="I35" s="79">
        <v>0</v>
      </c>
      <c r="J35" s="79">
        <v>0</v>
      </c>
      <c r="K35" s="79">
        <v>0</v>
      </c>
      <c r="L35" s="393">
        <f t="shared" si="3"/>
        <v>591026.81000000006</v>
      </c>
    </row>
    <row r="36" spans="1:12" s="43" customFormat="1">
      <c r="A36" s="41" t="s">
        <v>59</v>
      </c>
      <c r="B36" s="42" t="s">
        <v>60</v>
      </c>
      <c r="C36" s="394">
        <f>SUM(C21:C35)</f>
        <v>920188784.27999997</v>
      </c>
      <c r="D36" s="394">
        <f t="shared" ref="D36:L36" si="4">SUM(D21:D35)</f>
        <v>86013056.460000008</v>
      </c>
      <c r="E36" s="394">
        <f t="shared" si="4"/>
        <v>98616766.329999998</v>
      </c>
      <c r="F36" s="394">
        <f t="shared" si="4"/>
        <v>160175567.82999998</v>
      </c>
      <c r="G36" s="394">
        <f>SUM(G21:G35)</f>
        <v>174177640.92999998</v>
      </c>
      <c r="H36" s="394">
        <f t="shared" si="4"/>
        <v>351391458.27999997</v>
      </c>
      <c r="I36" s="394">
        <f t="shared" si="4"/>
        <v>106696163.21999998</v>
      </c>
      <c r="J36" s="394">
        <f t="shared" si="4"/>
        <v>62772852.379999995</v>
      </c>
      <c r="K36" s="394">
        <f t="shared" si="4"/>
        <v>55811851.789999999</v>
      </c>
      <c r="L36" s="394">
        <f t="shared" si="4"/>
        <v>2015844141.4999995</v>
      </c>
    </row>
    <row r="37" spans="1:12" s="43" customFormat="1">
      <c r="A37" s="41" t="s">
        <v>1409</v>
      </c>
      <c r="B37" s="42" t="s">
        <v>157</v>
      </c>
      <c r="C37" s="394">
        <f>C36-C32</f>
        <v>844585974.03999996</v>
      </c>
      <c r="D37" s="394">
        <f t="shared" ref="D37:K37" si="5">D36-D32</f>
        <v>79954624.520000011</v>
      </c>
      <c r="E37" s="394">
        <f t="shared" si="5"/>
        <v>89750993.179999992</v>
      </c>
      <c r="F37" s="394">
        <f t="shared" si="5"/>
        <v>147943405.91999999</v>
      </c>
      <c r="G37" s="394">
        <f t="shared" si="5"/>
        <v>166263168.27999997</v>
      </c>
      <c r="H37" s="394">
        <f t="shared" si="5"/>
        <v>333270382.14999998</v>
      </c>
      <c r="I37" s="394">
        <f t="shared" si="5"/>
        <v>99679814.00999999</v>
      </c>
      <c r="J37" s="394">
        <f t="shared" si="5"/>
        <v>57758518.519999996</v>
      </c>
      <c r="K37" s="394">
        <f t="shared" si="5"/>
        <v>49652836.759999998</v>
      </c>
      <c r="L37" s="394">
        <f>L36-L32</f>
        <v>1868859717.3799996</v>
      </c>
    </row>
    <row r="38" spans="1:12" s="45" customFormat="1">
      <c r="A38" s="41" t="s">
        <v>61</v>
      </c>
      <c r="B38" s="44" t="s">
        <v>144</v>
      </c>
      <c r="C38" s="398">
        <f>C18-C36</f>
        <v>189588182.23000002</v>
      </c>
      <c r="D38" s="398">
        <f t="shared" ref="D38:L38" si="6">D18-D36</f>
        <v>6672724.7799999863</v>
      </c>
      <c r="E38" s="398">
        <f t="shared" si="6"/>
        <v>8212809.5500000119</v>
      </c>
      <c r="F38" s="398">
        <f t="shared" si="6"/>
        <v>-770593.94999995828</v>
      </c>
      <c r="G38" s="398">
        <f t="shared" si="6"/>
        <v>14525087.060000002</v>
      </c>
      <c r="H38" s="398">
        <f t="shared" si="6"/>
        <v>22109373.399999976</v>
      </c>
      <c r="I38" s="398">
        <f t="shared" si="6"/>
        <v>-1187033.3499999791</v>
      </c>
      <c r="J38" s="398">
        <f t="shared" si="6"/>
        <v>2280697.3900000006</v>
      </c>
      <c r="K38" s="398">
        <f t="shared" si="6"/>
        <v>10153267.909999996</v>
      </c>
      <c r="L38" s="398">
        <f t="shared" si="6"/>
        <v>251584515.02000046</v>
      </c>
    </row>
    <row r="39" spans="1:12" s="45" customFormat="1">
      <c r="A39" s="41" t="s">
        <v>63</v>
      </c>
      <c r="B39" s="44" t="s">
        <v>145</v>
      </c>
      <c r="C39" s="398">
        <f>C38-C17+C32</f>
        <v>144981676.41000003</v>
      </c>
      <c r="D39" s="398">
        <f t="shared" ref="D39:L39" si="7">D38-D17+D32</f>
        <v>10405079.979999986</v>
      </c>
      <c r="E39" s="398">
        <f t="shared" si="7"/>
        <v>17078582.70000001</v>
      </c>
      <c r="F39" s="398">
        <f t="shared" si="7"/>
        <v>6885959.1900000423</v>
      </c>
      <c r="G39" s="398">
        <f t="shared" si="7"/>
        <v>17609895.130000003</v>
      </c>
      <c r="H39" s="398">
        <f t="shared" si="7"/>
        <v>24012766.709999975</v>
      </c>
      <c r="I39" s="398">
        <f t="shared" si="7"/>
        <v>3769447.6400000211</v>
      </c>
      <c r="J39" s="398">
        <f t="shared" si="7"/>
        <v>4181837.1600000011</v>
      </c>
      <c r="K39" s="398">
        <f t="shared" si="7"/>
        <v>14865070.259999998</v>
      </c>
      <c r="L39" s="398">
        <f t="shared" si="7"/>
        <v>243790315.18000045</v>
      </c>
    </row>
    <row r="40" spans="1:12" s="46" customFormat="1">
      <c r="A40" s="38" t="s">
        <v>65</v>
      </c>
      <c r="B40" s="182" t="s">
        <v>66</v>
      </c>
      <c r="C40" s="399"/>
      <c r="D40" s="399"/>
      <c r="E40" s="399"/>
      <c r="F40" s="399"/>
      <c r="G40" s="399"/>
      <c r="H40" s="399"/>
      <c r="I40" s="399"/>
      <c r="J40" s="399"/>
      <c r="K40" s="399"/>
      <c r="L40" s="399"/>
    </row>
    <row r="41" spans="1:12" s="46" customFormat="1">
      <c r="A41" s="38"/>
      <c r="B41" s="182" t="s">
        <v>67</v>
      </c>
      <c r="C41" s="399"/>
      <c r="D41" s="399"/>
      <c r="E41" s="399"/>
      <c r="F41" s="399"/>
      <c r="G41" s="399"/>
      <c r="H41" s="399"/>
      <c r="I41" s="399"/>
      <c r="J41" s="399"/>
      <c r="K41" s="399"/>
      <c r="L41" s="399"/>
    </row>
    <row r="42" spans="1:12" s="46" customFormat="1">
      <c r="A42" s="38"/>
      <c r="B42" s="182" t="s">
        <v>68</v>
      </c>
      <c r="C42" s="399"/>
      <c r="D42" s="399"/>
      <c r="E42" s="399"/>
      <c r="F42" s="399"/>
      <c r="G42" s="399"/>
      <c r="H42" s="399"/>
      <c r="I42" s="399"/>
      <c r="J42" s="399"/>
      <c r="K42" s="399"/>
      <c r="L42" s="399"/>
    </row>
    <row r="43" spans="1:12" s="46" customFormat="1">
      <c r="A43" s="38"/>
      <c r="B43" s="47" t="s">
        <v>146</v>
      </c>
      <c r="C43" s="399"/>
      <c r="D43" s="399"/>
      <c r="E43" s="399"/>
      <c r="F43" s="399"/>
      <c r="G43" s="399"/>
      <c r="H43" s="399"/>
      <c r="I43" s="399"/>
      <c r="J43" s="399"/>
      <c r="K43" s="399"/>
      <c r="L43" s="399"/>
    </row>
    <row r="44" spans="1:12">
      <c r="A44" s="38" t="s">
        <v>69</v>
      </c>
      <c r="B44" s="69" t="s">
        <v>148</v>
      </c>
      <c r="C44" s="124">
        <v>364021392.13</v>
      </c>
      <c r="D44" s="124">
        <v>13716365.140000001</v>
      </c>
      <c r="E44" s="124">
        <v>55983846.100000001</v>
      </c>
      <c r="F44" s="124">
        <v>8935324.4900000002</v>
      </c>
      <c r="G44" s="124">
        <v>35451846.490000002</v>
      </c>
      <c r="H44" s="124">
        <v>71165590.510000005</v>
      </c>
      <c r="I44" s="124">
        <v>28612093.68</v>
      </c>
      <c r="J44" s="124">
        <v>26433576.390000001</v>
      </c>
      <c r="K44" s="124">
        <v>19180796.359999999</v>
      </c>
      <c r="L44" s="393">
        <f>SUM(C44:K44)</f>
        <v>623500831.28999996</v>
      </c>
    </row>
    <row r="45" spans="1:12">
      <c r="A45" s="38" t="s">
        <v>70</v>
      </c>
      <c r="B45" s="69" t="s">
        <v>149</v>
      </c>
      <c r="C45" s="124">
        <v>361118192.11000001</v>
      </c>
      <c r="D45" s="124">
        <v>24717309.640000001</v>
      </c>
      <c r="E45" s="124">
        <v>57304158.740000002</v>
      </c>
      <c r="F45" s="124">
        <v>16257850.01</v>
      </c>
      <c r="G45" s="124">
        <v>46257430.539999999</v>
      </c>
      <c r="H45" s="124">
        <v>88447739.099999994</v>
      </c>
      <c r="I45" s="124">
        <v>33345598.199999999</v>
      </c>
      <c r="J45" s="124">
        <v>24380085.82</v>
      </c>
      <c r="K45" s="124">
        <v>21535425.149999999</v>
      </c>
      <c r="L45" s="393">
        <f>SUM(C45:K45)</f>
        <v>673363789.31000006</v>
      </c>
    </row>
    <row r="46" spans="1:12">
      <c r="A46" s="38" t="s">
        <v>71</v>
      </c>
      <c r="B46" s="69" t="s">
        <v>150</v>
      </c>
      <c r="C46" s="403">
        <v>-144875437.56</v>
      </c>
      <c r="D46" s="403">
        <v>-16349179.199999999</v>
      </c>
      <c r="E46" s="403">
        <v>-19003180.199999999</v>
      </c>
      <c r="F46" s="403">
        <v>-25331938.850000001</v>
      </c>
      <c r="G46" s="403">
        <v>-22354374.760000002</v>
      </c>
      <c r="H46" s="403">
        <v>-71586126.280000001</v>
      </c>
      <c r="I46" s="403">
        <v>-14406904.869999999</v>
      </c>
      <c r="J46" s="403">
        <v>-5812003.75</v>
      </c>
      <c r="K46" s="403">
        <v>-10201544.789999999</v>
      </c>
      <c r="L46" s="404">
        <f>SUM(C46:K46)</f>
        <v>-329920690.25999999</v>
      </c>
    </row>
    <row r="47" spans="1:12">
      <c r="A47" s="38" t="s">
        <v>1484</v>
      </c>
      <c r="B47" s="2" t="s">
        <v>154</v>
      </c>
      <c r="C47" s="137">
        <f>SUM(C45:C46)</f>
        <v>216242754.55000001</v>
      </c>
      <c r="D47" s="137">
        <f t="shared" ref="D47:K47" si="8">SUM(D45:D46)</f>
        <v>8368130.4400000013</v>
      </c>
      <c r="E47" s="137">
        <f t="shared" si="8"/>
        <v>38300978.540000007</v>
      </c>
      <c r="F47" s="137">
        <f t="shared" si="8"/>
        <v>-9074088.8400000017</v>
      </c>
      <c r="G47" s="137">
        <f t="shared" si="8"/>
        <v>23903055.779999997</v>
      </c>
      <c r="H47" s="137">
        <f t="shared" si="8"/>
        <v>16861612.819999993</v>
      </c>
      <c r="I47" s="137">
        <f t="shared" si="8"/>
        <v>18938693.329999998</v>
      </c>
      <c r="J47" s="137">
        <f t="shared" si="8"/>
        <v>18568082.07</v>
      </c>
      <c r="K47" s="137">
        <f t="shared" si="8"/>
        <v>11333880.359999999</v>
      </c>
      <c r="L47" s="393">
        <f>SUM(C47:K47)</f>
        <v>343443099.05000001</v>
      </c>
    </row>
    <row r="48" spans="1:12">
      <c r="B48" s="8"/>
      <c r="C48" s="39"/>
      <c r="D48" s="39"/>
      <c r="E48" s="39"/>
      <c r="F48" s="39"/>
      <c r="G48" s="39"/>
      <c r="H48" s="39"/>
      <c r="I48" s="39"/>
      <c r="J48" s="39"/>
      <c r="K48" s="39"/>
      <c r="L48" s="39"/>
    </row>
    <row r="49" spans="1:9" s="68" customFormat="1">
      <c r="A49" s="71"/>
      <c r="B49" s="433" t="s">
        <v>1829</v>
      </c>
      <c r="C49" s="433"/>
      <c r="I49" s="77"/>
    </row>
    <row r="51" spans="1:9">
      <c r="C51" s="48"/>
      <c r="G51" s="39"/>
    </row>
    <row r="52" spans="1:9">
      <c r="C52" s="48"/>
      <c r="G52" s="39"/>
    </row>
    <row r="53" spans="1:9">
      <c r="C53" s="48"/>
    </row>
    <row r="54" spans="1:9">
      <c r="C54" s="48"/>
    </row>
  </sheetData>
  <mergeCells count="6">
    <mergeCell ref="B49:C49"/>
    <mergeCell ref="B1:L1"/>
    <mergeCell ref="B2:L2"/>
    <mergeCell ref="B3:C3"/>
    <mergeCell ref="A5:B5"/>
    <mergeCell ref="A20:B20"/>
  </mergeCells>
  <pageMargins left="0.19685039370078741" right="0.19685039370078741" top="0.51181102362204722" bottom="0.43307086614173229" header="0.27559055118110237" footer="0.15748031496062992"/>
  <pageSetup paperSize="5" scale="70" orientation="landscape" blackAndWhite="1" r:id="rId1"/>
  <headerFooter>
    <oddFooter>&amp;R&amp;P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 tint="0.39997558519241921"/>
  </sheetPr>
  <dimension ref="A1:M142"/>
  <sheetViews>
    <sheetView showGridLines="0" zoomScale="80" zoomScaleNormal="80" workbookViewId="0">
      <pane xSplit="2" ySplit="10" topLeftCell="C11" activePane="bottomRight" state="frozen"/>
      <selection pane="topRight" activeCell="C1" sqref="C1"/>
      <selection pane="bottomLeft" activeCell="A11" sqref="A11"/>
      <selection pane="bottomRight" activeCell="F27" sqref="F27:H42"/>
    </sheetView>
  </sheetViews>
  <sheetFormatPr defaultRowHeight="12.75"/>
  <cols>
    <col min="1" max="1" width="8.625" style="57" bestFit="1" customWidth="1"/>
    <col min="2" max="2" width="39.5" style="58" customWidth="1"/>
    <col min="3" max="3" width="22.125" style="58" customWidth="1"/>
    <col min="4" max="4" width="17.25" style="58" customWidth="1"/>
    <col min="5" max="5" width="16.375" style="58" bestFit="1" customWidth="1"/>
    <col min="6" max="6" width="16" style="58" customWidth="1"/>
    <col min="7" max="7" width="16.75" style="9" bestFit="1" customWidth="1"/>
    <col min="8" max="8" width="7.75" style="58" bestFit="1" customWidth="1"/>
    <col min="9" max="9" width="16.75" style="58" bestFit="1" customWidth="1"/>
    <col min="10" max="10" width="16.875" style="58" bestFit="1" customWidth="1"/>
    <col min="11" max="11" width="17.125" style="161" bestFit="1" customWidth="1"/>
    <col min="12" max="12" width="19.875" style="161" customWidth="1"/>
    <col min="13" max="13" width="17.625" style="161" bestFit="1" customWidth="1"/>
    <col min="14" max="16384" width="9" style="58"/>
  </cols>
  <sheetData>
    <row r="1" spans="1:13" ht="12.75" customHeight="1">
      <c r="B1" s="418" t="s">
        <v>140</v>
      </c>
      <c r="C1" s="418"/>
      <c r="D1" s="418"/>
      <c r="E1" s="418"/>
      <c r="F1" s="9" t="s">
        <v>1837</v>
      </c>
      <c r="G1" s="133" t="s">
        <v>1871</v>
      </c>
      <c r="H1" s="1"/>
      <c r="I1" s="112" t="s">
        <v>184</v>
      </c>
    </row>
    <row r="2" spans="1:13" s="57" customFormat="1">
      <c r="B2" s="439" t="s">
        <v>114</v>
      </c>
      <c r="C2" s="439" t="s">
        <v>114</v>
      </c>
      <c r="D2" s="439" t="s">
        <v>114</v>
      </c>
      <c r="E2" s="439" t="s">
        <v>114</v>
      </c>
      <c r="F2" s="9" t="s">
        <v>1838</v>
      </c>
      <c r="G2" s="9" t="s">
        <v>181</v>
      </c>
      <c r="H2" s="1"/>
      <c r="I2" s="111" t="s">
        <v>1873</v>
      </c>
      <c r="K2" s="162"/>
      <c r="L2" s="162"/>
      <c r="M2" s="162"/>
    </row>
    <row r="3" spans="1:13" ht="12.75" customHeight="1">
      <c r="B3" s="418" t="s">
        <v>1530</v>
      </c>
      <c r="C3" s="418"/>
      <c r="D3" s="418"/>
      <c r="E3" s="418"/>
      <c r="F3" s="9" t="s">
        <v>1839</v>
      </c>
      <c r="G3" s="9" t="s">
        <v>1477</v>
      </c>
      <c r="H3" s="1"/>
    </row>
    <row r="4" spans="1:13">
      <c r="B4" s="418"/>
      <c r="C4" s="418"/>
      <c r="D4" s="418"/>
      <c r="E4" s="9"/>
      <c r="F4" s="9" t="s">
        <v>1840</v>
      </c>
      <c r="G4" s="9" t="s">
        <v>1831</v>
      </c>
      <c r="H4" s="1"/>
    </row>
    <row r="5" spans="1:13" s="57" customFormat="1" ht="12.75" customHeight="1">
      <c r="B5" s="419" t="s">
        <v>1531</v>
      </c>
      <c r="C5" s="420"/>
      <c r="D5" s="420"/>
      <c r="E5" s="420"/>
      <c r="G5" s="9"/>
      <c r="K5" s="162"/>
      <c r="L5" s="162"/>
      <c r="M5" s="162"/>
    </row>
    <row r="6" spans="1:13" s="230" customFormat="1">
      <c r="A6" s="11" t="s">
        <v>122</v>
      </c>
      <c r="B6" s="436" t="s">
        <v>2</v>
      </c>
      <c r="C6" s="187" t="s">
        <v>1533</v>
      </c>
      <c r="D6" s="12" t="s">
        <v>1534</v>
      </c>
      <c r="E6" s="231" t="s">
        <v>123</v>
      </c>
      <c r="F6" s="429" t="s">
        <v>1412</v>
      </c>
      <c r="G6" s="430"/>
      <c r="H6" s="232" t="s">
        <v>124</v>
      </c>
      <c r="I6" s="13" t="s">
        <v>125</v>
      </c>
      <c r="J6" s="14" t="s">
        <v>126</v>
      </c>
      <c r="K6" s="151" t="s">
        <v>123</v>
      </c>
      <c r="L6" s="152" t="s">
        <v>127</v>
      </c>
      <c r="M6" s="152" t="s">
        <v>127</v>
      </c>
    </row>
    <row r="7" spans="1:13" s="230" customFormat="1">
      <c r="A7" s="16" t="s">
        <v>2</v>
      </c>
      <c r="B7" s="437"/>
      <c r="C7" s="188" t="s">
        <v>3</v>
      </c>
      <c r="D7" s="17" t="s">
        <v>4</v>
      </c>
      <c r="E7" s="18" t="s">
        <v>1535</v>
      </c>
      <c r="F7" s="434" t="s">
        <v>184</v>
      </c>
      <c r="G7" s="435"/>
      <c r="H7" s="234" t="s">
        <v>128</v>
      </c>
      <c r="I7" s="19" t="s">
        <v>1483</v>
      </c>
      <c r="J7" s="20" t="s">
        <v>1537</v>
      </c>
      <c r="K7" s="153" t="s">
        <v>126</v>
      </c>
      <c r="L7" s="154" t="s">
        <v>129</v>
      </c>
      <c r="M7" s="154" t="s">
        <v>130</v>
      </c>
    </row>
    <row r="8" spans="1:13" s="230" customFormat="1">
      <c r="A8" s="16"/>
      <c r="B8" s="437"/>
      <c r="C8" s="189" t="s">
        <v>1532</v>
      </c>
      <c r="D8" s="129" t="s">
        <v>1407</v>
      </c>
      <c r="E8" s="233" t="s">
        <v>1536</v>
      </c>
      <c r="F8" s="70" t="s">
        <v>152</v>
      </c>
      <c r="G8" s="70" t="s">
        <v>151</v>
      </c>
      <c r="H8" s="234">
        <v>2563</v>
      </c>
      <c r="I8" s="21"/>
      <c r="J8" s="20"/>
      <c r="K8" s="153"/>
      <c r="L8" s="154" t="s">
        <v>131</v>
      </c>
      <c r="M8" s="154" t="s">
        <v>131</v>
      </c>
    </row>
    <row r="9" spans="1:13" s="230" customFormat="1">
      <c r="A9" s="22"/>
      <c r="B9" s="438"/>
      <c r="C9" s="23" t="s">
        <v>132</v>
      </c>
      <c r="D9" s="23" t="s">
        <v>133</v>
      </c>
      <c r="E9" s="25" t="s">
        <v>134</v>
      </c>
      <c r="F9" s="49" t="s">
        <v>153</v>
      </c>
      <c r="G9" s="49" t="s">
        <v>153</v>
      </c>
      <c r="H9" s="24"/>
      <c r="I9" s="25" t="s">
        <v>135</v>
      </c>
      <c r="J9" s="26" t="s">
        <v>136</v>
      </c>
      <c r="K9" s="155" t="s">
        <v>137</v>
      </c>
      <c r="L9" s="156" t="s">
        <v>138</v>
      </c>
      <c r="M9" s="156" t="s">
        <v>139</v>
      </c>
    </row>
    <row r="10" spans="1:13" s="57" customFormat="1">
      <c r="A10" s="423" t="s">
        <v>5</v>
      </c>
      <c r="B10" s="424"/>
      <c r="C10" s="424"/>
      <c r="D10" s="424"/>
      <c r="E10" s="424"/>
      <c r="F10" s="424"/>
      <c r="G10" s="424"/>
      <c r="H10" s="424"/>
      <c r="I10" s="424"/>
      <c r="J10" s="424"/>
      <c r="K10" s="424"/>
      <c r="L10" s="424"/>
      <c r="M10" s="425"/>
    </row>
    <row r="11" spans="1:13">
      <c r="A11" s="59" t="s">
        <v>6</v>
      </c>
      <c r="B11" s="60" t="s">
        <v>7</v>
      </c>
      <c r="C11" s="3">
        <v>43589816.810000002</v>
      </c>
      <c r="D11" s="3">
        <v>40681472.310000002</v>
      </c>
      <c r="E11" s="27">
        <f>D11-C11</f>
        <v>-2908344.5</v>
      </c>
      <c r="F11" s="405">
        <v>35739351.610893607</v>
      </c>
      <c r="G11" s="406">
        <v>9202646.1500063296</v>
      </c>
      <c r="H11" s="50">
        <v>1</v>
      </c>
      <c r="I11" s="28">
        <f>(D11/12)*1</f>
        <v>3390122.6925000004</v>
      </c>
      <c r="J11" s="29">
        <f>'ผลการดำเนินงาน Planfin 64'!D6</f>
        <v>1418546.3699999996</v>
      </c>
      <c r="K11" s="157">
        <f>J11-I11</f>
        <v>-1971576.3225000007</v>
      </c>
      <c r="L11" s="157">
        <f>(J11*100)/I11-100</f>
        <v>-58.156488756638133</v>
      </c>
      <c r="M11" s="157">
        <f>(J11*100)/D11</f>
        <v>3.4869592702801557</v>
      </c>
    </row>
    <row r="12" spans="1:13">
      <c r="A12" s="59" t="s">
        <v>8</v>
      </c>
      <c r="B12" s="60" t="s">
        <v>9</v>
      </c>
      <c r="C12" s="3">
        <v>99500</v>
      </c>
      <c r="D12" s="3">
        <v>99500</v>
      </c>
      <c r="E12" s="27">
        <f t="shared" ref="E12:E22" si="0">D12-C12</f>
        <v>0</v>
      </c>
      <c r="F12" s="405">
        <v>162451.43348936169</v>
      </c>
      <c r="G12" s="406">
        <v>313248.85950291704</v>
      </c>
      <c r="H12" s="50">
        <v>0</v>
      </c>
      <c r="I12" s="28">
        <f t="shared" ref="I12:I23" si="1">(D12/12)*1</f>
        <v>8291.6666666666661</v>
      </c>
      <c r="J12" s="29">
        <f>'ผลการดำเนินงาน Planfin 64'!D7</f>
        <v>0</v>
      </c>
      <c r="K12" s="157">
        <f>J12-I12</f>
        <v>-8291.6666666666661</v>
      </c>
      <c r="L12" s="157">
        <f t="shared" ref="L12:L22" si="2">(J12*100)/I12-100</f>
        <v>-100</v>
      </c>
      <c r="M12" s="157">
        <f t="shared" ref="M12:M22" si="3">(J12*100)/D12</f>
        <v>0</v>
      </c>
    </row>
    <row r="13" spans="1:13">
      <c r="A13" s="59" t="s">
        <v>10</v>
      </c>
      <c r="B13" s="60" t="s">
        <v>11</v>
      </c>
      <c r="C13" s="3">
        <v>36261</v>
      </c>
      <c r="D13" s="3">
        <v>20993</v>
      </c>
      <c r="E13" s="27">
        <f t="shared" si="0"/>
        <v>-15268</v>
      </c>
      <c r="F13" s="405">
        <v>93397.443803418762</v>
      </c>
      <c r="G13" s="406">
        <v>182771.10723803291</v>
      </c>
      <c r="H13" s="50">
        <v>0</v>
      </c>
      <c r="I13" s="28">
        <f t="shared" si="1"/>
        <v>1749.4166666666667</v>
      </c>
      <c r="J13" s="29">
        <f>'ผลการดำเนินงาน Planfin 64'!D8</f>
        <v>11813</v>
      </c>
      <c r="K13" s="157">
        <f t="shared" ref="K13:K23" si="4">J13-I13</f>
        <v>10063.583333333334</v>
      </c>
      <c r="L13" s="157">
        <f t="shared" si="2"/>
        <v>575.25365598056487</v>
      </c>
      <c r="M13" s="157">
        <f t="shared" si="3"/>
        <v>56.271137998380411</v>
      </c>
    </row>
    <row r="14" spans="1:13">
      <c r="A14" s="59" t="s">
        <v>12</v>
      </c>
      <c r="B14" s="60" t="s">
        <v>13</v>
      </c>
      <c r="C14" s="3">
        <v>374107.76</v>
      </c>
      <c r="D14" s="3">
        <v>342161.5</v>
      </c>
      <c r="E14" s="27">
        <f t="shared" si="0"/>
        <v>-31946.260000000009</v>
      </c>
      <c r="F14" s="405">
        <v>732850.80587234057</v>
      </c>
      <c r="G14" s="406">
        <v>428315.31715334876</v>
      </c>
      <c r="H14" s="50">
        <v>0</v>
      </c>
      <c r="I14" s="28">
        <f t="shared" si="1"/>
        <v>28513.458333333332</v>
      </c>
      <c r="J14" s="29">
        <f>'ผลการดำเนินงาน Planfin 64'!D9</f>
        <v>25618.63</v>
      </c>
      <c r="K14" s="157">
        <f t="shared" si="4"/>
        <v>-2894.8283333333311</v>
      </c>
      <c r="L14" s="157">
        <f t="shared" si="2"/>
        <v>-10.152498162417444</v>
      </c>
      <c r="M14" s="157">
        <f t="shared" si="3"/>
        <v>7.4872918197985454</v>
      </c>
    </row>
    <row r="15" spans="1:13">
      <c r="A15" s="59" t="s">
        <v>14</v>
      </c>
      <c r="B15" s="60" t="s">
        <v>15</v>
      </c>
      <c r="C15" s="3">
        <v>3171342.45</v>
      </c>
      <c r="D15" s="3">
        <v>3122961.86</v>
      </c>
      <c r="E15" s="27">
        <f t="shared" si="0"/>
        <v>-48380.590000000317</v>
      </c>
      <c r="F15" s="405">
        <v>4808458.4832765954</v>
      </c>
      <c r="G15" s="406">
        <v>2822235.4583503013</v>
      </c>
      <c r="H15" s="50">
        <v>0</v>
      </c>
      <c r="I15" s="28">
        <f t="shared" si="1"/>
        <v>260246.82166666666</v>
      </c>
      <c r="J15" s="29">
        <f>'ผลการดำเนินงาน Planfin 64'!D10</f>
        <v>282767.42</v>
      </c>
      <c r="K15" s="157">
        <f t="shared" si="4"/>
        <v>22520.598333333328</v>
      </c>
      <c r="L15" s="157">
        <f t="shared" si="2"/>
        <v>8.6535536492270921</v>
      </c>
      <c r="M15" s="157">
        <f t="shared" si="3"/>
        <v>9.0544628041022577</v>
      </c>
    </row>
    <row r="16" spans="1:13">
      <c r="A16" s="59" t="s">
        <v>16</v>
      </c>
      <c r="B16" s="60" t="s">
        <v>17</v>
      </c>
      <c r="C16" s="3">
        <v>1810961.25</v>
      </c>
      <c r="D16" s="3">
        <v>1602758.03</v>
      </c>
      <c r="E16" s="27">
        <f t="shared" si="0"/>
        <v>-208203.21999999997</v>
      </c>
      <c r="F16" s="405">
        <v>1593696.1388936152</v>
      </c>
      <c r="G16" s="406">
        <v>1501263.3062719009</v>
      </c>
      <c r="H16" s="50">
        <v>1</v>
      </c>
      <c r="I16" s="28">
        <f t="shared" si="1"/>
        <v>133563.16916666666</v>
      </c>
      <c r="J16" s="29">
        <f>'ผลการดำเนินงาน Planfin 64'!D11</f>
        <v>107508.79999999999</v>
      </c>
      <c r="K16" s="157">
        <f t="shared" si="4"/>
        <v>-26054.369166666671</v>
      </c>
      <c r="L16" s="157">
        <f t="shared" si="2"/>
        <v>-19.507151057605384</v>
      </c>
      <c r="M16" s="157">
        <f t="shared" si="3"/>
        <v>6.7077374118662174</v>
      </c>
    </row>
    <row r="17" spans="1:13">
      <c r="A17" s="59" t="s">
        <v>18</v>
      </c>
      <c r="B17" s="60" t="s">
        <v>19</v>
      </c>
      <c r="C17" s="3">
        <v>548581.43000000005</v>
      </c>
      <c r="D17" s="3">
        <v>500801</v>
      </c>
      <c r="E17" s="27">
        <f t="shared" si="0"/>
        <v>-47780.430000000051</v>
      </c>
      <c r="F17" s="405">
        <v>423876.92259574484</v>
      </c>
      <c r="G17" s="406">
        <v>1002445.2852091236</v>
      </c>
      <c r="H17" s="50">
        <v>1</v>
      </c>
      <c r="I17" s="28">
        <f t="shared" si="1"/>
        <v>41733.416666666664</v>
      </c>
      <c r="J17" s="29">
        <f>'ผลการดำเนินงาน Planfin 64'!D12</f>
        <v>44629</v>
      </c>
      <c r="K17" s="157">
        <f t="shared" si="4"/>
        <v>2895.5833333333358</v>
      </c>
      <c r="L17" s="157">
        <f t="shared" si="2"/>
        <v>6.9382848676420394</v>
      </c>
      <c r="M17" s="157">
        <f t="shared" si="3"/>
        <v>8.9115237389701694</v>
      </c>
    </row>
    <row r="18" spans="1:13">
      <c r="A18" s="59" t="s">
        <v>20</v>
      </c>
      <c r="B18" s="60" t="s">
        <v>21</v>
      </c>
      <c r="C18" s="3">
        <v>4470013.53</v>
      </c>
      <c r="D18" s="3">
        <v>3954025</v>
      </c>
      <c r="E18" s="27">
        <f t="shared" si="0"/>
        <v>-515988.53000000026</v>
      </c>
      <c r="F18" s="405">
        <v>4253439.9503829787</v>
      </c>
      <c r="G18" s="406">
        <v>4437337.7735344935</v>
      </c>
      <c r="H18" s="50">
        <v>0</v>
      </c>
      <c r="I18" s="28">
        <f t="shared" si="1"/>
        <v>329502.08333333331</v>
      </c>
      <c r="J18" s="29">
        <f>'ผลการดำเนินงาน Planfin 64'!D13</f>
        <v>315385.65000000002</v>
      </c>
      <c r="K18" s="157">
        <f t="shared" si="4"/>
        <v>-14116.433333333291</v>
      </c>
      <c r="L18" s="157">
        <f t="shared" si="2"/>
        <v>-4.2841711926454451</v>
      </c>
      <c r="M18" s="157">
        <f t="shared" si="3"/>
        <v>7.9763190672795448</v>
      </c>
    </row>
    <row r="19" spans="1:13">
      <c r="A19" s="59" t="s">
        <v>22</v>
      </c>
      <c r="B19" s="60" t="s">
        <v>23</v>
      </c>
      <c r="C19" s="3">
        <v>30232292.190000001</v>
      </c>
      <c r="D19" s="3">
        <v>31970320.940000001</v>
      </c>
      <c r="E19" s="27">
        <f t="shared" si="0"/>
        <v>1738028.75</v>
      </c>
      <c r="F19" s="405">
        <v>29326450.057021275</v>
      </c>
      <c r="G19" s="406">
        <v>7799684.5428452129</v>
      </c>
      <c r="H19" s="50">
        <v>1</v>
      </c>
      <c r="I19" s="28">
        <f t="shared" si="1"/>
        <v>2664193.4116666666</v>
      </c>
      <c r="J19" s="29">
        <f>'ผลการดำเนินงาน Planfin 64'!D14</f>
        <v>2524100.9700000002</v>
      </c>
      <c r="K19" s="157">
        <f t="shared" si="4"/>
        <v>-140092.44166666642</v>
      </c>
      <c r="L19" s="157">
        <f t="shared" si="2"/>
        <v>-5.2583435216524776</v>
      </c>
      <c r="M19" s="157">
        <f t="shared" si="3"/>
        <v>7.8951380398622932</v>
      </c>
    </row>
    <row r="20" spans="1:13">
      <c r="A20" s="59" t="s">
        <v>24</v>
      </c>
      <c r="B20" s="60" t="s">
        <v>25</v>
      </c>
      <c r="C20" s="3">
        <v>6026828.0800000001</v>
      </c>
      <c r="D20" s="3">
        <v>5726546.2000000002</v>
      </c>
      <c r="E20" s="27">
        <f t="shared" si="0"/>
        <v>-300281.87999999989</v>
      </c>
      <c r="F20" s="405">
        <v>7239744.8073191456</v>
      </c>
      <c r="G20" s="406">
        <v>3836757.1152588027</v>
      </c>
      <c r="H20" s="50">
        <v>0</v>
      </c>
      <c r="I20" s="28">
        <f t="shared" si="1"/>
        <v>477212.18333333335</v>
      </c>
      <c r="J20" s="29">
        <f>'ผลการดำเนินงาน Planfin 64'!D15</f>
        <v>199278</v>
      </c>
      <c r="K20" s="157">
        <f t="shared" si="4"/>
        <v>-277934.18333333335</v>
      </c>
      <c r="L20" s="157">
        <f t="shared" si="2"/>
        <v>-58.241217018383615</v>
      </c>
      <c r="M20" s="157">
        <f t="shared" si="3"/>
        <v>3.4798985818013657</v>
      </c>
    </row>
    <row r="21" spans="1:13" s="9" customFormat="1">
      <c r="A21" s="175" t="s">
        <v>1465</v>
      </c>
      <c r="B21" s="176" t="s">
        <v>1466</v>
      </c>
      <c r="C21" s="3">
        <v>0</v>
      </c>
      <c r="D21" s="6">
        <v>0</v>
      </c>
      <c r="E21" s="27">
        <f t="shared" si="0"/>
        <v>0</v>
      </c>
      <c r="F21" s="405">
        <v>917575</v>
      </c>
      <c r="G21" s="406">
        <v>364124.63697201264</v>
      </c>
      <c r="H21" s="50">
        <v>0</v>
      </c>
      <c r="I21" s="28">
        <f t="shared" si="1"/>
        <v>0</v>
      </c>
      <c r="J21" s="29">
        <f>'ผลการดำเนินงาน Planfin 64'!D16</f>
        <v>0</v>
      </c>
      <c r="K21" s="157">
        <f t="shared" si="4"/>
        <v>0</v>
      </c>
      <c r="L21" s="157" t="e">
        <f t="shared" si="2"/>
        <v>#DIV/0!</v>
      </c>
      <c r="M21" s="157" t="e">
        <f t="shared" si="3"/>
        <v>#DIV/0!</v>
      </c>
    </row>
    <row r="22" spans="1:13">
      <c r="A22" s="59" t="s">
        <v>26</v>
      </c>
      <c r="B22" s="60" t="s">
        <v>27</v>
      </c>
      <c r="C22" s="3">
        <v>2326076.7400000002</v>
      </c>
      <c r="D22" s="3">
        <v>2534799.3599999999</v>
      </c>
      <c r="E22" s="27">
        <f t="shared" si="0"/>
        <v>208722.61999999965</v>
      </c>
      <c r="F22" s="405">
        <v>3011583.5701276585</v>
      </c>
      <c r="G22" s="406">
        <v>4162170.3963061096</v>
      </c>
      <c r="H22" s="50">
        <v>0</v>
      </c>
      <c r="I22" s="28">
        <f t="shared" si="1"/>
        <v>211233.28</v>
      </c>
      <c r="J22" s="29">
        <f>'ผลการดำเนินงาน Planfin 64'!D17</f>
        <v>0</v>
      </c>
      <c r="K22" s="157">
        <f>J22-I22</f>
        <v>-211233.28</v>
      </c>
      <c r="L22" s="157">
        <f t="shared" si="2"/>
        <v>-100</v>
      </c>
      <c r="M22" s="157">
        <f t="shared" si="3"/>
        <v>0</v>
      </c>
    </row>
    <row r="23" spans="1:13">
      <c r="A23" s="100" t="s">
        <v>28</v>
      </c>
      <c r="B23" s="61" t="s">
        <v>29</v>
      </c>
      <c r="C23" s="5">
        <f>SUM(C11:C22)</f>
        <v>92685781.239999995</v>
      </c>
      <c r="D23" s="5">
        <f>SUM(D11:D22)</f>
        <v>90556339.200000003</v>
      </c>
      <c r="E23" s="30">
        <f>D23-C23</f>
        <v>-2129442.0399999917</v>
      </c>
      <c r="F23" s="407">
        <v>88302876.223675758</v>
      </c>
      <c r="G23" s="408">
        <v>36052999.948648587</v>
      </c>
      <c r="H23" s="51">
        <v>1</v>
      </c>
      <c r="I23" s="31">
        <f t="shared" si="1"/>
        <v>7546361.6000000006</v>
      </c>
      <c r="J23" s="34">
        <f>'ผลการดำเนินงาน Planfin 64'!D18</f>
        <v>4929647.84</v>
      </c>
      <c r="K23" s="32">
        <f t="shared" si="4"/>
        <v>-2616713.7600000007</v>
      </c>
      <c r="L23" s="32">
        <f>(J23*100)/I23-100</f>
        <v>-34.67517061467079</v>
      </c>
      <c r="M23" s="32">
        <f>(J23*100)/D23</f>
        <v>5.4437357821107675</v>
      </c>
    </row>
    <row r="24" spans="1:13" s="9" customFormat="1">
      <c r="A24" s="88" t="s">
        <v>1408</v>
      </c>
      <c r="B24" s="80" t="s">
        <v>156</v>
      </c>
      <c r="C24" s="81">
        <f>C23-C22</f>
        <v>90359704.5</v>
      </c>
      <c r="D24" s="81">
        <f>D23-D22</f>
        <v>88021539.840000004</v>
      </c>
      <c r="E24" s="82">
        <f>D24-C24</f>
        <v>-2338164.6599999964</v>
      </c>
      <c r="F24" s="83"/>
      <c r="G24" s="84"/>
      <c r="H24" s="85"/>
      <c r="I24" s="86">
        <f>(D24/12)*1</f>
        <v>7335128.3200000003</v>
      </c>
      <c r="J24" s="87">
        <f>'ผลการดำเนินงาน Planfin 64'!D19</f>
        <v>4929647.84</v>
      </c>
      <c r="K24" s="158">
        <f>J24-I24</f>
        <v>-2405480.4800000004</v>
      </c>
      <c r="L24" s="158">
        <f>(J24*100)/I24-100</f>
        <v>-32.793979533271482</v>
      </c>
      <c r="M24" s="158">
        <f>(J24*100)/D24</f>
        <v>5.6005017055607098</v>
      </c>
    </row>
    <row r="25" spans="1:13" s="1" customFormat="1" ht="25.5">
      <c r="A25" s="235"/>
      <c r="B25" s="236" t="s">
        <v>1527</v>
      </c>
      <c r="C25" s="237">
        <f>C24-C21</f>
        <v>90359704.5</v>
      </c>
      <c r="D25" s="237">
        <f>D24-D21</f>
        <v>88021539.840000004</v>
      </c>
      <c r="E25" s="238">
        <f>D25-C25</f>
        <v>-2338164.6599999964</v>
      </c>
      <c r="F25" s="237"/>
      <c r="G25" s="239"/>
      <c r="H25" s="240"/>
      <c r="I25" s="237">
        <f>I24-I21</f>
        <v>7335128.3200000003</v>
      </c>
      <c r="J25" s="237">
        <f>J24-J21</f>
        <v>4929647.84</v>
      </c>
      <c r="K25" s="237">
        <f>K24-K21</f>
        <v>-2405480.4800000004</v>
      </c>
      <c r="L25" s="241">
        <f>(J25*100)/I25-100</f>
        <v>-32.793979533271482</v>
      </c>
      <c r="M25" s="241">
        <f>(J25*100)/D25</f>
        <v>5.6005017055607098</v>
      </c>
    </row>
    <row r="26" spans="1:13" s="57" customFormat="1">
      <c r="A26" s="423" t="s">
        <v>30</v>
      </c>
      <c r="B26" s="424"/>
      <c r="C26" s="424"/>
      <c r="D26" s="424"/>
      <c r="E26" s="424"/>
      <c r="F26" s="424"/>
      <c r="G26" s="424"/>
      <c r="H26" s="424"/>
      <c r="I26" s="424"/>
      <c r="J26" s="424"/>
      <c r="K26" s="424"/>
      <c r="L26" s="424"/>
      <c r="M26" s="425"/>
    </row>
    <row r="27" spans="1:13">
      <c r="A27" s="59" t="s">
        <v>31</v>
      </c>
      <c r="B27" s="60" t="s">
        <v>32</v>
      </c>
      <c r="C27" s="3">
        <v>7060186.6299999999</v>
      </c>
      <c r="D27" s="3">
        <v>7082019.1100000003</v>
      </c>
      <c r="E27" s="27">
        <f t="shared" ref="E27:E42" si="5">D27-C27</f>
        <v>21832.480000000447</v>
      </c>
      <c r="F27" s="405">
        <v>6467987.492808505</v>
      </c>
      <c r="G27" s="406">
        <v>2336534.728860477</v>
      </c>
      <c r="H27" s="50">
        <v>1</v>
      </c>
      <c r="I27" s="28">
        <f>(D27/12)*1</f>
        <v>590168.25916666666</v>
      </c>
      <c r="J27" s="29">
        <f>'ผลการดำเนินงาน Planfin 64'!D22</f>
        <v>422720.44</v>
      </c>
      <c r="K27" s="157">
        <f t="shared" ref="K27:K39" si="6">J27-I27</f>
        <v>-167447.81916666665</v>
      </c>
      <c r="L27" s="157">
        <f t="shared" ref="L27:L39" si="7">(J27*100)/I27-100</f>
        <v>-28.372894774637231</v>
      </c>
      <c r="M27" s="157">
        <f t="shared" ref="M27:M43" si="8">(J27*100)/D27</f>
        <v>5.9689254354468977</v>
      </c>
    </row>
    <row r="28" spans="1:13">
      <c r="A28" s="59" t="s">
        <v>33</v>
      </c>
      <c r="B28" s="60" t="s">
        <v>34</v>
      </c>
      <c r="C28" s="3">
        <v>1744698.96</v>
      </c>
      <c r="D28" s="3">
        <v>2255762</v>
      </c>
      <c r="E28" s="27">
        <f t="shared" si="5"/>
        <v>511063.04000000004</v>
      </c>
      <c r="F28" s="405">
        <v>1845792.4135744683</v>
      </c>
      <c r="G28" s="406">
        <v>743695.77659134229</v>
      </c>
      <c r="H28" s="50">
        <v>1</v>
      </c>
      <c r="I28" s="28">
        <f t="shared" ref="I28:I41" si="9">(D28/12)*1</f>
        <v>187980.16666666666</v>
      </c>
      <c r="J28" s="29">
        <f>'ผลการดำเนินงาน Planfin 64'!D23</f>
        <v>135825.5</v>
      </c>
      <c r="K28" s="157">
        <f t="shared" si="6"/>
        <v>-52154.666666666657</v>
      </c>
      <c r="L28" s="157">
        <f t="shared" si="7"/>
        <v>-27.74477094658036</v>
      </c>
      <c r="M28" s="157">
        <f t="shared" si="8"/>
        <v>6.0212690877849706</v>
      </c>
    </row>
    <row r="29" spans="1:13">
      <c r="A29" s="59" t="s">
        <v>35</v>
      </c>
      <c r="B29" s="60" t="s">
        <v>36</v>
      </c>
      <c r="C29" s="3">
        <v>254695.42</v>
      </c>
      <c r="D29" s="3">
        <v>318084.7</v>
      </c>
      <c r="E29" s="27">
        <f t="shared" si="5"/>
        <v>63389.279999999999</v>
      </c>
      <c r="F29" s="405">
        <v>361937.49494893645</v>
      </c>
      <c r="G29" s="406">
        <v>230735.23678407969</v>
      </c>
      <c r="H29" s="50">
        <v>0</v>
      </c>
      <c r="I29" s="28">
        <f t="shared" si="9"/>
        <v>26507.058333333334</v>
      </c>
      <c r="J29" s="29">
        <f>'ผลการดำเนินงาน Planfin 64'!D24</f>
        <v>5331.69</v>
      </c>
      <c r="K29" s="157">
        <f t="shared" si="6"/>
        <v>-21175.368333333336</v>
      </c>
      <c r="L29" s="157">
        <f t="shared" si="7"/>
        <v>-79.885772563094037</v>
      </c>
      <c r="M29" s="157">
        <f t="shared" si="8"/>
        <v>1.676185619742163</v>
      </c>
    </row>
    <row r="30" spans="1:13">
      <c r="A30" s="59" t="s">
        <v>37</v>
      </c>
      <c r="B30" s="60" t="s">
        <v>38</v>
      </c>
      <c r="C30" s="3">
        <v>2600301.2999999998</v>
      </c>
      <c r="D30" s="3">
        <v>1382552</v>
      </c>
      <c r="E30" s="27">
        <f t="shared" si="5"/>
        <v>-1217749.2999999998</v>
      </c>
      <c r="F30" s="405">
        <v>2408337.4297021297</v>
      </c>
      <c r="G30" s="406">
        <v>1004933.9091350734</v>
      </c>
      <c r="H30" s="50">
        <v>0</v>
      </c>
      <c r="I30" s="28">
        <f t="shared" si="9"/>
        <v>115212.66666666667</v>
      </c>
      <c r="J30" s="29">
        <f>'ผลการดำเนินงาน Planfin 64'!D25</f>
        <v>63194.95</v>
      </c>
      <c r="K30" s="157">
        <f t="shared" si="6"/>
        <v>-52017.716666666674</v>
      </c>
      <c r="L30" s="157">
        <f t="shared" si="7"/>
        <v>-45.149303606663622</v>
      </c>
      <c r="M30" s="157">
        <f t="shared" si="8"/>
        <v>4.5708913661113648</v>
      </c>
    </row>
    <row r="31" spans="1:13">
      <c r="A31" s="59" t="s">
        <v>39</v>
      </c>
      <c r="B31" s="60" t="s">
        <v>40</v>
      </c>
      <c r="C31" s="3">
        <v>30259801.190000001</v>
      </c>
      <c r="D31" s="3">
        <v>31970320.940000001</v>
      </c>
      <c r="E31" s="27">
        <f t="shared" si="5"/>
        <v>1710519.75</v>
      </c>
      <c r="F31" s="405">
        <v>29245819.335787229</v>
      </c>
      <c r="G31" s="406">
        <v>7759951.5352759203</v>
      </c>
      <c r="H31" s="50">
        <v>1</v>
      </c>
      <c r="I31" s="28">
        <f t="shared" si="9"/>
        <v>2664193.4116666666</v>
      </c>
      <c r="J31" s="29">
        <f>'ผลการดำเนินงาน Planfin 64'!D26</f>
        <v>2524100.9700000002</v>
      </c>
      <c r="K31" s="157">
        <f t="shared" si="6"/>
        <v>-140092.44166666642</v>
      </c>
      <c r="L31" s="157">
        <f t="shared" si="7"/>
        <v>-5.2583435216524776</v>
      </c>
      <c r="M31" s="157">
        <f t="shared" si="8"/>
        <v>7.8951380398622932</v>
      </c>
    </row>
    <row r="32" spans="1:13">
      <c r="A32" s="59" t="s">
        <v>41</v>
      </c>
      <c r="B32" s="60" t="s">
        <v>42</v>
      </c>
      <c r="C32" s="3">
        <v>7986993.21</v>
      </c>
      <c r="D32" s="3">
        <v>8850540</v>
      </c>
      <c r="E32" s="27">
        <f t="shared" si="5"/>
        <v>863546.79</v>
      </c>
      <c r="F32" s="405">
        <v>7867487.0312765958</v>
      </c>
      <c r="G32" s="406">
        <v>2472976.9315040172</v>
      </c>
      <c r="H32" s="50">
        <v>1</v>
      </c>
      <c r="I32" s="28">
        <f t="shared" si="9"/>
        <v>737545</v>
      </c>
      <c r="J32" s="29">
        <f>'ผลการดำเนินงาน Planfin 64'!D27</f>
        <v>628696</v>
      </c>
      <c r="K32" s="157">
        <f t="shared" si="6"/>
        <v>-108849</v>
      </c>
      <c r="L32" s="157">
        <f t="shared" si="7"/>
        <v>-14.758285935095486</v>
      </c>
      <c r="M32" s="157">
        <f t="shared" si="8"/>
        <v>7.1034761720753758</v>
      </c>
    </row>
    <row r="33" spans="1:13">
      <c r="A33" s="59" t="s">
        <v>43</v>
      </c>
      <c r="B33" s="60" t="s">
        <v>44</v>
      </c>
      <c r="C33" s="3">
        <v>12518033.279999999</v>
      </c>
      <c r="D33" s="3">
        <v>14470057</v>
      </c>
      <c r="E33" s="27">
        <f t="shared" si="5"/>
        <v>1952023.7200000007</v>
      </c>
      <c r="F33" s="405">
        <v>14015717.651574468</v>
      </c>
      <c r="G33" s="406">
        <v>3392839.8582628174</v>
      </c>
      <c r="H33" s="50">
        <v>1</v>
      </c>
      <c r="I33" s="28">
        <f t="shared" si="9"/>
        <v>1205838.0833333333</v>
      </c>
      <c r="J33" s="29">
        <f>'ผลการดำเนินงาน Planfin 64'!D28</f>
        <v>927850</v>
      </c>
      <c r="K33" s="157">
        <f t="shared" si="6"/>
        <v>-277988.08333333326</v>
      </c>
      <c r="L33" s="157">
        <f t="shared" si="7"/>
        <v>-23.053516651662108</v>
      </c>
      <c r="M33" s="157">
        <f t="shared" si="8"/>
        <v>6.4122069456948232</v>
      </c>
    </row>
    <row r="34" spans="1:13">
      <c r="A34" s="59" t="s">
        <v>45</v>
      </c>
      <c r="B34" s="60" t="s">
        <v>46</v>
      </c>
      <c r="C34" s="3">
        <v>1650533.49</v>
      </c>
      <c r="D34" s="3">
        <v>1729837.53</v>
      </c>
      <c r="E34" s="27">
        <f t="shared" si="5"/>
        <v>79304.040000000037</v>
      </c>
      <c r="F34" s="405">
        <v>2011903.464468085</v>
      </c>
      <c r="G34" s="406">
        <v>620193.67015043076</v>
      </c>
      <c r="H34" s="50">
        <v>0</v>
      </c>
      <c r="I34" s="28">
        <f t="shared" si="9"/>
        <v>144153.1275</v>
      </c>
      <c r="J34" s="29">
        <f>'ผลการดำเนินงาน Planfin 64'!D29</f>
        <v>113515.73</v>
      </c>
      <c r="K34" s="157">
        <f t="shared" si="6"/>
        <v>-30637.397500000006</v>
      </c>
      <c r="L34" s="157">
        <f t="shared" si="7"/>
        <v>-21.253369962438029</v>
      </c>
      <c r="M34" s="157">
        <f t="shared" si="8"/>
        <v>6.5622191697968306</v>
      </c>
    </row>
    <row r="35" spans="1:13">
      <c r="A35" s="59" t="s">
        <v>47</v>
      </c>
      <c r="B35" s="60" t="s">
        <v>48</v>
      </c>
      <c r="C35" s="3">
        <v>2939963.06</v>
      </c>
      <c r="D35" s="3">
        <v>3997661.18</v>
      </c>
      <c r="E35" s="27">
        <f t="shared" si="5"/>
        <v>1057698.1200000001</v>
      </c>
      <c r="F35" s="405">
        <v>3875980.4332765955</v>
      </c>
      <c r="G35" s="406">
        <v>2276167.6862750142</v>
      </c>
      <c r="H35" s="50">
        <v>1</v>
      </c>
      <c r="I35" s="28">
        <f t="shared" si="9"/>
        <v>333138.4316666667</v>
      </c>
      <c r="J35" s="29">
        <f>'ผลการดำเนินงาน Planfin 64'!D30</f>
        <v>219554.55</v>
      </c>
      <c r="K35" s="157">
        <f t="shared" si="6"/>
        <v>-113583.88166666671</v>
      </c>
      <c r="L35" s="157">
        <f t="shared" si="7"/>
        <v>-34.09510007548964</v>
      </c>
      <c r="M35" s="157">
        <f t="shared" si="8"/>
        <v>5.4920749937091964</v>
      </c>
    </row>
    <row r="36" spans="1:13">
      <c r="A36" s="59" t="s">
        <v>49</v>
      </c>
      <c r="B36" s="60" t="s">
        <v>50</v>
      </c>
      <c r="C36" s="3">
        <v>2305739.4700000002</v>
      </c>
      <c r="D36" s="3">
        <v>2013129.42</v>
      </c>
      <c r="E36" s="27">
        <f t="shared" si="5"/>
        <v>-292610.05000000028</v>
      </c>
      <c r="F36" s="405">
        <v>1912745.1540851064</v>
      </c>
      <c r="G36" s="406">
        <v>549706.61502438539</v>
      </c>
      <c r="H36" s="50">
        <v>1</v>
      </c>
      <c r="I36" s="28">
        <f t="shared" si="9"/>
        <v>167760.785</v>
      </c>
      <c r="J36" s="29">
        <f>'ผลการดำเนินงาน Planfin 64'!D31</f>
        <v>11475.28</v>
      </c>
      <c r="K36" s="157">
        <f t="shared" si="6"/>
        <v>-156285.505</v>
      </c>
      <c r="L36" s="157">
        <f t="shared" si="7"/>
        <v>-93.159736347204145</v>
      </c>
      <c r="M36" s="157">
        <f t="shared" si="8"/>
        <v>0.57002197106632124</v>
      </c>
    </row>
    <row r="37" spans="1:13">
      <c r="A37" s="59" t="s">
        <v>51</v>
      </c>
      <c r="B37" s="60" t="s">
        <v>52</v>
      </c>
      <c r="C37" s="3">
        <v>2593253.0499999998</v>
      </c>
      <c r="D37" s="3">
        <v>2364628</v>
      </c>
      <c r="E37" s="27">
        <f t="shared" si="5"/>
        <v>-228625.04999999981</v>
      </c>
      <c r="F37" s="405">
        <v>2527259.9642127678</v>
      </c>
      <c r="G37" s="406">
        <v>960984.44051994057</v>
      </c>
      <c r="H37" s="50">
        <v>0</v>
      </c>
      <c r="I37" s="28">
        <f t="shared" si="9"/>
        <v>197052.33333333334</v>
      </c>
      <c r="J37" s="29">
        <f>'ผลการดำเนินงาน Planfin 64'!D32</f>
        <v>101154</v>
      </c>
      <c r="K37" s="157">
        <f t="shared" si="6"/>
        <v>-95898.333333333343</v>
      </c>
      <c r="L37" s="157">
        <f t="shared" si="7"/>
        <v>-48.666428715214401</v>
      </c>
      <c r="M37" s="157">
        <f t="shared" si="8"/>
        <v>4.2777976070654669</v>
      </c>
    </row>
    <row r="38" spans="1:13">
      <c r="A38" s="59" t="s">
        <v>53</v>
      </c>
      <c r="B38" s="60" t="s">
        <v>54</v>
      </c>
      <c r="C38" s="3">
        <v>6058431.9400000004</v>
      </c>
      <c r="D38" s="3">
        <v>5180260.0199999996</v>
      </c>
      <c r="E38" s="27">
        <f t="shared" si="5"/>
        <v>-878171.92000000086</v>
      </c>
      <c r="F38" s="405">
        <v>5043144.5743761696</v>
      </c>
      <c r="G38" s="406">
        <v>1882780.8253175162</v>
      </c>
      <c r="H38" s="50">
        <v>1</v>
      </c>
      <c r="I38" s="28">
        <f t="shared" si="9"/>
        <v>431688.33499999996</v>
      </c>
      <c r="J38" s="29">
        <f>'ผลการดำเนินงาน Planfin 64'!D33</f>
        <v>456596.86000000004</v>
      </c>
      <c r="K38" s="157">
        <f t="shared" si="6"/>
        <v>24908.525000000081</v>
      </c>
      <c r="L38" s="157">
        <f t="shared" si="7"/>
        <v>5.7700250343804385</v>
      </c>
      <c r="M38" s="157">
        <f t="shared" si="8"/>
        <v>8.8141687528650365</v>
      </c>
    </row>
    <row r="39" spans="1:13">
      <c r="A39" s="59" t="s">
        <v>55</v>
      </c>
      <c r="B39" s="60" t="s">
        <v>56</v>
      </c>
      <c r="C39" s="3">
        <v>227433.78</v>
      </c>
      <c r="D39" s="3">
        <v>216367.78</v>
      </c>
      <c r="E39" s="27">
        <f t="shared" si="5"/>
        <v>-11066</v>
      </c>
      <c r="F39" s="405">
        <v>298835.2656652361</v>
      </c>
      <c r="G39" s="406">
        <v>634532.5992665079</v>
      </c>
      <c r="H39" s="50">
        <v>0</v>
      </c>
      <c r="I39" s="28">
        <f t="shared" si="9"/>
        <v>18030.648333333334</v>
      </c>
      <c r="J39" s="29">
        <f>'ผลการดำเนินงาน Planfin 64'!D34</f>
        <v>25956.14</v>
      </c>
      <c r="K39" s="157">
        <f t="shared" si="6"/>
        <v>7925.491666666665</v>
      </c>
      <c r="L39" s="157">
        <f t="shared" si="7"/>
        <v>43.955666596939693</v>
      </c>
      <c r="M39" s="157">
        <f t="shared" si="8"/>
        <v>11.996305549744976</v>
      </c>
    </row>
    <row r="40" spans="1:13">
      <c r="A40" s="175" t="s">
        <v>57</v>
      </c>
      <c r="B40" s="60" t="s">
        <v>58</v>
      </c>
      <c r="C40" s="3">
        <v>7812991.6799999997</v>
      </c>
      <c r="D40" s="3">
        <v>7142269.4199999999</v>
      </c>
      <c r="E40" s="27">
        <f>D40-C40</f>
        <v>-670722.25999999978</v>
      </c>
      <c r="F40" s="405">
        <v>7032822.5194468051</v>
      </c>
      <c r="G40" s="406">
        <v>4139119.1870503169</v>
      </c>
      <c r="H40" s="50">
        <v>1</v>
      </c>
      <c r="I40" s="28">
        <f t="shared" si="9"/>
        <v>595189.11833333329</v>
      </c>
      <c r="J40" s="29">
        <f>'ผลการดำเนินงาน Planfin 64'!D35</f>
        <v>812477.75</v>
      </c>
      <c r="K40" s="157">
        <f>J40-I40</f>
        <v>217288.63166666671</v>
      </c>
      <c r="L40" s="157">
        <f>(J40*100)/I40-100</f>
        <v>36.507494000415363</v>
      </c>
      <c r="M40" s="157">
        <f>(J40*100)/D40</f>
        <v>11.375624500034613</v>
      </c>
    </row>
    <row r="41" spans="1:13" s="9" customFormat="1">
      <c r="A41" s="2" t="s">
        <v>1467</v>
      </c>
      <c r="B41" s="176" t="s">
        <v>1468</v>
      </c>
      <c r="C41" s="3">
        <v>0</v>
      </c>
      <c r="D41" s="6">
        <v>0</v>
      </c>
      <c r="E41" s="27">
        <f>D41-C41</f>
        <v>0</v>
      </c>
      <c r="F41" s="405">
        <v>39.76</v>
      </c>
      <c r="G41" s="406">
        <v>0</v>
      </c>
      <c r="H41" s="50">
        <v>0</v>
      </c>
      <c r="I41" s="28">
        <f t="shared" si="9"/>
        <v>0</v>
      </c>
      <c r="J41" s="29">
        <f>'ผลการดำเนินงาน Planfin 64'!D36</f>
        <v>0</v>
      </c>
      <c r="K41" s="157">
        <f>J41-I41</f>
        <v>0</v>
      </c>
      <c r="L41" s="157" t="e">
        <f>(J41*100)/I41-100</f>
        <v>#DIV/0!</v>
      </c>
      <c r="M41" s="157" t="e">
        <f>(J41*100)/D41</f>
        <v>#DIV/0!</v>
      </c>
    </row>
    <row r="42" spans="1:13">
      <c r="A42" s="33" t="s">
        <v>59</v>
      </c>
      <c r="B42" s="4" t="s">
        <v>60</v>
      </c>
      <c r="C42" s="5">
        <f>SUM(C27:C41)</f>
        <v>86013056.460000008</v>
      </c>
      <c r="D42" s="5">
        <f>SUM(D27:D41)</f>
        <v>88973489.100000009</v>
      </c>
      <c r="E42" s="30">
        <f t="shared" si="5"/>
        <v>2960432.6400000006</v>
      </c>
      <c r="F42" s="407">
        <v>84915809.985203087</v>
      </c>
      <c r="G42" s="408">
        <v>29005153.000017833</v>
      </c>
      <c r="H42" s="51">
        <v>1</v>
      </c>
      <c r="I42" s="31">
        <f>(D42/12)*1</f>
        <v>7414457.4250000007</v>
      </c>
      <c r="J42" s="34">
        <f>'ผลการดำเนินงาน Planfin 64'!D37</f>
        <v>6448449.8600000003</v>
      </c>
      <c r="K42" s="32">
        <f>J42-I42</f>
        <v>-966007.56500000041</v>
      </c>
      <c r="L42" s="32">
        <f>(J42*100)/I42-100</f>
        <v>-13.028702029400364</v>
      </c>
      <c r="M42" s="32">
        <f t="shared" si="8"/>
        <v>7.2476081642166363</v>
      </c>
    </row>
    <row r="43" spans="1:13" s="9" customFormat="1" ht="25.5">
      <c r="A43" s="88" t="s">
        <v>1409</v>
      </c>
      <c r="B43" s="80" t="s">
        <v>157</v>
      </c>
      <c r="C43" s="81">
        <f>C42-C38</f>
        <v>79954624.520000011</v>
      </c>
      <c r="D43" s="81">
        <f>D42-D38</f>
        <v>83793229.080000013</v>
      </c>
      <c r="E43" s="82">
        <f>D43-C43</f>
        <v>3838604.5600000024</v>
      </c>
      <c r="F43" s="83"/>
      <c r="G43" s="84"/>
      <c r="H43" s="85"/>
      <c r="I43" s="86">
        <f>(D43/12)*11</f>
        <v>76810459.99000001</v>
      </c>
      <c r="J43" s="87">
        <f>'ผลการดำเนินงาน Planfin 64'!D38</f>
        <v>5991853</v>
      </c>
      <c r="K43" s="158">
        <f>J43-I43</f>
        <v>-70818606.99000001</v>
      </c>
      <c r="L43" s="158">
        <f t="shared" ref="L43" si="10">(J43*100)/I43-100</f>
        <v>-92.199170528623213</v>
      </c>
      <c r="M43" s="158">
        <f t="shared" si="8"/>
        <v>7.1507603487620592</v>
      </c>
    </row>
    <row r="44" spans="1:13" s="186" customFormat="1" ht="25.5">
      <c r="A44" s="242"/>
      <c r="B44" s="236" t="s">
        <v>1528</v>
      </c>
      <c r="C44" s="243">
        <f>C43-C41</f>
        <v>79954624.520000011</v>
      </c>
      <c r="D44" s="243">
        <f>D43-D41</f>
        <v>83793229.080000013</v>
      </c>
      <c r="E44" s="244">
        <f>D44-C44</f>
        <v>3838604.5600000024</v>
      </c>
      <c r="F44" s="244"/>
      <c r="G44" s="245"/>
      <c r="H44" s="244"/>
      <c r="I44" s="243">
        <f>I43-I41</f>
        <v>76810459.99000001</v>
      </c>
      <c r="J44" s="243">
        <f>J43-J41</f>
        <v>5991853</v>
      </c>
      <c r="K44" s="246">
        <f>J44-I44</f>
        <v>-70818606.99000001</v>
      </c>
      <c r="L44" s="241">
        <f>(J44*100)/I44-100</f>
        <v>-92.199170528623213</v>
      </c>
      <c r="M44" s="241">
        <f>(J44*100)/D44</f>
        <v>7.1507603487620592</v>
      </c>
    </row>
    <row r="45" spans="1:13">
      <c r="A45" s="426"/>
      <c r="B45" s="427"/>
      <c r="C45" s="427"/>
      <c r="D45" s="427"/>
      <c r="E45" s="427"/>
      <c r="F45" s="427"/>
      <c r="G45" s="427"/>
      <c r="H45" s="427"/>
      <c r="I45" s="427"/>
      <c r="J45" s="427"/>
      <c r="K45" s="427"/>
      <c r="L45" s="427"/>
      <c r="M45" s="428"/>
    </row>
    <row r="46" spans="1:13" s="9" customFormat="1">
      <c r="A46" s="172" t="s">
        <v>61</v>
      </c>
      <c r="B46" s="247" t="s">
        <v>62</v>
      </c>
      <c r="C46" s="5">
        <f t="shared" ref="C46:D48" si="11">C23-C42</f>
        <v>6672724.7799999863</v>
      </c>
      <c r="D46" s="5">
        <f t="shared" si="11"/>
        <v>1582850.099999994</v>
      </c>
      <c r="E46" s="30">
        <f t="shared" ref="E46:E48" si="12">D46-C46</f>
        <v>-5089874.6799999923</v>
      </c>
      <c r="F46" s="248"/>
      <c r="G46" s="249"/>
      <c r="H46" s="250"/>
      <c r="I46" s="5">
        <f t="shared" ref="I46:J48" si="13">I23-I42</f>
        <v>131904.17499999981</v>
      </c>
      <c r="J46" s="5">
        <f t="shared" si="13"/>
        <v>-1518802.0200000005</v>
      </c>
      <c r="K46" s="30">
        <f>J46-I46</f>
        <v>-1650706.1950000003</v>
      </c>
      <c r="L46" s="251">
        <f>(J46*100)/I46-100</f>
        <v>-1251.4434778125883</v>
      </c>
      <c r="M46" s="252">
        <f>(J46*100)/D46</f>
        <v>-95.953623151049257</v>
      </c>
    </row>
    <row r="47" spans="1:13" s="99" customFormat="1">
      <c r="A47" s="253" t="s">
        <v>63</v>
      </c>
      <c r="B47" s="254" t="s">
        <v>66</v>
      </c>
      <c r="C47" s="255">
        <f t="shared" si="11"/>
        <v>10405079.979999989</v>
      </c>
      <c r="D47" s="255">
        <f t="shared" si="11"/>
        <v>4228310.7599999905</v>
      </c>
      <c r="E47" s="256">
        <f t="shared" si="12"/>
        <v>-6176769.2199999988</v>
      </c>
      <c r="F47" s="257"/>
      <c r="G47" s="258"/>
      <c r="H47" s="259"/>
      <c r="I47" s="255">
        <f>I24-I43</f>
        <v>-69475331.670000017</v>
      </c>
      <c r="J47" s="255">
        <f t="shared" si="13"/>
        <v>-1062205.1600000001</v>
      </c>
      <c r="K47" s="256">
        <f>J47-I47</f>
        <v>68413126.51000002</v>
      </c>
      <c r="L47" s="252">
        <f t="shared" ref="L47:L48" si="14">(J47*100)/I47-100</f>
        <v>-98.4711045856602</v>
      </c>
      <c r="M47" s="252">
        <f t="shared" ref="M47:M48" si="15">(J47*100)/D47</f>
        <v>-25.121265211831368</v>
      </c>
    </row>
    <row r="48" spans="1:13" s="9" customFormat="1" ht="27.75" customHeight="1">
      <c r="A48" s="235" t="s">
        <v>65</v>
      </c>
      <c r="B48" s="260" t="s">
        <v>1529</v>
      </c>
      <c r="C48" s="261">
        <f>C25-C44</f>
        <v>10405079.979999989</v>
      </c>
      <c r="D48" s="261">
        <f t="shared" si="11"/>
        <v>4228310.7599999905</v>
      </c>
      <c r="E48" s="262">
        <f t="shared" si="12"/>
        <v>-6176769.2199999988</v>
      </c>
      <c r="F48" s="263"/>
      <c r="G48" s="263"/>
      <c r="H48" s="263"/>
      <c r="I48" s="261">
        <f>I25-I44</f>
        <v>-69475331.670000017</v>
      </c>
      <c r="J48" s="261">
        <f t="shared" si="13"/>
        <v>-1062205.1600000001</v>
      </c>
      <c r="K48" s="261">
        <f>(K23-K22)-(K42-K38)</f>
        <v>-1414564.3900000004</v>
      </c>
      <c r="L48" s="264">
        <f t="shared" si="14"/>
        <v>-98.4711045856602</v>
      </c>
      <c r="M48" s="264">
        <f t="shared" si="15"/>
        <v>-25.121265211831368</v>
      </c>
    </row>
    <row r="49" spans="1:13" s="9" customFormat="1">
      <c r="A49" s="2"/>
      <c r="B49" s="182" t="s">
        <v>67</v>
      </c>
      <c r="C49" s="265" t="str">
        <f>IF(D49&gt;0,"แผนเกินดุล",IF(D49=0,"สมดุล","ขาดดุล"))</f>
        <v>แผนเกินดุล</v>
      </c>
      <c r="D49" s="266">
        <f>IF(D47&lt;=0,0,ROUNDUP((D47*20%),2))</f>
        <v>845662.16</v>
      </c>
      <c r="E49" s="54"/>
      <c r="H49" s="55"/>
      <c r="J49" s="55"/>
      <c r="K49" s="150"/>
      <c r="L49" s="150"/>
      <c r="M49" s="150"/>
    </row>
    <row r="50" spans="1:13" s="9" customFormat="1">
      <c r="A50" s="2"/>
      <c r="B50" s="182" t="s">
        <v>68</v>
      </c>
      <c r="C50" s="265" t="str">
        <f>IF(D50&gt;=0,"ไม่เกิน","เกิน")</f>
        <v>เกิน</v>
      </c>
      <c r="D50" s="265">
        <f>IF(D47&lt;0,0-C112,((D47*20%)-C112))</f>
        <v>-91377.488000001875</v>
      </c>
      <c r="E50" s="54"/>
      <c r="H50" s="55"/>
      <c r="J50" s="55"/>
      <c r="K50" s="150"/>
      <c r="L50" s="150"/>
      <c r="M50" s="150"/>
    </row>
    <row r="51" spans="1:13">
      <c r="A51" s="2" t="s">
        <v>69</v>
      </c>
      <c r="B51" s="182" t="s">
        <v>1809</v>
      </c>
      <c r="C51" s="3">
        <v>13716365.140000001</v>
      </c>
      <c r="D51" s="3">
        <f>C51</f>
        <v>13716365.140000001</v>
      </c>
      <c r="E51" s="54"/>
    </row>
    <row r="52" spans="1:13">
      <c r="A52" s="2" t="s">
        <v>70</v>
      </c>
      <c r="B52" s="182" t="s">
        <v>1810</v>
      </c>
      <c r="C52" s="3">
        <v>24717309.640000001</v>
      </c>
      <c r="D52" s="3">
        <f>C52</f>
        <v>24717309.640000001</v>
      </c>
      <c r="E52" s="54"/>
    </row>
    <row r="53" spans="1:13">
      <c r="A53" s="2" t="s">
        <v>71</v>
      </c>
      <c r="B53" s="182" t="s">
        <v>1811</v>
      </c>
      <c r="C53" s="7">
        <v>-16349179.199999999</v>
      </c>
      <c r="D53" s="7">
        <f>C53</f>
        <v>-16349179.199999999</v>
      </c>
      <c r="E53" s="54"/>
    </row>
    <row r="54" spans="1:13" s="1" customFormat="1">
      <c r="A54" s="2" t="s">
        <v>1484</v>
      </c>
      <c r="B54" s="190" t="s">
        <v>1812</v>
      </c>
      <c r="C54" s="3">
        <v>8368130.4400000013</v>
      </c>
      <c r="D54" s="3">
        <f t="shared" ref="D54" si="16">C54</f>
        <v>8368130.4400000013</v>
      </c>
      <c r="E54" s="54"/>
      <c r="H54" s="36"/>
      <c r="K54" s="48"/>
      <c r="L54" s="48"/>
      <c r="M54" s="48"/>
    </row>
    <row r="55" spans="1:13" s="1" customFormat="1">
      <c r="A55" s="9" t="s">
        <v>155</v>
      </c>
      <c r="B55" s="8"/>
      <c r="H55" s="36"/>
      <c r="K55" s="48"/>
      <c r="L55" s="48"/>
      <c r="M55" s="48"/>
    </row>
    <row r="56" spans="1:13" s="1" customFormat="1">
      <c r="A56" s="433" t="s">
        <v>1807</v>
      </c>
      <c r="B56" s="433"/>
      <c r="C56" s="433"/>
      <c r="H56" s="36"/>
      <c r="K56" s="48"/>
      <c r="L56" s="48"/>
      <c r="M56" s="48"/>
    </row>
    <row r="57" spans="1:13" s="1" customFormat="1">
      <c r="A57" s="9"/>
      <c r="B57" s="8"/>
      <c r="H57" s="36"/>
      <c r="K57" s="48"/>
      <c r="L57" s="48"/>
      <c r="M57" s="48"/>
    </row>
    <row r="58" spans="1:13" s="1" customFormat="1">
      <c r="A58" s="9"/>
      <c r="B58" s="8"/>
      <c r="H58" s="36"/>
      <c r="K58" s="48"/>
      <c r="L58" s="48"/>
      <c r="M58" s="48"/>
    </row>
    <row r="59" spans="1:13" s="1" customFormat="1">
      <c r="A59" s="9"/>
      <c r="B59" s="8"/>
      <c r="H59" s="36"/>
      <c r="K59" s="48"/>
      <c r="L59" s="48"/>
      <c r="M59" s="48"/>
    </row>
    <row r="60" spans="1:13" s="1" customFormat="1">
      <c r="A60" s="9"/>
      <c r="B60" s="8"/>
      <c r="H60" s="36"/>
      <c r="K60" s="48"/>
      <c r="L60" s="48"/>
      <c r="M60" s="48"/>
    </row>
    <row r="61" spans="1:13" s="1" customFormat="1">
      <c r="A61" s="9"/>
      <c r="B61" s="8"/>
      <c r="H61" s="36"/>
      <c r="K61" s="48"/>
      <c r="L61" s="48"/>
      <c r="M61" s="48"/>
    </row>
    <row r="62" spans="1:13" s="1" customFormat="1">
      <c r="A62" s="9"/>
      <c r="B62" s="8"/>
      <c r="H62" s="36"/>
      <c r="K62" s="48"/>
      <c r="L62" s="48"/>
      <c r="M62" s="48"/>
    </row>
    <row r="63" spans="1:13" s="1" customFormat="1">
      <c r="A63" s="9"/>
      <c r="B63" s="8"/>
      <c r="H63" s="36"/>
      <c r="K63" s="48"/>
      <c r="L63" s="48"/>
      <c r="M63" s="48"/>
    </row>
    <row r="64" spans="1:13" s="9" customFormat="1">
      <c r="B64" s="56"/>
      <c r="K64" s="150"/>
      <c r="L64" s="150"/>
      <c r="M64" s="150"/>
    </row>
    <row r="65" spans="1:13" s="9" customFormat="1">
      <c r="A65" s="1"/>
      <c r="B65" s="421" t="s">
        <v>72</v>
      </c>
      <c r="C65" s="422"/>
      <c r="D65" s="422"/>
      <c r="E65" s="422"/>
      <c r="K65" s="150"/>
      <c r="L65" s="150"/>
      <c r="M65" s="150"/>
    </row>
    <row r="66" spans="1:13" s="9" customFormat="1">
      <c r="A66" s="1"/>
      <c r="B66" s="191" t="s">
        <v>2</v>
      </c>
      <c r="C66" s="10" t="s">
        <v>1808</v>
      </c>
      <c r="D66" s="48"/>
      <c r="E66" s="48"/>
      <c r="K66" s="150"/>
      <c r="L66" s="150"/>
      <c r="M66" s="150"/>
    </row>
    <row r="67" spans="1:13" s="9" customFormat="1">
      <c r="A67" s="1"/>
      <c r="B67" s="182" t="s">
        <v>73</v>
      </c>
      <c r="C67" s="220">
        <v>7874341.8499999996</v>
      </c>
      <c r="D67" s="48"/>
      <c r="E67" s="48"/>
      <c r="K67" s="150"/>
      <c r="L67" s="150"/>
      <c r="M67" s="150"/>
    </row>
    <row r="68" spans="1:13" s="9" customFormat="1" ht="25.5">
      <c r="A68" s="1"/>
      <c r="B68" s="182" t="s">
        <v>74</v>
      </c>
      <c r="C68" s="220">
        <v>2850990.3</v>
      </c>
      <c r="D68" s="48"/>
      <c r="E68" s="48"/>
      <c r="K68" s="150"/>
      <c r="L68" s="150"/>
      <c r="M68" s="150"/>
    </row>
    <row r="69" spans="1:13" s="9" customFormat="1">
      <c r="A69" s="1"/>
      <c r="B69" s="182" t="s">
        <v>75</v>
      </c>
      <c r="C69" s="220">
        <v>1406624</v>
      </c>
      <c r="D69" s="48"/>
      <c r="E69" s="48"/>
      <c r="K69" s="150"/>
      <c r="L69" s="150"/>
      <c r="M69" s="150"/>
    </row>
    <row r="70" spans="1:13" s="9" customFormat="1">
      <c r="A70" s="1"/>
      <c r="B70" s="192" t="s">
        <v>162</v>
      </c>
      <c r="C70" s="91">
        <f>SUM(C67:C69)</f>
        <v>12131956.149999999</v>
      </c>
      <c r="D70" s="48"/>
      <c r="E70" s="48"/>
      <c r="K70" s="150"/>
      <c r="L70" s="150"/>
      <c r="M70" s="150"/>
    </row>
    <row r="71" spans="1:13" s="9" customFormat="1">
      <c r="A71" s="1"/>
      <c r="B71" s="193"/>
      <c r="C71" s="95"/>
      <c r="D71" s="48"/>
      <c r="E71" s="48"/>
      <c r="K71" s="150"/>
      <c r="L71" s="150"/>
      <c r="M71" s="150"/>
    </row>
    <row r="72" spans="1:13" s="9" customFormat="1">
      <c r="A72" s="1"/>
      <c r="B72" s="193"/>
      <c r="C72" s="95"/>
      <c r="D72" s="48"/>
      <c r="E72" s="48"/>
      <c r="K72" s="150"/>
      <c r="L72" s="150"/>
      <c r="M72" s="150"/>
    </row>
    <row r="73" spans="1:13" s="9" customFormat="1">
      <c r="A73" s="1"/>
      <c r="B73" s="412" t="s">
        <v>76</v>
      </c>
      <c r="C73" s="413"/>
      <c r="D73" s="413"/>
      <c r="E73" s="413"/>
      <c r="K73" s="150"/>
      <c r="L73" s="150"/>
      <c r="M73" s="150"/>
    </row>
    <row r="74" spans="1:13" s="9" customFormat="1">
      <c r="A74" s="1"/>
      <c r="B74" s="191" t="s">
        <v>2</v>
      </c>
      <c r="C74" s="10" t="s">
        <v>1808</v>
      </c>
      <c r="D74" s="48"/>
      <c r="E74" s="48"/>
      <c r="K74" s="150"/>
      <c r="L74" s="150"/>
      <c r="M74" s="150"/>
    </row>
    <row r="75" spans="1:13" s="9" customFormat="1">
      <c r="A75" s="1"/>
      <c r="B75" s="182" t="s">
        <v>77</v>
      </c>
      <c r="C75" s="220">
        <v>257942</v>
      </c>
      <c r="D75" s="48"/>
      <c r="E75" s="48"/>
      <c r="K75" s="150"/>
      <c r="L75" s="150"/>
      <c r="M75" s="150"/>
    </row>
    <row r="76" spans="1:13" s="9" customFormat="1">
      <c r="A76" s="1"/>
      <c r="B76" s="182" t="s">
        <v>78</v>
      </c>
      <c r="C76" s="221">
        <v>0</v>
      </c>
      <c r="D76" s="48"/>
      <c r="E76" s="48"/>
      <c r="K76" s="150"/>
      <c r="L76" s="150"/>
      <c r="M76" s="150"/>
    </row>
    <row r="77" spans="1:13" s="9" customFormat="1">
      <c r="A77" s="1"/>
      <c r="B77" s="182" t="s">
        <v>79</v>
      </c>
      <c r="C77" s="220">
        <v>480000</v>
      </c>
      <c r="D77" s="48"/>
      <c r="E77" s="48"/>
      <c r="K77" s="150"/>
      <c r="L77" s="150"/>
      <c r="M77" s="150"/>
    </row>
    <row r="78" spans="1:13" s="9" customFormat="1">
      <c r="A78" s="1"/>
      <c r="B78" s="182" t="s">
        <v>80</v>
      </c>
      <c r="C78" s="220">
        <v>42500</v>
      </c>
      <c r="D78" s="48"/>
      <c r="E78" s="48"/>
      <c r="K78" s="150"/>
      <c r="L78" s="150"/>
      <c r="M78" s="150"/>
    </row>
    <row r="79" spans="1:13" s="9" customFormat="1">
      <c r="A79" s="1"/>
      <c r="B79" s="182" t="s">
        <v>81</v>
      </c>
      <c r="C79" s="221">
        <v>0</v>
      </c>
      <c r="D79" s="48"/>
      <c r="E79" s="48"/>
      <c r="K79" s="150"/>
      <c r="L79" s="150"/>
      <c r="M79" s="150"/>
    </row>
    <row r="80" spans="1:13" s="9" customFormat="1">
      <c r="A80" s="1"/>
      <c r="B80" s="182" t="s">
        <v>82</v>
      </c>
      <c r="C80" s="220">
        <v>83486</v>
      </c>
      <c r="D80" s="48"/>
      <c r="E80" s="48"/>
      <c r="K80" s="150"/>
      <c r="L80" s="150"/>
      <c r="M80" s="150"/>
    </row>
    <row r="81" spans="1:13" s="9" customFormat="1">
      <c r="A81" s="1"/>
      <c r="B81" s="182" t="s">
        <v>83</v>
      </c>
      <c r="C81" s="220">
        <v>516709</v>
      </c>
      <c r="D81" s="48"/>
      <c r="E81" s="48"/>
      <c r="K81" s="150"/>
      <c r="L81" s="150"/>
      <c r="M81" s="150"/>
    </row>
    <row r="82" spans="1:13" s="9" customFormat="1">
      <c r="A82" s="1"/>
      <c r="B82" s="182" t="s">
        <v>84</v>
      </c>
      <c r="C82" s="220">
        <v>580000</v>
      </c>
      <c r="D82" s="48"/>
      <c r="E82" s="48"/>
      <c r="K82" s="150"/>
      <c r="L82" s="150"/>
      <c r="M82" s="150"/>
    </row>
    <row r="83" spans="1:13" s="9" customFormat="1">
      <c r="A83" s="1"/>
      <c r="B83" s="182" t="s">
        <v>85</v>
      </c>
      <c r="C83" s="220">
        <v>120400</v>
      </c>
      <c r="D83" s="48"/>
      <c r="E83" s="48"/>
      <c r="K83" s="150"/>
      <c r="L83" s="150"/>
      <c r="M83" s="150"/>
    </row>
    <row r="84" spans="1:13" s="9" customFormat="1">
      <c r="A84" s="1"/>
      <c r="B84" s="182" t="s">
        <v>86</v>
      </c>
      <c r="C84" s="220">
        <v>127600</v>
      </c>
      <c r="D84" s="48"/>
      <c r="E84" s="48"/>
      <c r="K84" s="150"/>
      <c r="L84" s="150"/>
      <c r="M84" s="150"/>
    </row>
    <row r="85" spans="1:13" s="9" customFormat="1">
      <c r="A85" s="1"/>
      <c r="B85" s="182" t="s">
        <v>87</v>
      </c>
      <c r="C85" s="220">
        <v>34700</v>
      </c>
      <c r="D85" s="48"/>
      <c r="E85" s="48"/>
      <c r="K85" s="150"/>
      <c r="L85" s="150"/>
      <c r="M85" s="150"/>
    </row>
    <row r="86" spans="1:13" s="9" customFormat="1">
      <c r="A86" s="1"/>
      <c r="B86" s="182" t="s">
        <v>925</v>
      </c>
      <c r="C86" s="220">
        <v>196291</v>
      </c>
      <c r="D86" s="48"/>
      <c r="E86" s="48"/>
      <c r="K86" s="150"/>
      <c r="L86" s="150"/>
      <c r="M86" s="150"/>
    </row>
    <row r="87" spans="1:13" s="9" customFormat="1">
      <c r="A87" s="1"/>
      <c r="B87" s="192" t="s">
        <v>162</v>
      </c>
      <c r="C87" s="194">
        <f>SUM(C75:C86)</f>
        <v>2439628</v>
      </c>
      <c r="D87" s="48"/>
      <c r="E87" s="48"/>
      <c r="K87" s="150"/>
      <c r="L87" s="150"/>
      <c r="M87" s="150"/>
    </row>
    <row r="88" spans="1:13" s="9" customFormat="1">
      <c r="A88" s="1"/>
      <c r="B88" s="193"/>
      <c r="C88" s="195"/>
      <c r="D88" s="48"/>
      <c r="E88" s="48"/>
      <c r="K88" s="150"/>
      <c r="L88" s="150"/>
      <c r="M88" s="150"/>
    </row>
    <row r="89" spans="1:13" s="9" customFormat="1">
      <c r="A89" s="1"/>
      <c r="B89" s="196"/>
      <c r="C89" s="48"/>
      <c r="D89" s="48"/>
      <c r="E89" s="48"/>
      <c r="K89" s="150"/>
      <c r="L89" s="150"/>
      <c r="M89" s="150"/>
    </row>
    <row r="90" spans="1:13" s="9" customFormat="1">
      <c r="A90" s="1"/>
      <c r="B90" s="412" t="s">
        <v>88</v>
      </c>
      <c r="C90" s="413"/>
      <c r="D90" s="413"/>
      <c r="E90" s="413"/>
      <c r="K90" s="150"/>
      <c r="L90" s="150"/>
      <c r="M90" s="150"/>
    </row>
    <row r="91" spans="1:13" s="9" customFormat="1">
      <c r="A91" s="1"/>
      <c r="B91" s="191" t="s">
        <v>2</v>
      </c>
      <c r="C91" s="191" t="s">
        <v>89</v>
      </c>
      <c r="D91" s="48"/>
      <c r="E91" s="48"/>
      <c r="K91" s="150"/>
      <c r="L91" s="150"/>
      <c r="M91" s="150"/>
    </row>
    <row r="92" spans="1:13" s="9" customFormat="1">
      <c r="A92" s="1"/>
      <c r="B92" s="411" t="s">
        <v>1813</v>
      </c>
      <c r="C92" s="411"/>
      <c r="D92" s="197"/>
      <c r="E92" s="48"/>
      <c r="K92" s="150"/>
      <c r="L92" s="150"/>
      <c r="M92" s="150"/>
    </row>
    <row r="93" spans="1:13" s="9" customFormat="1">
      <c r="A93" s="1"/>
      <c r="B93" s="400" t="s">
        <v>1814</v>
      </c>
      <c r="C93" s="5">
        <f>SUM(C94:C101)</f>
        <v>23643825.690000001</v>
      </c>
      <c r="D93" s="48"/>
      <c r="E93" s="48"/>
      <c r="K93" s="150"/>
      <c r="L93" s="150"/>
      <c r="M93" s="150"/>
    </row>
    <row r="94" spans="1:13" s="9" customFormat="1">
      <c r="A94" s="1"/>
      <c r="B94" s="400" t="s">
        <v>90</v>
      </c>
      <c r="C94" s="220">
        <v>7900755.79</v>
      </c>
      <c r="D94" s="48"/>
      <c r="E94" s="48"/>
      <c r="K94" s="150"/>
      <c r="L94" s="150"/>
      <c r="M94" s="150"/>
    </row>
    <row r="95" spans="1:13" s="9" customFormat="1">
      <c r="A95" s="1"/>
      <c r="B95" s="400" t="s">
        <v>91</v>
      </c>
      <c r="C95" s="220">
        <v>2752924.17</v>
      </c>
      <c r="D95" s="48"/>
      <c r="E95" s="48"/>
      <c r="K95" s="150"/>
      <c r="L95" s="150"/>
      <c r="M95" s="150"/>
    </row>
    <row r="96" spans="1:13" s="9" customFormat="1">
      <c r="A96" s="1"/>
      <c r="B96" s="400" t="s">
        <v>92</v>
      </c>
      <c r="C96" s="220">
        <v>1876079.67</v>
      </c>
      <c r="D96" s="48"/>
      <c r="E96" s="48"/>
      <c r="K96" s="150"/>
      <c r="L96" s="150"/>
      <c r="M96" s="150"/>
    </row>
    <row r="97" spans="1:13" s="9" customFormat="1">
      <c r="A97" s="1"/>
      <c r="B97" s="400" t="s">
        <v>93</v>
      </c>
      <c r="C97" s="220">
        <v>5488320.1399999997</v>
      </c>
      <c r="D97" s="48"/>
      <c r="E97" s="48"/>
      <c r="K97" s="150"/>
      <c r="L97" s="150"/>
      <c r="M97" s="150"/>
    </row>
    <row r="98" spans="1:13" s="9" customFormat="1">
      <c r="A98" s="1"/>
      <c r="B98" s="400" t="s">
        <v>94</v>
      </c>
      <c r="C98" s="221">
        <v>0</v>
      </c>
      <c r="D98" s="48"/>
      <c r="E98" s="48"/>
      <c r="K98" s="150"/>
      <c r="L98" s="150"/>
      <c r="M98" s="150"/>
    </row>
    <row r="99" spans="1:13" s="9" customFormat="1">
      <c r="A99" s="1"/>
      <c r="B99" s="400" t="s">
        <v>95</v>
      </c>
      <c r="C99" s="220">
        <v>582983.1</v>
      </c>
      <c r="D99" s="48"/>
      <c r="E99" s="48"/>
      <c r="K99" s="150"/>
      <c r="L99" s="150"/>
      <c r="M99" s="150"/>
    </row>
    <row r="100" spans="1:13" s="9" customFormat="1">
      <c r="A100" s="1"/>
      <c r="B100" s="400" t="s">
        <v>96</v>
      </c>
      <c r="C100" s="220">
        <v>2519097.11</v>
      </c>
      <c r="D100" s="48"/>
      <c r="E100" s="48"/>
      <c r="K100" s="150"/>
      <c r="L100" s="150"/>
      <c r="M100" s="150"/>
    </row>
    <row r="101" spans="1:13" s="9" customFormat="1">
      <c r="A101" s="1"/>
      <c r="B101" s="400" t="s">
        <v>97</v>
      </c>
      <c r="C101" s="220">
        <v>2523665.71</v>
      </c>
      <c r="D101" s="48"/>
      <c r="E101" s="48"/>
      <c r="K101" s="150"/>
      <c r="L101" s="150"/>
      <c r="M101" s="150"/>
    </row>
    <row r="102" spans="1:13" s="9" customFormat="1">
      <c r="A102" s="1"/>
      <c r="B102" s="198"/>
      <c r="C102" s="53"/>
      <c r="D102" s="48"/>
      <c r="E102" s="48"/>
      <c r="K102" s="150"/>
      <c r="L102" s="150"/>
      <c r="M102" s="150"/>
    </row>
    <row r="103" spans="1:13" s="9" customFormat="1">
      <c r="A103" s="1"/>
      <c r="B103" s="196"/>
      <c r="C103" s="48"/>
      <c r="D103" s="48"/>
      <c r="E103" s="48"/>
      <c r="K103" s="150"/>
      <c r="L103" s="150"/>
      <c r="M103" s="150"/>
    </row>
    <row r="104" spans="1:13" s="9" customFormat="1">
      <c r="A104" s="1"/>
      <c r="B104" s="412" t="s">
        <v>98</v>
      </c>
      <c r="C104" s="413"/>
      <c r="D104" s="413"/>
      <c r="E104" s="413"/>
      <c r="K104" s="150"/>
      <c r="L104" s="150"/>
      <c r="M104" s="150"/>
    </row>
    <row r="105" spans="1:13" s="9" customFormat="1">
      <c r="A105" s="1"/>
      <c r="B105" s="191" t="s">
        <v>2</v>
      </c>
      <c r="C105" s="191" t="s">
        <v>89</v>
      </c>
      <c r="D105" s="48"/>
      <c r="E105" s="48"/>
      <c r="K105" s="150"/>
      <c r="L105" s="150"/>
      <c r="M105" s="150"/>
    </row>
    <row r="106" spans="1:13" s="9" customFormat="1">
      <c r="A106" s="1"/>
      <c r="B106" s="414" t="s">
        <v>1815</v>
      </c>
      <c r="C106" s="414"/>
      <c r="D106" s="197"/>
      <c r="E106" s="48"/>
      <c r="K106" s="150"/>
      <c r="L106" s="150"/>
      <c r="M106" s="150"/>
    </row>
    <row r="107" spans="1:13" s="9" customFormat="1">
      <c r="A107" s="1"/>
      <c r="B107" s="182" t="s">
        <v>1816</v>
      </c>
      <c r="C107" s="5">
        <f>SUM(C108:C114)</f>
        <v>41905820.129999995</v>
      </c>
      <c r="D107" s="48"/>
      <c r="E107" s="48"/>
      <c r="K107" s="150"/>
      <c r="L107" s="150"/>
      <c r="M107" s="150"/>
    </row>
    <row r="108" spans="1:13" s="9" customFormat="1">
      <c r="A108" s="1"/>
      <c r="B108" s="182" t="s">
        <v>99</v>
      </c>
      <c r="C108" s="220">
        <v>33201315.789999999</v>
      </c>
      <c r="D108" s="48"/>
      <c r="E108" s="48"/>
      <c r="K108" s="150"/>
      <c r="L108" s="150"/>
      <c r="M108" s="150"/>
    </row>
    <row r="109" spans="1:13" s="9" customFormat="1">
      <c r="A109" s="1"/>
      <c r="B109" s="182" t="s">
        <v>1485</v>
      </c>
      <c r="C109" s="220">
        <v>18893.7</v>
      </c>
      <c r="D109" s="48"/>
      <c r="E109" s="48"/>
      <c r="K109" s="150"/>
      <c r="L109" s="150"/>
      <c r="M109" s="150"/>
    </row>
    <row r="110" spans="1:13" s="9" customFormat="1">
      <c r="A110" s="1"/>
      <c r="B110" s="182" t="s">
        <v>103</v>
      </c>
      <c r="C110" s="220">
        <v>442498.43</v>
      </c>
      <c r="D110" s="48"/>
      <c r="E110" s="48"/>
      <c r="K110" s="150"/>
      <c r="L110" s="150"/>
      <c r="M110" s="150"/>
    </row>
    <row r="111" spans="1:13" s="9" customFormat="1">
      <c r="A111" s="1"/>
      <c r="B111" s="182" t="s">
        <v>101</v>
      </c>
      <c r="C111" s="220">
        <v>3404685.51</v>
      </c>
      <c r="D111" s="48"/>
      <c r="E111" s="48"/>
      <c r="K111" s="150"/>
      <c r="L111" s="150"/>
      <c r="M111" s="150"/>
    </row>
    <row r="112" spans="1:13" s="9" customFormat="1">
      <c r="A112" s="1"/>
      <c r="B112" s="182" t="s">
        <v>100</v>
      </c>
      <c r="C112" s="220">
        <v>937039.64</v>
      </c>
      <c r="D112" s="48"/>
      <c r="E112" s="48"/>
      <c r="K112" s="150"/>
      <c r="L112" s="150"/>
      <c r="M112" s="150"/>
    </row>
    <row r="113" spans="1:13" s="9" customFormat="1">
      <c r="A113" s="1"/>
      <c r="B113" s="182" t="s">
        <v>102</v>
      </c>
      <c r="C113" s="220">
        <v>263252.8</v>
      </c>
      <c r="D113" s="48"/>
      <c r="E113" s="48"/>
      <c r="K113" s="150"/>
      <c r="L113" s="150"/>
      <c r="M113" s="150"/>
    </row>
    <row r="114" spans="1:13" s="9" customFormat="1">
      <c r="A114" s="1"/>
      <c r="B114" s="182" t="s">
        <v>104</v>
      </c>
      <c r="C114" s="220">
        <v>3638134.26</v>
      </c>
      <c r="D114" s="48"/>
      <c r="E114" s="48"/>
      <c r="K114" s="150"/>
      <c r="L114" s="150"/>
      <c r="M114" s="150"/>
    </row>
    <row r="115" spans="1:13" s="9" customFormat="1">
      <c r="A115" s="1"/>
      <c r="B115" s="196"/>
      <c r="C115" s="48"/>
      <c r="D115" s="48"/>
      <c r="E115" s="48"/>
      <c r="K115" s="150"/>
      <c r="L115" s="150"/>
      <c r="M115" s="150"/>
    </row>
    <row r="116" spans="1:13" s="9" customFormat="1">
      <c r="A116" s="1"/>
      <c r="B116" s="412" t="s">
        <v>105</v>
      </c>
      <c r="C116" s="413"/>
      <c r="D116" s="413"/>
      <c r="E116" s="413"/>
      <c r="K116" s="150"/>
      <c r="L116" s="150"/>
      <c r="M116" s="150"/>
    </row>
    <row r="117" spans="1:13" s="9" customFormat="1">
      <c r="A117" s="1"/>
      <c r="B117" s="191" t="s">
        <v>2</v>
      </c>
      <c r="C117" s="191" t="s">
        <v>89</v>
      </c>
      <c r="D117" s="48"/>
      <c r="E117" s="48"/>
      <c r="K117" s="150"/>
      <c r="L117" s="150"/>
      <c r="M117" s="150"/>
    </row>
    <row r="118" spans="1:13" s="9" customFormat="1">
      <c r="A118" s="1"/>
      <c r="B118" s="182" t="s">
        <v>1817</v>
      </c>
      <c r="C118" s="220">
        <v>761220.56</v>
      </c>
      <c r="D118" s="48"/>
      <c r="E118" s="48"/>
      <c r="K118" s="150"/>
      <c r="L118" s="150"/>
      <c r="M118" s="150"/>
    </row>
    <row r="119" spans="1:13" s="9" customFormat="1">
      <c r="A119" s="1"/>
      <c r="B119" s="182" t="s">
        <v>1818</v>
      </c>
      <c r="C119" s="220">
        <v>1456199.36</v>
      </c>
      <c r="D119" s="48"/>
      <c r="E119" s="48"/>
      <c r="K119" s="150"/>
      <c r="L119" s="150"/>
      <c r="M119" s="150"/>
    </row>
    <row r="120" spans="1:13" s="9" customFormat="1">
      <c r="A120" s="1"/>
      <c r="B120" s="182" t="s">
        <v>1819</v>
      </c>
      <c r="C120" s="220">
        <v>803600</v>
      </c>
      <c r="D120" s="48"/>
      <c r="E120" s="48"/>
      <c r="K120" s="150"/>
      <c r="L120" s="150"/>
      <c r="M120" s="150"/>
    </row>
    <row r="121" spans="1:13" s="9" customFormat="1">
      <c r="A121" s="1"/>
      <c r="B121" s="182" t="s">
        <v>1820</v>
      </c>
      <c r="C121" s="221">
        <v>0</v>
      </c>
      <c r="D121" s="48"/>
      <c r="E121" s="48"/>
      <c r="K121" s="150"/>
      <c r="L121" s="150"/>
      <c r="M121" s="150"/>
    </row>
    <row r="122" spans="1:13" s="9" customFormat="1">
      <c r="A122" s="1"/>
      <c r="B122" s="182" t="s">
        <v>1821</v>
      </c>
      <c r="C122" s="221">
        <v>0</v>
      </c>
      <c r="D122" s="48"/>
      <c r="E122" s="48"/>
      <c r="K122" s="150"/>
      <c r="L122" s="150"/>
      <c r="M122" s="150"/>
    </row>
    <row r="123" spans="1:13" s="9" customFormat="1">
      <c r="A123" s="1"/>
      <c r="B123" s="199" t="s">
        <v>1410</v>
      </c>
      <c r="C123" s="5">
        <f>SUM(C118:C122)</f>
        <v>3021019.92</v>
      </c>
      <c r="D123" s="48"/>
      <c r="E123" s="48"/>
      <c r="K123" s="150"/>
      <c r="L123" s="150"/>
      <c r="M123" s="150"/>
    </row>
    <row r="124" spans="1:13" s="9" customFormat="1">
      <c r="A124" s="1"/>
      <c r="B124" s="200"/>
      <c r="C124" s="135"/>
      <c r="D124" s="48"/>
      <c r="E124" s="48"/>
      <c r="K124" s="150"/>
      <c r="L124" s="150"/>
      <c r="M124" s="150"/>
    </row>
    <row r="125" spans="1:13" s="9" customFormat="1">
      <c r="A125" s="1"/>
      <c r="B125" s="412" t="s">
        <v>106</v>
      </c>
      <c r="C125" s="413"/>
      <c r="D125" s="413"/>
      <c r="E125" s="413"/>
      <c r="I125" s="150"/>
    </row>
    <row r="126" spans="1:13" s="9" customFormat="1">
      <c r="A126" s="1"/>
      <c r="B126" s="191" t="s">
        <v>2</v>
      </c>
      <c r="C126" s="201" t="s">
        <v>107</v>
      </c>
      <c r="D126" s="48"/>
      <c r="E126" s="48"/>
      <c r="I126" s="150"/>
    </row>
    <row r="127" spans="1:13" s="9" customFormat="1">
      <c r="A127" s="1"/>
      <c r="B127" s="401" t="s">
        <v>163</v>
      </c>
      <c r="C127" s="220">
        <v>2040000</v>
      </c>
      <c r="D127" s="48"/>
      <c r="E127" s="48"/>
      <c r="I127" s="150"/>
    </row>
    <row r="128" spans="1:13" s="9" customFormat="1">
      <c r="A128" s="1"/>
      <c r="B128" s="401" t="s">
        <v>1486</v>
      </c>
      <c r="C128" s="220">
        <v>5488637.2999999998</v>
      </c>
      <c r="D128" s="48"/>
      <c r="E128" s="48"/>
      <c r="I128" s="150"/>
    </row>
    <row r="129" spans="1:13" s="9" customFormat="1">
      <c r="A129" s="1"/>
      <c r="B129" s="402" t="s">
        <v>1211</v>
      </c>
      <c r="C129" s="220">
        <v>792155.22</v>
      </c>
      <c r="D129" s="48"/>
      <c r="E129" s="48"/>
      <c r="I129" s="150"/>
    </row>
    <row r="130" spans="1:13" s="9" customFormat="1">
      <c r="A130" s="1"/>
      <c r="B130" s="402" t="s">
        <v>1487</v>
      </c>
      <c r="C130" s="220">
        <v>234593.6</v>
      </c>
      <c r="D130" s="48"/>
      <c r="E130" s="48"/>
      <c r="I130" s="150"/>
    </row>
    <row r="131" spans="1:13" s="9" customFormat="1">
      <c r="A131" s="1"/>
      <c r="B131" s="402" t="s">
        <v>1488</v>
      </c>
      <c r="C131" s="220">
        <v>24072</v>
      </c>
      <c r="D131" s="48"/>
      <c r="E131" s="48"/>
      <c r="I131" s="150"/>
    </row>
    <row r="132" spans="1:13" s="9" customFormat="1">
      <c r="A132" s="1"/>
      <c r="B132" s="402" t="s">
        <v>87</v>
      </c>
      <c r="C132" s="220">
        <v>42550</v>
      </c>
      <c r="D132" s="48"/>
      <c r="E132" s="48"/>
      <c r="I132" s="150"/>
    </row>
    <row r="133" spans="1:13" s="9" customFormat="1">
      <c r="A133" s="1"/>
      <c r="B133" s="402" t="s">
        <v>1489</v>
      </c>
      <c r="C133" s="157">
        <v>867600</v>
      </c>
      <c r="D133" s="48"/>
      <c r="E133" s="48"/>
      <c r="I133" s="150"/>
    </row>
    <row r="134" spans="1:13" s="9" customFormat="1">
      <c r="A134" s="1"/>
      <c r="B134" s="202" t="s">
        <v>1411</v>
      </c>
      <c r="C134" s="203">
        <f>SUM(C127:C133)</f>
        <v>9489608.1199999992</v>
      </c>
      <c r="D134" s="48"/>
      <c r="E134" s="48"/>
      <c r="I134" s="150"/>
    </row>
    <row r="135" spans="1:13" s="9" customFormat="1">
      <c r="A135" s="1"/>
      <c r="B135" s="8"/>
      <c r="C135" s="1"/>
      <c r="D135" s="1"/>
      <c r="E135" s="1"/>
      <c r="K135" s="150"/>
      <c r="L135" s="150"/>
      <c r="M135" s="150"/>
    </row>
    <row r="136" spans="1:13" s="9" customFormat="1">
      <c r="A136" s="1"/>
      <c r="B136" s="8"/>
      <c r="C136" s="1"/>
      <c r="D136" s="1"/>
      <c r="E136" s="1"/>
      <c r="K136" s="150"/>
      <c r="L136" s="150"/>
      <c r="M136" s="150"/>
    </row>
    <row r="137" spans="1:13" s="9" customFormat="1">
      <c r="A137" s="1"/>
      <c r="B137" s="8"/>
      <c r="C137" s="1"/>
      <c r="D137" s="1"/>
      <c r="E137" s="1"/>
      <c r="K137" s="150"/>
      <c r="L137" s="150"/>
      <c r="M137" s="150"/>
    </row>
    <row r="138" spans="1:13" s="9" customFormat="1">
      <c r="A138" s="1"/>
      <c r="B138" s="8"/>
      <c r="C138" s="1"/>
      <c r="D138" s="1"/>
      <c r="E138" s="1"/>
      <c r="K138" s="150"/>
      <c r="L138" s="150"/>
      <c r="M138" s="150"/>
    </row>
    <row r="139" spans="1:13" s="222" customFormat="1" ht="12.75" customHeight="1">
      <c r="B139" s="224" t="s">
        <v>1824</v>
      </c>
      <c r="C139" s="409" t="s">
        <v>1823</v>
      </c>
      <c r="D139" s="409" t="s">
        <v>1823</v>
      </c>
      <c r="E139" s="409" t="s">
        <v>158</v>
      </c>
      <c r="F139" s="409"/>
      <c r="G139" s="409"/>
    </row>
    <row r="140" spans="1:13" s="223" customFormat="1">
      <c r="B140" s="15" t="s">
        <v>164</v>
      </c>
      <c r="C140" s="410" t="s">
        <v>160</v>
      </c>
      <c r="D140" s="410"/>
      <c r="E140" s="410" t="s">
        <v>161</v>
      </c>
      <c r="F140" s="410"/>
      <c r="G140" s="410"/>
    </row>
    <row r="141" spans="1:13" s="222" customFormat="1">
      <c r="B141" s="15" t="s">
        <v>108</v>
      </c>
      <c r="C141" s="409" t="s">
        <v>109</v>
      </c>
      <c r="D141" s="409"/>
      <c r="E141" s="409" t="s">
        <v>110</v>
      </c>
      <c r="F141" s="409"/>
      <c r="G141" s="409"/>
    </row>
    <row r="142" spans="1:13" s="222" customFormat="1">
      <c r="B142" s="15" t="s">
        <v>111</v>
      </c>
      <c r="C142" s="409" t="s">
        <v>112</v>
      </c>
      <c r="D142" s="409"/>
      <c r="E142" s="409" t="s">
        <v>113</v>
      </c>
      <c r="F142" s="409"/>
      <c r="G142" s="409"/>
    </row>
  </sheetData>
  <mergeCells count="28">
    <mergeCell ref="B104:E104"/>
    <mergeCell ref="B1:E1"/>
    <mergeCell ref="B2:E2"/>
    <mergeCell ref="B3:E3"/>
    <mergeCell ref="B4:D4"/>
    <mergeCell ref="B5:E5"/>
    <mergeCell ref="C142:D142"/>
    <mergeCell ref="E142:G142"/>
    <mergeCell ref="F6:G6"/>
    <mergeCell ref="F7:G7"/>
    <mergeCell ref="B6:B9"/>
    <mergeCell ref="A56:C56"/>
    <mergeCell ref="A10:M10"/>
    <mergeCell ref="A26:M26"/>
    <mergeCell ref="A45:M45"/>
    <mergeCell ref="B106:C106"/>
    <mergeCell ref="B116:E116"/>
    <mergeCell ref="B125:E125"/>
    <mergeCell ref="B65:E65"/>
    <mergeCell ref="B73:E73"/>
    <mergeCell ref="B90:E90"/>
    <mergeCell ref="B92:C92"/>
    <mergeCell ref="C139:D139"/>
    <mergeCell ref="E139:G139"/>
    <mergeCell ref="C140:D140"/>
    <mergeCell ref="E140:G140"/>
    <mergeCell ref="C141:D141"/>
    <mergeCell ref="E141:G141"/>
  </mergeCells>
  <pageMargins left="0.15748031496062992" right="0.31" top="0.53" bottom="0.4" header="0.42" footer="0.19685039370078741"/>
  <pageSetup paperSize="5" scale="70" orientation="landscape" r:id="rId1"/>
  <headerFooter>
    <oddFooter>&amp;R&amp;P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7" tint="0.39997558519241921"/>
  </sheetPr>
  <dimension ref="A1:M143"/>
  <sheetViews>
    <sheetView showGridLines="0" zoomScale="80" zoomScaleNormal="80" workbookViewId="0">
      <pane xSplit="2" ySplit="10" topLeftCell="C11" activePane="bottomRight" state="frozen"/>
      <selection pane="topRight" activeCell="C1" sqref="C1"/>
      <selection pane="bottomLeft" activeCell="A11" sqref="A11"/>
      <selection pane="bottomRight" activeCell="F27" sqref="F27:H42"/>
    </sheetView>
  </sheetViews>
  <sheetFormatPr defaultRowHeight="12.75"/>
  <cols>
    <col min="1" max="1" width="8.625" style="1" bestFit="1" customWidth="1"/>
    <col min="2" max="2" width="39" style="58" customWidth="1"/>
    <col min="3" max="3" width="25.5" style="58" bestFit="1" customWidth="1"/>
    <col min="4" max="4" width="17.25" style="58" bestFit="1" customWidth="1"/>
    <col min="5" max="5" width="15.75" style="58" bestFit="1" customWidth="1"/>
    <col min="6" max="6" width="16.75" style="58" customWidth="1"/>
    <col min="7" max="7" width="17.375" style="9" customWidth="1"/>
    <col min="8" max="8" width="7.5" style="58" bestFit="1" customWidth="1"/>
    <col min="9" max="9" width="20" style="58" customWidth="1"/>
    <col min="10" max="10" width="15.5" style="58" bestFit="1" customWidth="1"/>
    <col min="11" max="11" width="17.125" style="161" bestFit="1" customWidth="1"/>
    <col min="12" max="12" width="16.125" style="161" customWidth="1"/>
    <col min="13" max="13" width="15" style="161" customWidth="1"/>
    <col min="14" max="16384" width="9" style="58"/>
  </cols>
  <sheetData>
    <row r="1" spans="1:13" ht="12.75" customHeight="1">
      <c r="B1" s="418" t="s">
        <v>140</v>
      </c>
      <c r="C1" s="418"/>
      <c r="D1" s="418"/>
      <c r="E1" s="418"/>
      <c r="F1" s="9" t="s">
        <v>1841</v>
      </c>
      <c r="G1" s="9" t="s">
        <v>172</v>
      </c>
      <c r="H1" s="1"/>
      <c r="I1" s="63"/>
    </row>
    <row r="2" spans="1:13">
      <c r="B2" s="442" t="s">
        <v>115</v>
      </c>
      <c r="C2" s="442"/>
      <c r="D2" s="442"/>
      <c r="E2" s="442"/>
      <c r="F2" s="9" t="s">
        <v>1842</v>
      </c>
      <c r="G2" s="9" t="s">
        <v>183</v>
      </c>
      <c r="H2" s="1"/>
      <c r="I2" s="111" t="s">
        <v>1874</v>
      </c>
    </row>
    <row r="3" spans="1:13" ht="12.75" customHeight="1">
      <c r="B3" s="418" t="s">
        <v>1530</v>
      </c>
      <c r="C3" s="418"/>
      <c r="D3" s="418"/>
      <c r="E3" s="418"/>
      <c r="F3" s="9" t="s">
        <v>1843</v>
      </c>
      <c r="G3" s="9" t="s">
        <v>1476</v>
      </c>
      <c r="H3" s="1"/>
    </row>
    <row r="4" spans="1:13">
      <c r="B4" s="418"/>
      <c r="C4" s="418"/>
      <c r="D4" s="418"/>
      <c r="E4" s="9"/>
      <c r="F4" s="9" t="s">
        <v>1844</v>
      </c>
      <c r="G4" s="9" t="s">
        <v>1831</v>
      </c>
      <c r="H4" s="1"/>
    </row>
    <row r="5" spans="1:13" s="1" customFormat="1" ht="12.75" customHeight="1">
      <c r="B5" s="419" t="s">
        <v>1531</v>
      </c>
      <c r="C5" s="420"/>
      <c r="D5" s="420"/>
      <c r="E5" s="420"/>
      <c r="G5" s="9"/>
      <c r="K5" s="48"/>
      <c r="L5" s="48"/>
      <c r="M5" s="48"/>
    </row>
    <row r="6" spans="1:13" s="230" customFormat="1">
      <c r="A6" s="11" t="s">
        <v>122</v>
      </c>
      <c r="B6" s="436" t="s">
        <v>2</v>
      </c>
      <c r="C6" s="187" t="s">
        <v>1533</v>
      </c>
      <c r="D6" s="12" t="s">
        <v>1534</v>
      </c>
      <c r="E6" s="231" t="s">
        <v>123</v>
      </c>
      <c r="F6" s="429" t="s">
        <v>1412</v>
      </c>
      <c r="G6" s="430"/>
      <c r="H6" s="232" t="s">
        <v>124</v>
      </c>
      <c r="I6" s="13" t="s">
        <v>125</v>
      </c>
      <c r="J6" s="14" t="s">
        <v>126</v>
      </c>
      <c r="K6" s="151" t="s">
        <v>123</v>
      </c>
      <c r="L6" s="152" t="s">
        <v>127</v>
      </c>
      <c r="M6" s="152" t="s">
        <v>127</v>
      </c>
    </row>
    <row r="7" spans="1:13" s="230" customFormat="1">
      <c r="A7" s="16" t="s">
        <v>2</v>
      </c>
      <c r="B7" s="437"/>
      <c r="C7" s="188" t="s">
        <v>3</v>
      </c>
      <c r="D7" s="17" t="s">
        <v>4</v>
      </c>
      <c r="E7" s="18" t="s">
        <v>1535</v>
      </c>
      <c r="F7" s="434" t="s">
        <v>172</v>
      </c>
      <c r="G7" s="435"/>
      <c r="H7" s="234" t="s">
        <v>128</v>
      </c>
      <c r="I7" s="19" t="s">
        <v>1483</v>
      </c>
      <c r="J7" s="20" t="s">
        <v>1537</v>
      </c>
      <c r="K7" s="153" t="s">
        <v>126</v>
      </c>
      <c r="L7" s="154" t="s">
        <v>129</v>
      </c>
      <c r="M7" s="154" t="s">
        <v>130</v>
      </c>
    </row>
    <row r="8" spans="1:13" s="230" customFormat="1">
      <c r="A8" s="16"/>
      <c r="B8" s="437"/>
      <c r="C8" s="189" t="s">
        <v>1532</v>
      </c>
      <c r="D8" s="129" t="s">
        <v>1407</v>
      </c>
      <c r="E8" s="233" t="s">
        <v>1536</v>
      </c>
      <c r="F8" s="70" t="s">
        <v>152</v>
      </c>
      <c r="G8" s="70" t="s">
        <v>151</v>
      </c>
      <c r="H8" s="234">
        <v>2563</v>
      </c>
      <c r="I8" s="21"/>
      <c r="J8" s="20"/>
      <c r="K8" s="153"/>
      <c r="L8" s="154" t="s">
        <v>131</v>
      </c>
      <c r="M8" s="154" t="s">
        <v>131</v>
      </c>
    </row>
    <row r="9" spans="1:13" s="230" customFormat="1">
      <c r="A9" s="22"/>
      <c r="B9" s="438"/>
      <c r="C9" s="23" t="s">
        <v>132</v>
      </c>
      <c r="D9" s="23" t="s">
        <v>133</v>
      </c>
      <c r="E9" s="25" t="s">
        <v>134</v>
      </c>
      <c r="F9" s="49" t="s">
        <v>153</v>
      </c>
      <c r="G9" s="49" t="s">
        <v>153</v>
      </c>
      <c r="H9" s="24"/>
      <c r="I9" s="25" t="s">
        <v>135</v>
      </c>
      <c r="J9" s="26" t="s">
        <v>136</v>
      </c>
      <c r="K9" s="155" t="s">
        <v>137</v>
      </c>
      <c r="L9" s="156" t="s">
        <v>138</v>
      </c>
      <c r="M9" s="156" t="s">
        <v>139</v>
      </c>
    </row>
    <row r="10" spans="1:13" s="1" customFormat="1">
      <c r="A10" s="423" t="s">
        <v>5</v>
      </c>
      <c r="B10" s="424"/>
      <c r="C10" s="424"/>
      <c r="D10" s="424"/>
      <c r="E10" s="424"/>
      <c r="F10" s="424"/>
      <c r="G10" s="424"/>
      <c r="H10" s="424"/>
      <c r="I10" s="424"/>
      <c r="J10" s="424"/>
      <c r="K10" s="424"/>
      <c r="L10" s="424"/>
      <c r="M10" s="425"/>
    </row>
    <row r="11" spans="1:13">
      <c r="A11" s="2" t="s">
        <v>6</v>
      </c>
      <c r="B11" s="60" t="s">
        <v>7</v>
      </c>
      <c r="C11" s="3">
        <v>55759159.340000004</v>
      </c>
      <c r="D11" s="3">
        <v>57990866.100000001</v>
      </c>
      <c r="E11" s="27">
        <f>D11-C11</f>
        <v>2231706.7599999979</v>
      </c>
      <c r="F11" s="405">
        <v>55090367.928141743</v>
      </c>
      <c r="G11" s="406">
        <v>13004130.880836744</v>
      </c>
      <c r="H11" s="50">
        <v>1</v>
      </c>
      <c r="I11" s="28">
        <f>(D11/12)*1</f>
        <v>4832572.1749999998</v>
      </c>
      <c r="J11" s="29">
        <f>'ผลการดำเนินงาน Planfin 64'!E6</f>
        <v>1899967</v>
      </c>
      <c r="K11" s="157">
        <f>J11-I11</f>
        <v>-2932605.1749999998</v>
      </c>
      <c r="L11" s="157">
        <f>(J11*100)/I11-100</f>
        <v>-60.684146429742661</v>
      </c>
      <c r="M11" s="157">
        <f>(J11*100)/D11</f>
        <v>3.2763211308547779</v>
      </c>
    </row>
    <row r="12" spans="1:13">
      <c r="A12" s="2" t="s">
        <v>8</v>
      </c>
      <c r="B12" s="60" t="s">
        <v>9</v>
      </c>
      <c r="C12" s="3">
        <v>401350</v>
      </c>
      <c r="D12" s="3">
        <v>400000</v>
      </c>
      <c r="E12" s="27">
        <f t="shared" ref="E12:E22" si="0">D12-C12</f>
        <v>-1350</v>
      </c>
      <c r="F12" s="405">
        <v>196218.66165289254</v>
      </c>
      <c r="G12" s="406">
        <v>139955.19459213293</v>
      </c>
      <c r="H12" s="50">
        <v>2</v>
      </c>
      <c r="I12" s="28">
        <f t="shared" ref="I12:I23" si="1">(D12/12)*1</f>
        <v>33333.333333333336</v>
      </c>
      <c r="J12" s="29">
        <f>'ผลการดำเนินงาน Planfin 64'!E7</f>
        <v>0</v>
      </c>
      <c r="K12" s="157">
        <f>J12-I12</f>
        <v>-33333.333333333336</v>
      </c>
      <c r="L12" s="157">
        <f t="shared" ref="L12:L22" si="2">(J12*100)/I12-100</f>
        <v>-100</v>
      </c>
      <c r="M12" s="157">
        <f t="shared" ref="M12:M22" si="3">(J12*100)/D12</f>
        <v>0</v>
      </c>
    </row>
    <row r="13" spans="1:13">
      <c r="A13" s="2" t="s">
        <v>10</v>
      </c>
      <c r="B13" s="60" t="s">
        <v>11</v>
      </c>
      <c r="C13" s="3">
        <v>6446</v>
      </c>
      <c r="D13" s="3">
        <v>10000</v>
      </c>
      <c r="E13" s="27">
        <f t="shared" si="0"/>
        <v>3554</v>
      </c>
      <c r="F13" s="405">
        <v>94117.599297520632</v>
      </c>
      <c r="G13" s="406">
        <v>162181.87026989844</v>
      </c>
      <c r="H13" s="50">
        <v>2</v>
      </c>
      <c r="I13" s="28">
        <f t="shared" si="1"/>
        <v>833.33333333333337</v>
      </c>
      <c r="J13" s="29">
        <f>'ผลการดำเนินงาน Planfin 64'!E8</f>
        <v>0</v>
      </c>
      <c r="K13" s="157">
        <f t="shared" ref="K13:K23" si="4">J13-I13</f>
        <v>-833.33333333333337</v>
      </c>
      <c r="L13" s="157">
        <f t="shared" si="2"/>
        <v>-100</v>
      </c>
      <c r="M13" s="157">
        <f t="shared" si="3"/>
        <v>0</v>
      </c>
    </row>
    <row r="14" spans="1:13">
      <c r="A14" s="2" t="s">
        <v>12</v>
      </c>
      <c r="B14" s="60" t="s">
        <v>13</v>
      </c>
      <c r="C14" s="3">
        <v>355663.49</v>
      </c>
      <c r="D14" s="3">
        <v>360000</v>
      </c>
      <c r="E14" s="27">
        <f t="shared" si="0"/>
        <v>4336.5100000000093</v>
      </c>
      <c r="F14" s="405">
        <v>1211650.9209917358</v>
      </c>
      <c r="G14" s="406">
        <v>944753.05947997363</v>
      </c>
      <c r="H14" s="50">
        <v>0</v>
      </c>
      <c r="I14" s="28">
        <f t="shared" si="1"/>
        <v>30000</v>
      </c>
      <c r="J14" s="29">
        <f>'ผลการดำเนินงาน Planfin 64'!E9</f>
        <v>36326</v>
      </c>
      <c r="K14" s="157">
        <f t="shared" si="4"/>
        <v>6326</v>
      </c>
      <c r="L14" s="157">
        <f t="shared" si="2"/>
        <v>21.086666666666673</v>
      </c>
      <c r="M14" s="157">
        <f t="shared" si="3"/>
        <v>10.090555555555556</v>
      </c>
    </row>
    <row r="15" spans="1:13">
      <c r="A15" s="2" t="s">
        <v>14</v>
      </c>
      <c r="B15" s="60" t="s">
        <v>15</v>
      </c>
      <c r="C15" s="3">
        <v>4119966.52</v>
      </c>
      <c r="D15" s="3">
        <v>4160000</v>
      </c>
      <c r="E15" s="27">
        <f t="shared" si="0"/>
        <v>40033.479999999981</v>
      </c>
      <c r="F15" s="405">
        <v>7801530.9207438007</v>
      </c>
      <c r="G15" s="406">
        <v>5883725.1744828187</v>
      </c>
      <c r="H15" s="50">
        <v>0</v>
      </c>
      <c r="I15" s="28">
        <f t="shared" si="1"/>
        <v>346666.66666666669</v>
      </c>
      <c r="J15" s="29">
        <f>'ผลการดำเนินงาน Planfin 64'!E10</f>
        <v>359730.25</v>
      </c>
      <c r="K15" s="157">
        <f t="shared" si="4"/>
        <v>13063.583333333314</v>
      </c>
      <c r="L15" s="157">
        <f t="shared" si="2"/>
        <v>3.7683413461538464</v>
      </c>
      <c r="M15" s="157">
        <f t="shared" si="3"/>
        <v>8.6473617788461539</v>
      </c>
    </row>
    <row r="16" spans="1:13">
      <c r="A16" s="2" t="s">
        <v>16</v>
      </c>
      <c r="B16" s="60" t="s">
        <v>17</v>
      </c>
      <c r="C16" s="3">
        <v>1405173.99</v>
      </c>
      <c r="D16" s="3">
        <v>1450000</v>
      </c>
      <c r="E16" s="27">
        <f t="shared" si="0"/>
        <v>44826.010000000009</v>
      </c>
      <c r="F16" s="405">
        <v>2389926.2218181817</v>
      </c>
      <c r="G16" s="406">
        <v>2395607.798115537</v>
      </c>
      <c r="H16" s="50">
        <v>0</v>
      </c>
      <c r="I16" s="28">
        <f t="shared" si="1"/>
        <v>120833.33333333333</v>
      </c>
      <c r="J16" s="29">
        <f>'ผลการดำเนินงาน Planfin 64'!E11</f>
        <v>221472</v>
      </c>
      <c r="K16" s="157">
        <f t="shared" si="4"/>
        <v>100638.66666666667</v>
      </c>
      <c r="L16" s="157">
        <f t="shared" si="2"/>
        <v>83.287172413793115</v>
      </c>
      <c r="M16" s="157">
        <f t="shared" si="3"/>
        <v>15.273931034482759</v>
      </c>
    </row>
    <row r="17" spans="1:13">
      <c r="A17" s="2" t="s">
        <v>18</v>
      </c>
      <c r="B17" s="60" t="s">
        <v>19</v>
      </c>
      <c r="C17" s="3">
        <v>441169</v>
      </c>
      <c r="D17" s="3">
        <v>550000</v>
      </c>
      <c r="E17" s="27">
        <f t="shared" si="0"/>
        <v>108831</v>
      </c>
      <c r="F17" s="405">
        <v>541630.08743801666</v>
      </c>
      <c r="G17" s="406">
        <v>1113578.4599029464</v>
      </c>
      <c r="H17" s="50">
        <v>1</v>
      </c>
      <c r="I17" s="28">
        <f t="shared" si="1"/>
        <v>45833.333333333336</v>
      </c>
      <c r="J17" s="29">
        <f>'ผลการดำเนินงาน Planfin 64'!E12</f>
        <v>32607</v>
      </c>
      <c r="K17" s="157">
        <f t="shared" si="4"/>
        <v>-13226.333333333336</v>
      </c>
      <c r="L17" s="157">
        <f t="shared" si="2"/>
        <v>-28.857454545454544</v>
      </c>
      <c r="M17" s="157">
        <f t="shared" si="3"/>
        <v>5.9285454545454543</v>
      </c>
    </row>
    <row r="18" spans="1:13">
      <c r="A18" s="2" t="s">
        <v>20</v>
      </c>
      <c r="B18" s="60" t="s">
        <v>21</v>
      </c>
      <c r="C18" s="3">
        <v>8914809.5500000007</v>
      </c>
      <c r="D18" s="3">
        <v>7430000</v>
      </c>
      <c r="E18" s="27">
        <f t="shared" si="0"/>
        <v>-1484809.5500000007</v>
      </c>
      <c r="F18" s="405">
        <v>6982763.8549999977</v>
      </c>
      <c r="G18" s="406">
        <v>6067372.420841462</v>
      </c>
      <c r="H18" s="50">
        <v>1</v>
      </c>
      <c r="I18" s="28">
        <f t="shared" si="1"/>
        <v>619166.66666666663</v>
      </c>
      <c r="J18" s="29">
        <f>'ผลการดำเนินงาน Planfin 64'!E13</f>
        <v>621855.74</v>
      </c>
      <c r="K18" s="157">
        <f t="shared" si="4"/>
        <v>2689.0733333333628</v>
      </c>
      <c r="L18" s="157">
        <f t="shared" si="2"/>
        <v>0.43430524899058298</v>
      </c>
      <c r="M18" s="157">
        <f t="shared" si="3"/>
        <v>8.3695254374158807</v>
      </c>
    </row>
    <row r="19" spans="1:13">
      <c r="A19" s="2" t="s">
        <v>22</v>
      </c>
      <c r="B19" s="60" t="s">
        <v>23</v>
      </c>
      <c r="C19" s="3">
        <v>27923333.329999998</v>
      </c>
      <c r="D19" s="3">
        <v>28200000</v>
      </c>
      <c r="E19" s="27">
        <f t="shared" si="0"/>
        <v>276666.67000000179</v>
      </c>
      <c r="F19" s="405">
        <v>39812919.739008263</v>
      </c>
      <c r="G19" s="406">
        <v>10642063.545296295</v>
      </c>
      <c r="H19" s="50">
        <v>0</v>
      </c>
      <c r="I19" s="28">
        <f t="shared" si="1"/>
        <v>2350000</v>
      </c>
      <c r="J19" s="29">
        <f>'ผลการดำเนินงาน Planfin 64'!E14</f>
        <v>2576439.6800000002</v>
      </c>
      <c r="K19" s="157">
        <f t="shared" si="4"/>
        <v>226439.68000000017</v>
      </c>
      <c r="L19" s="157">
        <f t="shared" si="2"/>
        <v>9.6357310638297946</v>
      </c>
      <c r="M19" s="157">
        <f t="shared" si="3"/>
        <v>9.1363109219858174</v>
      </c>
    </row>
    <row r="20" spans="1:13">
      <c r="A20" s="2" t="s">
        <v>24</v>
      </c>
      <c r="B20" s="60" t="s">
        <v>25</v>
      </c>
      <c r="C20" s="3">
        <v>7502504.6600000001</v>
      </c>
      <c r="D20" s="3">
        <v>7327000</v>
      </c>
      <c r="E20" s="27">
        <f t="shared" si="0"/>
        <v>-175504.66000000015</v>
      </c>
      <c r="F20" s="405">
        <v>8899687.4920413215</v>
      </c>
      <c r="G20" s="406">
        <v>3858190.5818685293</v>
      </c>
      <c r="H20" s="50">
        <v>0</v>
      </c>
      <c r="I20" s="28">
        <f t="shared" si="1"/>
        <v>610583.33333333337</v>
      </c>
      <c r="J20" s="29">
        <f>'ผลการดำเนินงาน Planfin 64'!E15</f>
        <v>138038.78</v>
      </c>
      <c r="K20" s="157">
        <f t="shared" si="4"/>
        <v>-472544.55333333334</v>
      </c>
      <c r="L20" s="157">
        <f t="shared" si="2"/>
        <v>-77.39231117783541</v>
      </c>
      <c r="M20" s="157">
        <f t="shared" si="3"/>
        <v>1.8839740685137163</v>
      </c>
    </row>
    <row r="21" spans="1:13" s="9" customFormat="1">
      <c r="A21" s="175" t="s">
        <v>1465</v>
      </c>
      <c r="B21" s="176" t="s">
        <v>1466</v>
      </c>
      <c r="C21" s="3">
        <v>0</v>
      </c>
      <c r="D21" s="6">
        <v>0</v>
      </c>
      <c r="E21" s="27">
        <f t="shared" si="0"/>
        <v>0</v>
      </c>
      <c r="F21" s="405">
        <v>428128.76666666666</v>
      </c>
      <c r="G21" s="406">
        <v>414400.81515905185</v>
      </c>
      <c r="H21" s="50">
        <v>0</v>
      </c>
      <c r="I21" s="28">
        <f t="shared" si="1"/>
        <v>0</v>
      </c>
      <c r="J21" s="29">
        <f>'ผลการดำเนินงาน Planfin 64'!E16</f>
        <v>0</v>
      </c>
      <c r="K21" s="157">
        <f t="shared" si="4"/>
        <v>0</v>
      </c>
      <c r="L21" s="157" t="e">
        <f t="shared" si="2"/>
        <v>#DIV/0!</v>
      </c>
      <c r="M21" s="157" t="e">
        <f t="shared" si="3"/>
        <v>#DIV/0!</v>
      </c>
    </row>
    <row r="22" spans="1:13">
      <c r="A22" s="2" t="s">
        <v>26</v>
      </c>
      <c r="B22" s="60" t="s">
        <v>27</v>
      </c>
      <c r="C22" s="3">
        <v>0</v>
      </c>
      <c r="D22" s="3">
        <v>5144025.18</v>
      </c>
      <c r="E22" s="27">
        <f t="shared" si="0"/>
        <v>5144025.18</v>
      </c>
      <c r="F22" s="405">
        <v>4402627.4239669424</v>
      </c>
      <c r="G22" s="406">
        <v>6372211.2642878396</v>
      </c>
      <c r="H22" s="50">
        <v>1</v>
      </c>
      <c r="I22" s="28">
        <f t="shared" si="1"/>
        <v>428668.76499999996</v>
      </c>
      <c r="J22" s="29">
        <f>'ผลการดำเนินงาน Planfin 64'!E17</f>
        <v>0</v>
      </c>
      <c r="K22" s="157">
        <f>J22-I22</f>
        <v>-428668.76499999996</v>
      </c>
      <c r="L22" s="157">
        <f t="shared" si="2"/>
        <v>-100</v>
      </c>
      <c r="M22" s="157">
        <f t="shared" si="3"/>
        <v>0</v>
      </c>
    </row>
    <row r="23" spans="1:13">
      <c r="A23" s="100" t="s">
        <v>28</v>
      </c>
      <c r="B23" s="61" t="s">
        <v>29</v>
      </c>
      <c r="C23" s="5">
        <f>SUM(C11:C22)</f>
        <v>106829575.88000001</v>
      </c>
      <c r="D23" s="5">
        <f>SUM(D11:D22)</f>
        <v>113021891.28</v>
      </c>
      <c r="E23" s="30">
        <f>D23-C23</f>
        <v>6192315.3999999911</v>
      </c>
      <c r="F23" s="407">
        <v>127851569.61676708</v>
      </c>
      <c r="G23" s="408">
        <v>50998171.065133229</v>
      </c>
      <c r="H23" s="51">
        <v>0</v>
      </c>
      <c r="I23" s="31">
        <f t="shared" si="1"/>
        <v>9418490.9399999995</v>
      </c>
      <c r="J23" s="34">
        <f>'ผลการดำเนินงาน Planfin 64'!E18</f>
        <v>5886436.4500000002</v>
      </c>
      <c r="K23" s="32">
        <f t="shared" si="4"/>
        <v>-3532054.4899999993</v>
      </c>
      <c r="L23" s="32">
        <f>(J23*100)/I23-100</f>
        <v>-37.5012782037034</v>
      </c>
      <c r="M23" s="32">
        <f>(J23*100)/D23</f>
        <v>5.2082268163580494</v>
      </c>
    </row>
    <row r="24" spans="1:13" s="9" customFormat="1">
      <c r="A24" s="88" t="s">
        <v>1408</v>
      </c>
      <c r="B24" s="80" t="s">
        <v>156</v>
      </c>
      <c r="C24" s="81">
        <f>C23-C22</f>
        <v>106829575.88000001</v>
      </c>
      <c r="D24" s="81">
        <f>D23-D22</f>
        <v>107877866.09999999</v>
      </c>
      <c r="E24" s="82">
        <f>D24-C24</f>
        <v>1048290.2199999839</v>
      </c>
      <c r="F24" s="83"/>
      <c r="G24" s="84"/>
      <c r="H24" s="85"/>
      <c r="I24" s="86">
        <f>(D24/12)*1</f>
        <v>8989822.1749999989</v>
      </c>
      <c r="J24" s="87">
        <f>'ผลการดำเนินงาน Planfin 64'!E19</f>
        <v>5886436.4500000002</v>
      </c>
      <c r="K24" s="158">
        <f>J24-I24</f>
        <v>-3103385.7249999987</v>
      </c>
      <c r="L24" s="158">
        <f>(J24*100)/I24-100</f>
        <v>-34.521102471084191</v>
      </c>
      <c r="M24" s="158">
        <f>(J24*100)/D24</f>
        <v>5.4565747940763174</v>
      </c>
    </row>
    <row r="25" spans="1:13" s="1" customFormat="1" ht="25.5">
      <c r="A25" s="235"/>
      <c r="B25" s="236" t="s">
        <v>1527</v>
      </c>
      <c r="C25" s="237">
        <f>C24-C21</f>
        <v>106829575.88000001</v>
      </c>
      <c r="D25" s="237">
        <f>D24-D21</f>
        <v>107877866.09999999</v>
      </c>
      <c r="E25" s="238">
        <f>D25-C25</f>
        <v>1048290.2199999839</v>
      </c>
      <c r="F25" s="237"/>
      <c r="G25" s="239"/>
      <c r="H25" s="240"/>
      <c r="I25" s="237">
        <f>I24-I21</f>
        <v>8989822.1749999989</v>
      </c>
      <c r="J25" s="237">
        <f>J24-J21</f>
        <v>5886436.4500000002</v>
      </c>
      <c r="K25" s="237">
        <f>K24-K21</f>
        <v>-3103385.7249999987</v>
      </c>
      <c r="L25" s="241">
        <f>(J25*100)/I25-100</f>
        <v>-34.521102471084191</v>
      </c>
      <c r="M25" s="241">
        <f>(J25*100)/D25</f>
        <v>5.4565747940763174</v>
      </c>
    </row>
    <row r="26" spans="1:13" s="1" customFormat="1">
      <c r="A26" s="423" t="s">
        <v>30</v>
      </c>
      <c r="B26" s="424"/>
      <c r="C26" s="424"/>
      <c r="D26" s="424"/>
      <c r="E26" s="424"/>
      <c r="F26" s="424"/>
      <c r="G26" s="424"/>
      <c r="H26" s="424"/>
      <c r="I26" s="424"/>
      <c r="J26" s="424"/>
      <c r="K26" s="424"/>
      <c r="L26" s="424"/>
      <c r="M26" s="425"/>
    </row>
    <row r="27" spans="1:13">
      <c r="A27" s="2" t="s">
        <v>31</v>
      </c>
      <c r="B27" s="60" t="s">
        <v>32</v>
      </c>
      <c r="C27" s="3">
        <v>8619150.5299999993</v>
      </c>
      <c r="D27" s="3">
        <v>9565830.6699999999</v>
      </c>
      <c r="E27" s="27">
        <f t="shared" ref="E27:E42" si="5">D27-C27</f>
        <v>946680.1400000006</v>
      </c>
      <c r="F27" s="405">
        <v>11512612.321570253</v>
      </c>
      <c r="G27" s="406">
        <v>4297011.5599770034</v>
      </c>
      <c r="H27" s="50">
        <v>0</v>
      </c>
      <c r="I27" s="28">
        <f>(D27/12)*1</f>
        <v>797152.55583333329</v>
      </c>
      <c r="J27" s="29">
        <f>'ผลการดำเนินงาน Planfin 64'!E22</f>
        <v>640226.98</v>
      </c>
      <c r="K27" s="157">
        <f t="shared" ref="K27:K41" si="6">J27-I27</f>
        <v>-156925.57583333331</v>
      </c>
      <c r="L27" s="157">
        <f t="shared" ref="L27:L43" si="7">(J27*100)/I27-100</f>
        <v>-19.685764623721894</v>
      </c>
      <c r="M27" s="157">
        <f t="shared" ref="M27:M43" si="8">(J27*100)/D27</f>
        <v>6.6928529480231749</v>
      </c>
    </row>
    <row r="28" spans="1:13">
      <c r="A28" s="2" t="s">
        <v>33</v>
      </c>
      <c r="B28" s="60" t="s">
        <v>34</v>
      </c>
      <c r="C28" s="3">
        <v>3288094.21</v>
      </c>
      <c r="D28" s="3">
        <v>3914667.47</v>
      </c>
      <c r="E28" s="27">
        <f t="shared" si="5"/>
        <v>626573.26000000024</v>
      </c>
      <c r="F28" s="405">
        <v>3108021.525372724</v>
      </c>
      <c r="G28" s="406">
        <v>1490046.9249988487</v>
      </c>
      <c r="H28" s="50">
        <v>1</v>
      </c>
      <c r="I28" s="28">
        <f t="shared" ref="I28:I41" si="9">(D28/12)*1</f>
        <v>326222.28916666668</v>
      </c>
      <c r="J28" s="29">
        <f>'ผลการดำเนินงาน Planfin 64'!E23</f>
        <v>282709.01</v>
      </c>
      <c r="K28" s="157">
        <f t="shared" si="6"/>
        <v>-43513.279166666674</v>
      </c>
      <c r="L28" s="157">
        <f t="shared" si="7"/>
        <v>-13.338536516870491</v>
      </c>
      <c r="M28" s="157">
        <f t="shared" si="8"/>
        <v>7.2217886235941258</v>
      </c>
    </row>
    <row r="29" spans="1:13">
      <c r="A29" s="2" t="s">
        <v>35</v>
      </c>
      <c r="B29" s="60" t="s">
        <v>36</v>
      </c>
      <c r="C29" s="3">
        <v>355197.82</v>
      </c>
      <c r="D29" s="3">
        <v>502131.53</v>
      </c>
      <c r="E29" s="27">
        <f t="shared" si="5"/>
        <v>146933.71000000002</v>
      </c>
      <c r="F29" s="405">
        <v>575114.58987603313</v>
      </c>
      <c r="G29" s="406">
        <v>318020.99299464806</v>
      </c>
      <c r="H29" s="50">
        <v>0</v>
      </c>
      <c r="I29" s="28">
        <f t="shared" si="9"/>
        <v>41844.294166666667</v>
      </c>
      <c r="J29" s="29">
        <f>'ผลการดำเนินงาน Planfin 64'!E24</f>
        <v>16444.45</v>
      </c>
      <c r="K29" s="157">
        <f t="shared" si="6"/>
        <v>-25399.844166666666</v>
      </c>
      <c r="L29" s="157">
        <f t="shared" si="7"/>
        <v>-60.700854614726147</v>
      </c>
      <c r="M29" s="157">
        <f t="shared" si="8"/>
        <v>3.2749287821061546</v>
      </c>
    </row>
    <row r="30" spans="1:13">
      <c r="A30" s="2" t="s">
        <v>37</v>
      </c>
      <c r="B30" s="60" t="s">
        <v>38</v>
      </c>
      <c r="C30" s="3">
        <v>1020148.93</v>
      </c>
      <c r="D30" s="3">
        <v>1325445.96</v>
      </c>
      <c r="E30" s="27">
        <f t="shared" si="5"/>
        <v>305297.02999999991</v>
      </c>
      <c r="F30" s="405">
        <v>4017169.7271900824</v>
      </c>
      <c r="G30" s="406">
        <v>1789886.7252389649</v>
      </c>
      <c r="H30" s="50">
        <v>0</v>
      </c>
      <c r="I30" s="28">
        <f t="shared" si="9"/>
        <v>110453.83</v>
      </c>
      <c r="J30" s="29">
        <f>'ผลการดำเนินงาน Planfin 64'!E25</f>
        <v>50637</v>
      </c>
      <c r="K30" s="157">
        <f t="shared" si="6"/>
        <v>-59816.83</v>
      </c>
      <c r="L30" s="157">
        <f t="shared" si="7"/>
        <v>-54.155505517554261</v>
      </c>
      <c r="M30" s="157">
        <f t="shared" si="8"/>
        <v>3.8203745402038121</v>
      </c>
    </row>
    <row r="31" spans="1:13">
      <c r="A31" s="2" t="s">
        <v>39</v>
      </c>
      <c r="B31" s="60" t="s">
        <v>40</v>
      </c>
      <c r="C31" s="3">
        <v>27930833.329999998</v>
      </c>
      <c r="D31" s="3">
        <v>28200000</v>
      </c>
      <c r="E31" s="27">
        <f t="shared" si="5"/>
        <v>269166.67000000179</v>
      </c>
      <c r="F31" s="405">
        <v>39604684.373842977</v>
      </c>
      <c r="G31" s="406">
        <v>10319256.520349238</v>
      </c>
      <c r="H31" s="50">
        <v>0</v>
      </c>
      <c r="I31" s="28">
        <f t="shared" si="9"/>
        <v>2350000</v>
      </c>
      <c r="J31" s="29">
        <f>'ผลการดำเนินงาน Planfin 64'!E26</f>
        <v>2576439.6800000002</v>
      </c>
      <c r="K31" s="157">
        <f t="shared" si="6"/>
        <v>226439.68000000017</v>
      </c>
      <c r="L31" s="157">
        <f t="shared" si="7"/>
        <v>9.6357310638297946</v>
      </c>
      <c r="M31" s="157">
        <f t="shared" si="8"/>
        <v>9.1363109219858174</v>
      </c>
    </row>
    <row r="32" spans="1:13">
      <c r="A32" s="2" t="s">
        <v>41</v>
      </c>
      <c r="B32" s="60" t="s">
        <v>42</v>
      </c>
      <c r="C32" s="3">
        <v>9556962</v>
      </c>
      <c r="D32" s="3">
        <v>7270440</v>
      </c>
      <c r="E32" s="27">
        <f t="shared" si="5"/>
        <v>-2286522</v>
      </c>
      <c r="F32" s="405">
        <v>11351502.087768594</v>
      </c>
      <c r="G32" s="406">
        <v>3382758.7020859085</v>
      </c>
      <c r="H32" s="50">
        <v>0</v>
      </c>
      <c r="I32" s="28">
        <f t="shared" si="9"/>
        <v>605870</v>
      </c>
      <c r="J32" s="29">
        <f>'ผลการดำเนินงาน Planfin 64'!E27</f>
        <v>671240</v>
      </c>
      <c r="K32" s="157">
        <f t="shared" si="6"/>
        <v>65370</v>
      </c>
      <c r="L32" s="157">
        <f t="shared" si="7"/>
        <v>10.789443279911538</v>
      </c>
      <c r="M32" s="157">
        <f t="shared" si="8"/>
        <v>9.2324536066592948</v>
      </c>
    </row>
    <row r="33" spans="1:13">
      <c r="A33" s="2" t="s">
        <v>43</v>
      </c>
      <c r="B33" s="60" t="s">
        <v>44</v>
      </c>
      <c r="C33" s="3">
        <v>16829674</v>
      </c>
      <c r="D33" s="3">
        <v>16925000</v>
      </c>
      <c r="E33" s="27">
        <f t="shared" si="5"/>
        <v>95326</v>
      </c>
      <c r="F33" s="405">
        <v>19484720.583677687</v>
      </c>
      <c r="G33" s="406">
        <v>5103158.8595148642</v>
      </c>
      <c r="H33" s="50">
        <v>0</v>
      </c>
      <c r="I33" s="28">
        <f t="shared" si="9"/>
        <v>1410416.6666666667</v>
      </c>
      <c r="J33" s="29">
        <f>'ผลการดำเนินงาน Planfin 64'!E28</f>
        <v>1269245</v>
      </c>
      <c r="K33" s="157">
        <f t="shared" si="6"/>
        <v>-141171.66666666674</v>
      </c>
      <c r="L33" s="157">
        <f t="shared" si="7"/>
        <v>-10.009217134416545</v>
      </c>
      <c r="M33" s="157">
        <f t="shared" si="8"/>
        <v>7.4992319054652876</v>
      </c>
    </row>
    <row r="34" spans="1:13">
      <c r="A34" s="2" t="s">
        <v>45</v>
      </c>
      <c r="B34" s="60" t="s">
        <v>46</v>
      </c>
      <c r="C34" s="3">
        <v>1862236.69</v>
      </c>
      <c r="D34" s="3">
        <v>1946000</v>
      </c>
      <c r="E34" s="27">
        <f t="shared" si="5"/>
        <v>83763.310000000056</v>
      </c>
      <c r="F34" s="405">
        <v>2803807.0309090922</v>
      </c>
      <c r="G34" s="406">
        <v>814039.36220156972</v>
      </c>
      <c r="H34" s="50">
        <v>0</v>
      </c>
      <c r="I34" s="28">
        <f t="shared" si="9"/>
        <v>162166.66666666666</v>
      </c>
      <c r="J34" s="29">
        <f>'ผลการดำเนินงาน Planfin 64'!E29</f>
        <v>112510.38</v>
      </c>
      <c r="K34" s="157">
        <f t="shared" si="6"/>
        <v>-49656.286666666652</v>
      </c>
      <c r="L34" s="157">
        <f t="shared" si="7"/>
        <v>-30.620526207605337</v>
      </c>
      <c r="M34" s="157">
        <f t="shared" si="8"/>
        <v>5.781622816032888</v>
      </c>
    </row>
    <row r="35" spans="1:13">
      <c r="A35" s="2" t="s">
        <v>47</v>
      </c>
      <c r="B35" s="60" t="s">
        <v>48</v>
      </c>
      <c r="C35" s="3">
        <v>3467111.59</v>
      </c>
      <c r="D35" s="3">
        <v>4521347</v>
      </c>
      <c r="E35" s="27">
        <f t="shared" si="5"/>
        <v>1054235.4100000001</v>
      </c>
      <c r="F35" s="405">
        <v>6011048.1377685945</v>
      </c>
      <c r="G35" s="406">
        <v>5262141.9525103513</v>
      </c>
      <c r="H35" s="50">
        <v>0</v>
      </c>
      <c r="I35" s="28">
        <f t="shared" si="9"/>
        <v>376778.91666666669</v>
      </c>
      <c r="J35" s="29">
        <f>'ผลการดำเนินงาน Planfin 64'!E30</f>
        <v>111679.5</v>
      </c>
      <c r="K35" s="157">
        <f t="shared" si="6"/>
        <v>-265099.41666666669</v>
      </c>
      <c r="L35" s="157">
        <f t="shared" si="7"/>
        <v>-70.359408379847864</v>
      </c>
      <c r="M35" s="157">
        <f t="shared" si="8"/>
        <v>2.4700493016793446</v>
      </c>
    </row>
    <row r="36" spans="1:13">
      <c r="A36" s="2" t="s">
        <v>49</v>
      </c>
      <c r="B36" s="60" t="s">
        <v>50</v>
      </c>
      <c r="C36" s="3">
        <v>2101596.17</v>
      </c>
      <c r="D36" s="3">
        <v>2063320</v>
      </c>
      <c r="E36" s="27">
        <f t="shared" si="5"/>
        <v>-38276.169999999925</v>
      </c>
      <c r="F36" s="405">
        <v>2841634.6007024786</v>
      </c>
      <c r="G36" s="406">
        <v>813049.26575332298</v>
      </c>
      <c r="H36" s="50">
        <v>0</v>
      </c>
      <c r="I36" s="28">
        <f t="shared" si="9"/>
        <v>171943.33333333334</v>
      </c>
      <c r="J36" s="29">
        <f>'ผลการดำเนินงาน Planfin 64'!E31</f>
        <v>167445.39000000001</v>
      </c>
      <c r="K36" s="157">
        <f t="shared" si="6"/>
        <v>-4497.9433333333291</v>
      </c>
      <c r="L36" s="157">
        <f t="shared" si="7"/>
        <v>-2.6159451757361865</v>
      </c>
      <c r="M36" s="157">
        <f t="shared" si="8"/>
        <v>8.1153379020219845</v>
      </c>
    </row>
    <row r="37" spans="1:13">
      <c r="A37" s="2" t="s">
        <v>51</v>
      </c>
      <c r="B37" s="60" t="s">
        <v>52</v>
      </c>
      <c r="C37" s="3">
        <v>3644178.02</v>
      </c>
      <c r="D37" s="3">
        <v>4646454.03</v>
      </c>
      <c r="E37" s="27">
        <f t="shared" si="5"/>
        <v>1002276.0100000002</v>
      </c>
      <c r="F37" s="405">
        <v>3989833.5987190055</v>
      </c>
      <c r="G37" s="406">
        <v>1642372.1709775152</v>
      </c>
      <c r="H37" s="50">
        <v>1</v>
      </c>
      <c r="I37" s="28">
        <f t="shared" si="9"/>
        <v>387204.5025</v>
      </c>
      <c r="J37" s="29">
        <f>'ผลการดำเนินงาน Planfin 64'!E32</f>
        <v>262439</v>
      </c>
      <c r="K37" s="157">
        <f t="shared" si="6"/>
        <v>-124765.5025</v>
      </c>
      <c r="L37" s="157">
        <f t="shared" si="7"/>
        <v>-32.222120790033941</v>
      </c>
      <c r="M37" s="157">
        <f t="shared" si="8"/>
        <v>5.6481566008305046</v>
      </c>
    </row>
    <row r="38" spans="1:13">
      <c r="A38" s="2" t="s">
        <v>53</v>
      </c>
      <c r="B38" s="60" t="s">
        <v>54</v>
      </c>
      <c r="C38" s="3">
        <v>8865773.1500000004</v>
      </c>
      <c r="D38" s="3">
        <v>9486444.5999999996</v>
      </c>
      <c r="E38" s="27">
        <f t="shared" si="5"/>
        <v>620671.44999999925</v>
      </c>
      <c r="F38" s="405">
        <v>7301285.1496074414</v>
      </c>
      <c r="G38" s="406">
        <v>2765170.5090407813</v>
      </c>
      <c r="H38" s="50">
        <v>1</v>
      </c>
      <c r="I38" s="28">
        <f t="shared" si="9"/>
        <v>790537.04999999993</v>
      </c>
      <c r="J38" s="29">
        <f>'ผลการดำเนินงาน Planfin 64'!E33</f>
        <v>762969.21999999986</v>
      </c>
      <c r="K38" s="157">
        <f t="shared" si="6"/>
        <v>-27567.830000000075</v>
      </c>
      <c r="L38" s="157">
        <f t="shared" si="7"/>
        <v>-3.4872280812139138</v>
      </c>
      <c r="M38" s="157">
        <f t="shared" si="8"/>
        <v>8.0427309932321727</v>
      </c>
    </row>
    <row r="39" spans="1:13">
      <c r="A39" s="2" t="s">
        <v>55</v>
      </c>
      <c r="B39" s="60" t="s">
        <v>56</v>
      </c>
      <c r="C39" s="3">
        <v>606828.41</v>
      </c>
      <c r="D39" s="3">
        <v>600000</v>
      </c>
      <c r="E39" s="27">
        <f t="shared" si="5"/>
        <v>-6828.4100000000326</v>
      </c>
      <c r="F39" s="405">
        <v>463002.35053749994</v>
      </c>
      <c r="G39" s="406">
        <v>843194.04919781536</v>
      </c>
      <c r="H39" s="50">
        <v>1</v>
      </c>
      <c r="I39" s="28">
        <f t="shared" si="9"/>
        <v>50000</v>
      </c>
      <c r="J39" s="29">
        <f>'ผลการดำเนินงาน Planfin 64'!E34</f>
        <v>20975.05</v>
      </c>
      <c r="K39" s="157">
        <f t="shared" si="6"/>
        <v>-29024.95</v>
      </c>
      <c r="L39" s="157">
        <f t="shared" si="7"/>
        <v>-58.049900000000001</v>
      </c>
      <c r="M39" s="157">
        <f t="shared" si="8"/>
        <v>3.4958416666666667</v>
      </c>
    </row>
    <row r="40" spans="1:13" s="9" customFormat="1">
      <c r="A40" s="175" t="s">
        <v>57</v>
      </c>
      <c r="B40" s="176" t="s">
        <v>58</v>
      </c>
      <c r="C40" s="3">
        <v>10468981.48</v>
      </c>
      <c r="D40" s="3">
        <v>12624760</v>
      </c>
      <c r="E40" s="27">
        <f>D40-C40</f>
        <v>2155778.5199999996</v>
      </c>
      <c r="F40" s="405">
        <v>13091238.711364878</v>
      </c>
      <c r="G40" s="406">
        <v>7919508.0434809383</v>
      </c>
      <c r="H40" s="50">
        <v>0</v>
      </c>
      <c r="I40" s="28">
        <f t="shared" si="9"/>
        <v>1052063.3333333333</v>
      </c>
      <c r="J40" s="29">
        <f>'ผลการดำเนินงาน Planfin 64'!E35</f>
        <v>1025673.1</v>
      </c>
      <c r="K40" s="157">
        <f>J40-I40</f>
        <v>-26390.233333333279</v>
      </c>
      <c r="L40" s="157">
        <f>(J40*100)/I40-100</f>
        <v>-2.5084262987969623</v>
      </c>
      <c r="M40" s="157">
        <f>(J40*100)/D40</f>
        <v>8.1242978084335853</v>
      </c>
    </row>
    <row r="41" spans="1:13">
      <c r="A41" s="2" t="s">
        <v>1467</v>
      </c>
      <c r="B41" s="60" t="s">
        <v>1468</v>
      </c>
      <c r="C41" s="3">
        <v>0</v>
      </c>
      <c r="D41" s="6">
        <v>0</v>
      </c>
      <c r="E41" s="27">
        <f t="shared" si="5"/>
        <v>0</v>
      </c>
      <c r="F41" s="405">
        <v>25883.37833333333</v>
      </c>
      <c r="G41" s="406">
        <v>31140.286467130918</v>
      </c>
      <c r="H41" s="50">
        <v>0</v>
      </c>
      <c r="I41" s="28">
        <f t="shared" si="9"/>
        <v>0</v>
      </c>
      <c r="J41" s="29">
        <f>'ผลการดำเนินงาน Planfin 64'!E36</f>
        <v>0</v>
      </c>
      <c r="K41" s="157">
        <f t="shared" si="6"/>
        <v>0</v>
      </c>
      <c r="L41" s="157" t="e">
        <f t="shared" si="7"/>
        <v>#DIV/0!</v>
      </c>
      <c r="M41" s="157" t="e">
        <f t="shared" si="8"/>
        <v>#DIV/0!</v>
      </c>
    </row>
    <row r="42" spans="1:13">
      <c r="A42" s="33" t="s">
        <v>59</v>
      </c>
      <c r="B42" s="4" t="s">
        <v>60</v>
      </c>
      <c r="C42" s="5">
        <f>SUM(C27:C41)</f>
        <v>98616766.329999998</v>
      </c>
      <c r="D42" s="5">
        <f>SUM(D27:D41)</f>
        <v>103591841.25999999</v>
      </c>
      <c r="E42" s="30">
        <f t="shared" si="5"/>
        <v>4975074.9299999923</v>
      </c>
      <c r="F42" s="407">
        <v>126181558.16724065</v>
      </c>
      <c r="G42" s="408">
        <v>46790755.9247889</v>
      </c>
      <c r="H42" s="51">
        <v>0</v>
      </c>
      <c r="I42" s="31">
        <f>(D42/12)*1</f>
        <v>8632653.4383333325</v>
      </c>
      <c r="J42" s="34">
        <f>'ผลการดำเนินงาน Planfin 64'!E37</f>
        <v>7970633.7599999988</v>
      </c>
      <c r="K42" s="32">
        <f>J42-I42</f>
        <v>-662019.67833333369</v>
      </c>
      <c r="L42" s="32">
        <f>(J42*100)/I42-100</f>
        <v>-7.6687855369431617</v>
      </c>
      <c r="M42" s="32">
        <f t="shared" si="8"/>
        <v>7.6942678719214026</v>
      </c>
    </row>
    <row r="43" spans="1:13" s="9" customFormat="1" ht="25.5">
      <c r="A43" s="88" t="s">
        <v>1409</v>
      </c>
      <c r="B43" s="80" t="s">
        <v>157</v>
      </c>
      <c r="C43" s="81">
        <f>C42-C38</f>
        <v>89750993.179999992</v>
      </c>
      <c r="D43" s="81">
        <f>D42-D38</f>
        <v>94105396.659999996</v>
      </c>
      <c r="E43" s="82">
        <f>D43-C43</f>
        <v>4354403.4800000042</v>
      </c>
      <c r="F43" s="83"/>
      <c r="G43" s="84"/>
      <c r="H43" s="85"/>
      <c r="I43" s="86">
        <f>(D43/12)*11</f>
        <v>86263280.271666661</v>
      </c>
      <c r="J43" s="87">
        <f>'ผลการดำเนินงาน Planfin 64'!E38</f>
        <v>7207664.5399999991</v>
      </c>
      <c r="K43" s="158">
        <f>J43-I43</f>
        <v>-79055615.731666654</v>
      </c>
      <c r="L43" s="158">
        <f t="shared" si="7"/>
        <v>-91.644574009588908</v>
      </c>
      <c r="M43" s="158">
        <f t="shared" si="8"/>
        <v>7.6591404912101657</v>
      </c>
    </row>
    <row r="44" spans="1:13" s="186" customFormat="1" ht="25.5">
      <c r="A44" s="242"/>
      <c r="B44" s="236" t="s">
        <v>1528</v>
      </c>
      <c r="C44" s="243">
        <f>C43-C41</f>
        <v>89750993.179999992</v>
      </c>
      <c r="D44" s="243">
        <f>D43-D41</f>
        <v>94105396.659999996</v>
      </c>
      <c r="E44" s="244">
        <f>D44-C44</f>
        <v>4354403.4800000042</v>
      </c>
      <c r="F44" s="244"/>
      <c r="G44" s="245"/>
      <c r="H44" s="244"/>
      <c r="I44" s="243">
        <f>I43-I41</f>
        <v>86263280.271666661</v>
      </c>
      <c r="J44" s="243">
        <f>J43-J41</f>
        <v>7207664.5399999991</v>
      </c>
      <c r="K44" s="246">
        <f>J44-I44</f>
        <v>-79055615.731666654</v>
      </c>
      <c r="L44" s="241">
        <f>(J44*100)/I44-100</f>
        <v>-91.644574009588908</v>
      </c>
      <c r="M44" s="241">
        <f>(J44*100)/D44</f>
        <v>7.6591404912101657</v>
      </c>
    </row>
    <row r="45" spans="1:13">
      <c r="A45" s="426"/>
      <c r="B45" s="427"/>
      <c r="C45" s="427"/>
      <c r="D45" s="427"/>
      <c r="E45" s="427"/>
      <c r="F45" s="427"/>
      <c r="G45" s="427"/>
      <c r="H45" s="427"/>
      <c r="I45" s="427"/>
      <c r="J45" s="427"/>
      <c r="K45" s="427"/>
      <c r="L45" s="427"/>
      <c r="M45" s="428"/>
    </row>
    <row r="46" spans="1:13" s="9" customFormat="1">
      <c r="A46" s="172" t="s">
        <v>61</v>
      </c>
      <c r="B46" s="247" t="s">
        <v>62</v>
      </c>
      <c r="C46" s="5">
        <f t="shared" ref="C46:D48" si="10">C23-C42</f>
        <v>8212809.5500000119</v>
      </c>
      <c r="D46" s="5">
        <f t="shared" si="10"/>
        <v>9430050.0200000107</v>
      </c>
      <c r="E46" s="30">
        <f t="shared" ref="E46:E48" si="11">D46-C46</f>
        <v>1217240.4699999988</v>
      </c>
      <c r="F46" s="248"/>
      <c r="G46" s="249"/>
      <c r="H46" s="250"/>
      <c r="I46" s="5">
        <f t="shared" ref="I46:J48" si="12">I23-I42</f>
        <v>785837.50166666694</v>
      </c>
      <c r="J46" s="5">
        <f t="shared" si="12"/>
        <v>-2084197.3099999987</v>
      </c>
      <c r="K46" s="30">
        <f>J46-I46</f>
        <v>-2870034.8116666656</v>
      </c>
      <c r="L46" s="251">
        <f>(J46*100)/I46-100</f>
        <v>-365.21988395560999</v>
      </c>
      <c r="M46" s="252">
        <f>(J46*100)/D46</f>
        <v>-22.101656996300814</v>
      </c>
    </row>
    <row r="47" spans="1:13" s="99" customFormat="1">
      <c r="A47" s="253" t="s">
        <v>63</v>
      </c>
      <c r="B47" s="254" t="s">
        <v>66</v>
      </c>
      <c r="C47" s="255">
        <f t="shared" si="10"/>
        <v>17078582.700000018</v>
      </c>
      <c r="D47" s="255">
        <f t="shared" si="10"/>
        <v>13772469.439999998</v>
      </c>
      <c r="E47" s="256">
        <f t="shared" si="11"/>
        <v>-3306113.2600000203</v>
      </c>
      <c r="F47" s="257"/>
      <c r="G47" s="258"/>
      <c r="H47" s="259"/>
      <c r="I47" s="255">
        <f>I24-I43</f>
        <v>-77273458.096666664</v>
      </c>
      <c r="J47" s="255">
        <f t="shared" si="12"/>
        <v>-1321228.0899999989</v>
      </c>
      <c r="K47" s="256">
        <f>J47-I47</f>
        <v>75952230.00666666</v>
      </c>
      <c r="L47" s="252">
        <f t="shared" ref="L47:L48" si="13">(J47*100)/I47-100</f>
        <v>-98.290191583833121</v>
      </c>
      <c r="M47" s="252">
        <f t="shared" ref="M47:M48" si="14">(J47*100)/D47</f>
        <v>-9.5932548317202819</v>
      </c>
    </row>
    <row r="48" spans="1:13" s="9" customFormat="1" ht="27.75" customHeight="1">
      <c r="A48" s="235" t="s">
        <v>65</v>
      </c>
      <c r="B48" s="260" t="s">
        <v>1529</v>
      </c>
      <c r="C48" s="261">
        <f>C25-C44</f>
        <v>17078582.700000018</v>
      </c>
      <c r="D48" s="261">
        <f t="shared" si="10"/>
        <v>13772469.439999998</v>
      </c>
      <c r="E48" s="262">
        <f t="shared" si="11"/>
        <v>-3306113.2600000203</v>
      </c>
      <c r="F48" s="263"/>
      <c r="G48" s="263"/>
      <c r="H48" s="263"/>
      <c r="I48" s="261">
        <f>I25-I44</f>
        <v>-77273458.096666664</v>
      </c>
      <c r="J48" s="261">
        <f t="shared" si="12"/>
        <v>-1321228.0899999989</v>
      </c>
      <c r="K48" s="261">
        <f>(K23-K22)-(K42-K38)</f>
        <v>-2468933.8766666655</v>
      </c>
      <c r="L48" s="264">
        <f t="shared" si="13"/>
        <v>-98.290191583833121</v>
      </c>
      <c r="M48" s="264">
        <f t="shared" si="14"/>
        <v>-9.5932548317202819</v>
      </c>
    </row>
    <row r="49" spans="1:13" s="9" customFormat="1">
      <c r="A49" s="2"/>
      <c r="B49" s="182" t="s">
        <v>67</v>
      </c>
      <c r="C49" s="265" t="str">
        <f>IF(D49&gt;0,"แผนเกินดุล",IF(D49=0,"สมดุล","ขาดดุล"))</f>
        <v>แผนเกินดุล</v>
      </c>
      <c r="D49" s="266">
        <f>IF(D47&lt;=0,0,ROUNDUP((D47*20%),2))</f>
        <v>2754493.8899999997</v>
      </c>
      <c r="E49" s="54"/>
      <c r="H49" s="55"/>
      <c r="J49" s="55"/>
      <c r="K49" s="150"/>
      <c r="L49" s="150"/>
      <c r="M49" s="150"/>
    </row>
    <row r="50" spans="1:13" s="9" customFormat="1">
      <c r="A50" s="2"/>
      <c r="B50" s="182" t="s">
        <v>68</v>
      </c>
      <c r="C50" s="265" t="str">
        <f>IF(D50&gt;=0,"ไม่เกิน","เกิน")</f>
        <v>ไม่เกิน</v>
      </c>
      <c r="D50" s="265">
        <f>IF(D47&lt;0,0-C112,((D47*20%)-C112))</f>
        <v>1501160.5579999997</v>
      </c>
      <c r="E50" s="54"/>
      <c r="H50" s="55"/>
      <c r="J50" s="55"/>
      <c r="K50" s="150"/>
      <c r="L50" s="150"/>
      <c r="M50" s="150"/>
    </row>
    <row r="51" spans="1:13" s="63" customFormat="1">
      <c r="A51" s="2" t="s">
        <v>69</v>
      </c>
      <c r="B51" s="182" t="s">
        <v>1809</v>
      </c>
      <c r="C51" s="3">
        <v>55983846.100000001</v>
      </c>
      <c r="D51" s="3">
        <f>C51</f>
        <v>55983846.100000001</v>
      </c>
      <c r="E51" s="54"/>
      <c r="G51" s="9"/>
      <c r="H51" s="64"/>
      <c r="I51" s="65"/>
      <c r="J51" s="66"/>
      <c r="K51" s="64"/>
      <c r="L51" s="64"/>
      <c r="M51" s="164"/>
    </row>
    <row r="52" spans="1:13" s="63" customFormat="1">
      <c r="A52" s="2" t="s">
        <v>70</v>
      </c>
      <c r="B52" s="182" t="s">
        <v>1810</v>
      </c>
      <c r="C52" s="3">
        <v>57304158.740000002</v>
      </c>
      <c r="D52" s="3">
        <f>C52</f>
        <v>57304158.740000002</v>
      </c>
      <c r="E52" s="54"/>
      <c r="G52" s="9"/>
      <c r="H52" s="64"/>
      <c r="I52" s="65"/>
      <c r="J52" s="66"/>
      <c r="K52" s="64"/>
      <c r="L52" s="64"/>
      <c r="M52" s="164"/>
    </row>
    <row r="53" spans="1:13">
      <c r="A53" s="2" t="s">
        <v>71</v>
      </c>
      <c r="B53" s="182" t="s">
        <v>1811</v>
      </c>
      <c r="C53" s="7">
        <v>-19003180.199999996</v>
      </c>
      <c r="D53" s="7">
        <f>C53</f>
        <v>-19003180.199999996</v>
      </c>
      <c r="E53" s="54"/>
      <c r="H53" s="62"/>
      <c r="I53" s="67"/>
      <c r="J53" s="62"/>
      <c r="K53" s="163"/>
      <c r="L53" s="163"/>
    </row>
    <row r="54" spans="1:13" s="1" customFormat="1">
      <c r="A54" s="2" t="s">
        <v>1484</v>
      </c>
      <c r="B54" s="190" t="s">
        <v>1812</v>
      </c>
      <c r="C54" s="3">
        <v>38300978.540000007</v>
      </c>
      <c r="D54" s="3">
        <f t="shared" ref="D54" si="15">C54</f>
        <v>38300978.540000007</v>
      </c>
      <c r="E54" s="54"/>
      <c r="H54" s="36"/>
      <c r="K54" s="48"/>
      <c r="L54" s="48"/>
      <c r="M54" s="48"/>
    </row>
    <row r="55" spans="1:13" s="1" customFormat="1">
      <c r="A55" s="9" t="s">
        <v>155</v>
      </c>
      <c r="B55" s="8"/>
      <c r="H55" s="36"/>
      <c r="K55" s="48"/>
      <c r="L55" s="48"/>
      <c r="M55" s="48"/>
    </row>
    <row r="56" spans="1:13" s="1" customFormat="1">
      <c r="A56" s="433" t="s">
        <v>1807</v>
      </c>
      <c r="B56" s="433"/>
      <c r="C56" s="433"/>
      <c r="H56" s="36"/>
      <c r="K56" s="48"/>
      <c r="L56" s="48"/>
      <c r="M56" s="48"/>
    </row>
    <row r="57" spans="1:13" s="1" customFormat="1">
      <c r="A57" s="9"/>
      <c r="B57" s="8"/>
      <c r="H57" s="36"/>
      <c r="K57" s="48"/>
      <c r="L57" s="48"/>
      <c r="M57" s="48"/>
    </row>
    <row r="58" spans="1:13" s="1" customFormat="1">
      <c r="A58" s="9"/>
      <c r="B58" s="8"/>
      <c r="H58" s="36"/>
      <c r="K58" s="48"/>
      <c r="L58" s="48"/>
      <c r="M58" s="48"/>
    </row>
    <row r="59" spans="1:13" s="1" customFormat="1">
      <c r="A59" s="9"/>
      <c r="B59" s="8"/>
      <c r="H59" s="36"/>
      <c r="K59" s="48"/>
      <c r="L59" s="48"/>
      <c r="M59" s="48"/>
    </row>
    <row r="60" spans="1:13" s="1" customFormat="1">
      <c r="A60" s="9"/>
      <c r="B60" s="8"/>
      <c r="H60" s="36"/>
      <c r="K60" s="48"/>
      <c r="L60" s="48"/>
      <c r="M60" s="48"/>
    </row>
    <row r="61" spans="1:13" s="1" customFormat="1">
      <c r="A61" s="9"/>
      <c r="B61" s="8"/>
      <c r="H61" s="36"/>
      <c r="K61" s="48"/>
      <c r="L61" s="48"/>
      <c r="M61" s="48"/>
    </row>
    <row r="62" spans="1:13" s="1" customFormat="1">
      <c r="A62" s="9"/>
      <c r="B62" s="8"/>
      <c r="H62" s="36"/>
      <c r="K62" s="48"/>
      <c r="L62" s="48"/>
      <c r="M62" s="48"/>
    </row>
    <row r="63" spans="1:13" s="1" customFormat="1">
      <c r="A63" s="9"/>
      <c r="B63" s="8"/>
      <c r="H63" s="36"/>
      <c r="K63" s="48"/>
      <c r="L63" s="48"/>
      <c r="M63" s="48"/>
    </row>
    <row r="64" spans="1:13" s="9" customFormat="1">
      <c r="B64" s="56"/>
      <c r="K64" s="150"/>
      <c r="L64" s="150"/>
      <c r="M64" s="150"/>
    </row>
    <row r="65" spans="1:13" s="9" customFormat="1">
      <c r="A65" s="1"/>
      <c r="B65" s="421" t="s">
        <v>72</v>
      </c>
      <c r="C65" s="422"/>
      <c r="D65" s="422"/>
      <c r="E65" s="422"/>
      <c r="K65" s="150"/>
      <c r="L65" s="150"/>
      <c r="M65" s="150"/>
    </row>
    <row r="66" spans="1:13" s="9" customFormat="1">
      <c r="A66" s="1"/>
      <c r="B66" s="191" t="s">
        <v>2</v>
      </c>
      <c r="C66" s="10" t="s">
        <v>1808</v>
      </c>
      <c r="D66" s="48"/>
      <c r="E66" s="48"/>
      <c r="K66" s="150"/>
      <c r="L66" s="150"/>
      <c r="M66" s="150"/>
    </row>
    <row r="67" spans="1:13" s="9" customFormat="1">
      <c r="A67" s="1"/>
      <c r="B67" s="182" t="s">
        <v>73</v>
      </c>
      <c r="C67" s="220">
        <v>7854630.8600000003</v>
      </c>
      <c r="D67" s="48"/>
      <c r="E67" s="48"/>
      <c r="K67" s="150"/>
      <c r="L67" s="150"/>
      <c r="M67" s="150"/>
    </row>
    <row r="68" spans="1:13" s="9" customFormat="1" ht="25.5">
      <c r="A68" s="1"/>
      <c r="B68" s="182" t="s">
        <v>74</v>
      </c>
      <c r="C68" s="220">
        <v>4400473.5199999996</v>
      </c>
      <c r="D68" s="48"/>
      <c r="E68" s="48"/>
      <c r="K68" s="150"/>
      <c r="L68" s="150"/>
      <c r="M68" s="150"/>
    </row>
    <row r="69" spans="1:13" s="9" customFormat="1">
      <c r="A69" s="1"/>
      <c r="B69" s="182" t="s">
        <v>75</v>
      </c>
      <c r="C69" s="220">
        <v>1389432</v>
      </c>
      <c r="D69" s="48"/>
      <c r="E69" s="48"/>
      <c r="K69" s="150"/>
      <c r="L69" s="150"/>
      <c r="M69" s="150"/>
    </row>
    <row r="70" spans="1:13" s="9" customFormat="1">
      <c r="A70" s="1"/>
      <c r="B70" s="192" t="s">
        <v>162</v>
      </c>
      <c r="C70" s="91">
        <f>SUM(C67:C69)</f>
        <v>13644536.379999999</v>
      </c>
      <c r="D70" s="48"/>
      <c r="E70" s="48"/>
      <c r="K70" s="150"/>
      <c r="L70" s="150"/>
      <c r="M70" s="150"/>
    </row>
    <row r="71" spans="1:13" s="9" customFormat="1">
      <c r="A71" s="1"/>
      <c r="B71" s="193"/>
      <c r="C71" s="95"/>
      <c r="D71" s="48"/>
      <c r="E71" s="48"/>
      <c r="K71" s="150"/>
      <c r="L71" s="150"/>
      <c r="M71" s="150"/>
    </row>
    <row r="72" spans="1:13" s="9" customFormat="1">
      <c r="A72" s="1"/>
      <c r="B72" s="193"/>
      <c r="C72" s="95"/>
      <c r="D72" s="48"/>
      <c r="E72" s="48"/>
      <c r="K72" s="150"/>
      <c r="L72" s="150"/>
      <c r="M72" s="150"/>
    </row>
    <row r="73" spans="1:13" s="9" customFormat="1">
      <c r="A73" s="1"/>
      <c r="B73" s="412" t="s">
        <v>76</v>
      </c>
      <c r="C73" s="413"/>
      <c r="D73" s="413"/>
      <c r="E73" s="413"/>
      <c r="K73" s="150"/>
      <c r="L73" s="150"/>
      <c r="M73" s="150"/>
    </row>
    <row r="74" spans="1:13" s="9" customFormat="1">
      <c r="A74" s="1"/>
      <c r="B74" s="191" t="s">
        <v>2</v>
      </c>
      <c r="C74" s="10" t="s">
        <v>1808</v>
      </c>
      <c r="D74" s="48"/>
      <c r="E74" s="48"/>
      <c r="K74" s="150"/>
      <c r="L74" s="150"/>
      <c r="M74" s="150"/>
    </row>
    <row r="75" spans="1:13" s="9" customFormat="1">
      <c r="A75" s="1"/>
      <c r="B75" s="182" t="s">
        <v>77</v>
      </c>
      <c r="C75" s="220">
        <v>745367.5</v>
      </c>
      <c r="D75" s="48"/>
      <c r="E75" s="48"/>
      <c r="K75" s="150"/>
      <c r="L75" s="150"/>
      <c r="M75" s="150"/>
    </row>
    <row r="76" spans="1:13" s="9" customFormat="1">
      <c r="A76" s="1"/>
      <c r="B76" s="182" t="s">
        <v>78</v>
      </c>
      <c r="C76" s="221">
        <v>0</v>
      </c>
      <c r="D76" s="48"/>
      <c r="E76" s="48"/>
      <c r="K76" s="150"/>
      <c r="L76" s="150"/>
      <c r="M76" s="150"/>
    </row>
    <row r="77" spans="1:13" s="9" customFormat="1">
      <c r="A77" s="1"/>
      <c r="B77" s="182" t="s">
        <v>79</v>
      </c>
      <c r="C77" s="220">
        <v>808945</v>
      </c>
      <c r="D77" s="48"/>
      <c r="E77" s="48"/>
      <c r="K77" s="150"/>
      <c r="L77" s="150"/>
      <c r="M77" s="150"/>
    </row>
    <row r="78" spans="1:13" s="9" customFormat="1">
      <c r="A78" s="1"/>
      <c r="B78" s="182" t="s">
        <v>80</v>
      </c>
      <c r="C78" s="220">
        <v>33650</v>
      </c>
      <c r="D78" s="48"/>
      <c r="E78" s="48"/>
      <c r="K78" s="150"/>
      <c r="L78" s="150"/>
      <c r="M78" s="150"/>
    </row>
    <row r="79" spans="1:13" s="9" customFormat="1">
      <c r="A79" s="1"/>
      <c r="B79" s="182" t="s">
        <v>81</v>
      </c>
      <c r="C79" s="220">
        <v>9600</v>
      </c>
      <c r="D79" s="48"/>
      <c r="E79" s="48"/>
      <c r="K79" s="150"/>
      <c r="L79" s="150"/>
      <c r="M79" s="150"/>
    </row>
    <row r="80" spans="1:13" s="9" customFormat="1">
      <c r="A80" s="1"/>
      <c r="B80" s="182" t="s">
        <v>82</v>
      </c>
      <c r="C80" s="220">
        <v>388250</v>
      </c>
      <c r="D80" s="48"/>
      <c r="E80" s="48"/>
      <c r="K80" s="150"/>
      <c r="L80" s="150"/>
      <c r="M80" s="150"/>
    </row>
    <row r="81" spans="1:13" s="9" customFormat="1">
      <c r="A81" s="1"/>
      <c r="B81" s="182" t="s">
        <v>83</v>
      </c>
      <c r="C81" s="220">
        <v>914496</v>
      </c>
      <c r="D81" s="48"/>
      <c r="E81" s="48"/>
      <c r="K81" s="150"/>
      <c r="L81" s="150"/>
      <c r="M81" s="150"/>
    </row>
    <row r="82" spans="1:13" s="9" customFormat="1">
      <c r="A82" s="1"/>
      <c r="B82" s="182" t="s">
        <v>84</v>
      </c>
      <c r="C82" s="220">
        <v>628004</v>
      </c>
      <c r="D82" s="48"/>
      <c r="E82" s="48"/>
      <c r="K82" s="150"/>
      <c r="L82" s="150"/>
      <c r="M82" s="150"/>
    </row>
    <row r="83" spans="1:13" s="9" customFormat="1">
      <c r="A83" s="1"/>
      <c r="B83" s="182" t="s">
        <v>85</v>
      </c>
      <c r="C83" s="220">
        <v>27450</v>
      </c>
      <c r="D83" s="48"/>
      <c r="E83" s="48"/>
      <c r="K83" s="150"/>
      <c r="L83" s="150"/>
      <c r="M83" s="150"/>
    </row>
    <row r="84" spans="1:13" s="9" customFormat="1">
      <c r="A84" s="1"/>
      <c r="B84" s="182" t="s">
        <v>86</v>
      </c>
      <c r="C84" s="220">
        <v>730575</v>
      </c>
      <c r="D84" s="48"/>
      <c r="E84" s="48"/>
      <c r="K84" s="150"/>
      <c r="L84" s="150"/>
      <c r="M84" s="150"/>
    </row>
    <row r="85" spans="1:13" s="9" customFormat="1">
      <c r="A85" s="1"/>
      <c r="B85" s="182" t="s">
        <v>87</v>
      </c>
      <c r="C85" s="220">
        <v>114970</v>
      </c>
      <c r="D85" s="48"/>
      <c r="E85" s="48"/>
      <c r="K85" s="150"/>
      <c r="L85" s="150"/>
      <c r="M85" s="150"/>
    </row>
    <row r="86" spans="1:13" s="9" customFormat="1">
      <c r="A86" s="1"/>
      <c r="B86" s="182" t="s">
        <v>925</v>
      </c>
      <c r="C86" s="221">
        <v>0</v>
      </c>
      <c r="D86" s="48"/>
      <c r="E86" s="48"/>
      <c r="K86" s="150"/>
      <c r="L86" s="150"/>
      <c r="M86" s="150"/>
    </row>
    <row r="87" spans="1:13" s="9" customFormat="1">
      <c r="A87" s="1"/>
      <c r="B87" s="192" t="s">
        <v>162</v>
      </c>
      <c r="C87" s="194">
        <f>SUM(C75:C86)</f>
        <v>4401307.5</v>
      </c>
      <c r="D87" s="48"/>
      <c r="E87" s="48"/>
      <c r="K87" s="150"/>
      <c r="L87" s="150"/>
      <c r="M87" s="150"/>
    </row>
    <row r="88" spans="1:13" s="9" customFormat="1">
      <c r="A88" s="1"/>
      <c r="B88" s="193"/>
      <c r="C88" s="195"/>
      <c r="D88" s="48"/>
      <c r="E88" s="48"/>
      <c r="K88" s="150"/>
      <c r="L88" s="150"/>
      <c r="M88" s="150"/>
    </row>
    <row r="89" spans="1:13" s="9" customFormat="1">
      <c r="A89" s="1"/>
      <c r="B89" s="196"/>
      <c r="C89" s="48"/>
      <c r="D89" s="48"/>
      <c r="E89" s="48"/>
      <c r="K89" s="150"/>
      <c r="L89" s="150"/>
      <c r="M89" s="150"/>
    </row>
    <row r="90" spans="1:13" s="9" customFormat="1">
      <c r="A90" s="1"/>
      <c r="B90" s="412" t="s">
        <v>88</v>
      </c>
      <c r="C90" s="413"/>
      <c r="D90" s="413"/>
      <c r="E90" s="413"/>
      <c r="K90" s="150"/>
      <c r="L90" s="150"/>
      <c r="M90" s="150"/>
    </row>
    <row r="91" spans="1:13" s="9" customFormat="1">
      <c r="A91" s="1"/>
      <c r="B91" s="191" t="s">
        <v>2</v>
      </c>
      <c r="C91" s="191" t="s">
        <v>89</v>
      </c>
      <c r="D91" s="48"/>
      <c r="E91" s="48"/>
      <c r="K91" s="150"/>
      <c r="L91" s="150"/>
      <c r="M91" s="150"/>
    </row>
    <row r="92" spans="1:13" s="9" customFormat="1">
      <c r="A92" s="1"/>
      <c r="B92" s="411" t="s">
        <v>1813</v>
      </c>
      <c r="C92" s="411"/>
      <c r="D92" s="197"/>
      <c r="E92" s="48"/>
      <c r="K92" s="150"/>
      <c r="L92" s="150"/>
      <c r="M92" s="150"/>
    </row>
    <row r="93" spans="1:13" s="9" customFormat="1">
      <c r="A93" s="1"/>
      <c r="B93" s="400" t="s">
        <v>1814</v>
      </c>
      <c r="C93" s="5">
        <f>SUM(C94:C101)</f>
        <v>53167722.960000001</v>
      </c>
      <c r="D93" s="48"/>
      <c r="E93" s="48"/>
      <c r="K93" s="150"/>
      <c r="L93" s="150"/>
      <c r="M93" s="150"/>
    </row>
    <row r="94" spans="1:13" s="9" customFormat="1">
      <c r="A94" s="1"/>
      <c r="B94" s="400" t="s">
        <v>90</v>
      </c>
      <c r="C94" s="220">
        <v>7854630.8600000003</v>
      </c>
      <c r="D94" s="48"/>
      <c r="E94" s="48"/>
      <c r="K94" s="150"/>
      <c r="L94" s="150"/>
      <c r="M94" s="150"/>
    </row>
    <row r="95" spans="1:13" s="9" customFormat="1">
      <c r="A95" s="1"/>
      <c r="B95" s="400" t="s">
        <v>91</v>
      </c>
      <c r="C95" s="220">
        <v>4400473.5199999996</v>
      </c>
      <c r="D95" s="48"/>
      <c r="E95" s="48"/>
      <c r="K95" s="150"/>
      <c r="L95" s="150"/>
      <c r="M95" s="150"/>
    </row>
    <row r="96" spans="1:13" s="9" customFormat="1">
      <c r="A96" s="1"/>
      <c r="B96" s="400" t="s">
        <v>92</v>
      </c>
      <c r="C96" s="220">
        <v>1389432</v>
      </c>
      <c r="D96" s="48"/>
      <c r="E96" s="48"/>
      <c r="K96" s="150"/>
      <c r="L96" s="150"/>
      <c r="M96" s="150"/>
    </row>
    <row r="97" spans="1:13" s="9" customFormat="1">
      <c r="A97" s="1"/>
      <c r="B97" s="400" t="s">
        <v>93</v>
      </c>
      <c r="C97" s="220">
        <v>6700833.3300000001</v>
      </c>
      <c r="D97" s="48"/>
      <c r="E97" s="48"/>
      <c r="K97" s="150"/>
      <c r="L97" s="150"/>
      <c r="M97" s="150"/>
    </row>
    <row r="98" spans="1:13" s="9" customFormat="1">
      <c r="A98" s="1"/>
      <c r="B98" s="400" t="s">
        <v>94</v>
      </c>
      <c r="C98" s="220">
        <v>16925000</v>
      </c>
      <c r="D98" s="48"/>
      <c r="E98" s="48"/>
      <c r="K98" s="150"/>
      <c r="L98" s="150"/>
      <c r="M98" s="150"/>
    </row>
    <row r="99" spans="1:13" s="9" customFormat="1">
      <c r="A99" s="1"/>
      <c r="B99" s="400" t="s">
        <v>95</v>
      </c>
      <c r="C99" s="220">
        <v>2119390</v>
      </c>
      <c r="D99" s="48"/>
      <c r="E99" s="48"/>
      <c r="K99" s="150"/>
      <c r="L99" s="150"/>
      <c r="M99" s="150"/>
    </row>
    <row r="100" spans="1:13" s="9" customFormat="1">
      <c r="A100" s="1"/>
      <c r="B100" s="400" t="s">
        <v>96</v>
      </c>
      <c r="C100" s="220">
        <v>3667756.25</v>
      </c>
      <c r="D100" s="48"/>
      <c r="E100" s="48"/>
      <c r="K100" s="150"/>
      <c r="L100" s="150"/>
      <c r="M100" s="150"/>
    </row>
    <row r="101" spans="1:13" s="9" customFormat="1">
      <c r="A101" s="1"/>
      <c r="B101" s="400" t="s">
        <v>97</v>
      </c>
      <c r="C101" s="220">
        <v>10110207</v>
      </c>
      <c r="D101" s="48"/>
      <c r="E101" s="48"/>
      <c r="K101" s="150"/>
      <c r="L101" s="150"/>
      <c r="M101" s="150"/>
    </row>
    <row r="102" spans="1:13" s="9" customFormat="1">
      <c r="A102" s="1"/>
      <c r="B102" s="198"/>
      <c r="C102" s="53"/>
      <c r="D102" s="48"/>
      <c r="E102" s="48"/>
      <c r="K102" s="150"/>
      <c r="L102" s="150"/>
      <c r="M102" s="150"/>
    </row>
    <row r="103" spans="1:13" s="9" customFormat="1">
      <c r="A103" s="1"/>
      <c r="B103" s="196"/>
      <c r="C103" s="48"/>
      <c r="D103" s="48"/>
      <c r="E103" s="48"/>
      <c r="K103" s="150"/>
      <c r="L103" s="150"/>
      <c r="M103" s="150"/>
    </row>
    <row r="104" spans="1:13" s="9" customFormat="1">
      <c r="A104" s="1"/>
      <c r="B104" s="412" t="s">
        <v>98</v>
      </c>
      <c r="C104" s="413"/>
      <c r="D104" s="413"/>
      <c r="E104" s="413"/>
      <c r="K104" s="150"/>
      <c r="L104" s="150"/>
      <c r="M104" s="150"/>
    </row>
    <row r="105" spans="1:13" s="9" customFormat="1">
      <c r="A105" s="1"/>
      <c r="B105" s="191" t="s">
        <v>2</v>
      </c>
      <c r="C105" s="191" t="s">
        <v>89</v>
      </c>
      <c r="D105" s="48"/>
      <c r="E105" s="48"/>
      <c r="K105" s="150"/>
      <c r="L105" s="150"/>
      <c r="M105" s="150"/>
    </row>
    <row r="106" spans="1:13" s="9" customFormat="1">
      <c r="A106" s="1"/>
      <c r="B106" s="414" t="s">
        <v>1815</v>
      </c>
      <c r="C106" s="414"/>
      <c r="D106" s="197"/>
      <c r="E106" s="48"/>
      <c r="K106" s="150"/>
      <c r="L106" s="150"/>
      <c r="M106" s="150"/>
    </row>
    <row r="107" spans="1:13" s="9" customFormat="1">
      <c r="A107" s="1"/>
      <c r="B107" s="182" t="s">
        <v>1816</v>
      </c>
      <c r="C107" s="5">
        <f>SUM(C108:C114)</f>
        <v>45817083.329999998</v>
      </c>
      <c r="D107" s="48"/>
      <c r="E107" s="48"/>
      <c r="K107" s="150"/>
      <c r="L107" s="150"/>
      <c r="M107" s="150"/>
    </row>
    <row r="108" spans="1:13" s="9" customFormat="1">
      <c r="A108" s="1"/>
      <c r="B108" s="182" t="s">
        <v>99</v>
      </c>
      <c r="C108" s="220">
        <v>36420000</v>
      </c>
      <c r="D108" s="48"/>
      <c r="E108" s="48"/>
      <c r="K108" s="150"/>
      <c r="L108" s="150"/>
      <c r="M108" s="150"/>
    </row>
    <row r="109" spans="1:13" s="9" customFormat="1">
      <c r="A109" s="1"/>
      <c r="B109" s="182" t="s">
        <v>1485</v>
      </c>
      <c r="C109" s="220">
        <v>8333.33</v>
      </c>
      <c r="D109" s="48"/>
      <c r="E109" s="48"/>
      <c r="K109" s="150"/>
      <c r="L109" s="150"/>
      <c r="M109" s="150"/>
    </row>
    <row r="110" spans="1:13" s="9" customFormat="1">
      <c r="A110" s="1"/>
      <c r="B110" s="182" t="s">
        <v>103</v>
      </c>
      <c r="C110" s="220">
        <v>300416.67</v>
      </c>
      <c r="D110" s="48"/>
      <c r="E110" s="48"/>
      <c r="K110" s="150"/>
      <c r="L110" s="150"/>
      <c r="M110" s="150"/>
    </row>
    <row r="111" spans="1:13" s="9" customFormat="1">
      <c r="A111" s="1"/>
      <c r="B111" s="182" t="s">
        <v>101</v>
      </c>
      <c r="C111" s="220">
        <v>3316666.67</v>
      </c>
      <c r="D111" s="48"/>
      <c r="E111" s="48"/>
      <c r="K111" s="150"/>
      <c r="L111" s="150"/>
      <c r="M111" s="150"/>
    </row>
    <row r="112" spans="1:13" s="9" customFormat="1">
      <c r="A112" s="1"/>
      <c r="B112" s="182" t="s">
        <v>100</v>
      </c>
      <c r="C112" s="220">
        <v>1253333.33</v>
      </c>
      <c r="D112" s="48"/>
      <c r="E112" s="48"/>
      <c r="K112" s="150"/>
      <c r="L112" s="150"/>
      <c r="M112" s="150"/>
    </row>
    <row r="113" spans="1:13" s="9" customFormat="1">
      <c r="A113" s="1"/>
      <c r="B113" s="182" t="s">
        <v>102</v>
      </c>
      <c r="C113" s="220">
        <v>458333.33</v>
      </c>
      <c r="D113" s="48"/>
      <c r="E113" s="48"/>
      <c r="K113" s="150"/>
      <c r="L113" s="150"/>
      <c r="M113" s="150"/>
    </row>
    <row r="114" spans="1:13" s="9" customFormat="1">
      <c r="A114" s="1"/>
      <c r="B114" s="182" t="s">
        <v>104</v>
      </c>
      <c r="C114" s="220">
        <v>4060000</v>
      </c>
      <c r="D114" s="48"/>
      <c r="E114" s="48"/>
      <c r="K114" s="150"/>
      <c r="L114" s="150"/>
      <c r="M114" s="150"/>
    </row>
    <row r="115" spans="1:13" s="9" customFormat="1">
      <c r="A115" s="1"/>
      <c r="B115" s="196"/>
      <c r="C115" s="48"/>
      <c r="D115" s="48"/>
      <c r="E115" s="48"/>
      <c r="K115" s="150"/>
      <c r="L115" s="150"/>
      <c r="M115" s="150"/>
    </row>
    <row r="116" spans="1:13" s="9" customFormat="1">
      <c r="A116" s="1"/>
      <c r="B116" s="412" t="s">
        <v>105</v>
      </c>
      <c r="C116" s="413"/>
      <c r="D116" s="413"/>
      <c r="E116" s="413"/>
      <c r="K116" s="150"/>
      <c r="L116" s="150"/>
      <c r="M116" s="150"/>
    </row>
    <row r="117" spans="1:13" s="9" customFormat="1">
      <c r="A117" s="1"/>
      <c r="B117" s="191" t="s">
        <v>2</v>
      </c>
      <c r="C117" s="191" t="s">
        <v>89</v>
      </c>
      <c r="D117" s="48"/>
      <c r="E117" s="48"/>
      <c r="K117" s="150"/>
      <c r="L117" s="150"/>
      <c r="M117" s="150"/>
    </row>
    <row r="118" spans="1:13" s="9" customFormat="1">
      <c r="A118" s="1"/>
      <c r="B118" s="182" t="s">
        <v>1817</v>
      </c>
      <c r="C118" s="220">
        <v>4367765</v>
      </c>
      <c r="D118" s="48"/>
      <c r="E118" s="48"/>
      <c r="K118" s="150"/>
      <c r="L118" s="150"/>
      <c r="M118" s="150"/>
    </row>
    <row r="119" spans="1:13" s="9" customFormat="1">
      <c r="A119" s="1"/>
      <c r="B119" s="182" t="s">
        <v>1818</v>
      </c>
      <c r="C119" s="220">
        <v>2419625.1800000002</v>
      </c>
      <c r="D119" s="48"/>
      <c r="E119" s="48"/>
      <c r="K119" s="150"/>
      <c r="L119" s="150"/>
      <c r="M119" s="150"/>
    </row>
    <row r="120" spans="1:13" s="9" customFormat="1">
      <c r="A120" s="1"/>
      <c r="B120" s="182" t="s">
        <v>1819</v>
      </c>
      <c r="C120" s="220">
        <v>2724400</v>
      </c>
      <c r="D120" s="48"/>
      <c r="E120" s="48"/>
      <c r="K120" s="150"/>
      <c r="L120" s="150"/>
      <c r="M120" s="150"/>
    </row>
    <row r="121" spans="1:13" s="9" customFormat="1">
      <c r="A121" s="1"/>
      <c r="B121" s="182" t="s">
        <v>1820</v>
      </c>
      <c r="C121" s="221">
        <v>0</v>
      </c>
      <c r="D121" s="48"/>
      <c r="E121" s="48"/>
      <c r="K121" s="150"/>
      <c r="L121" s="150"/>
      <c r="M121" s="150"/>
    </row>
    <row r="122" spans="1:13" s="9" customFormat="1">
      <c r="A122" s="1"/>
      <c r="B122" s="182" t="s">
        <v>1821</v>
      </c>
      <c r="C122" s="221">
        <v>0</v>
      </c>
      <c r="D122" s="48"/>
      <c r="E122" s="48"/>
      <c r="K122" s="150"/>
      <c r="L122" s="150"/>
      <c r="M122" s="150"/>
    </row>
    <row r="123" spans="1:13" s="9" customFormat="1">
      <c r="A123" s="1"/>
      <c r="B123" s="199" t="s">
        <v>1410</v>
      </c>
      <c r="C123" s="5">
        <f>SUM(C118:C122)</f>
        <v>9511790.1799999997</v>
      </c>
      <c r="D123" s="48"/>
      <c r="E123" s="48"/>
      <c r="K123" s="150"/>
      <c r="L123" s="150"/>
      <c r="M123" s="150"/>
    </row>
    <row r="124" spans="1:13" s="9" customFormat="1">
      <c r="A124" s="1"/>
      <c r="B124" s="200"/>
      <c r="C124" s="135"/>
      <c r="D124" s="48"/>
      <c r="E124" s="48"/>
      <c r="K124" s="150"/>
      <c r="L124" s="150"/>
      <c r="M124" s="150"/>
    </row>
    <row r="125" spans="1:13" s="9" customFormat="1">
      <c r="A125" s="1"/>
      <c r="B125" s="412" t="s">
        <v>106</v>
      </c>
      <c r="C125" s="413"/>
      <c r="D125" s="413"/>
      <c r="E125" s="413"/>
      <c r="I125" s="150"/>
    </row>
    <row r="126" spans="1:13" s="9" customFormat="1">
      <c r="A126" s="1"/>
      <c r="B126" s="191" t="s">
        <v>2</v>
      </c>
      <c r="C126" s="201" t="s">
        <v>107</v>
      </c>
      <c r="D126" s="48"/>
      <c r="E126" s="48"/>
      <c r="I126" s="150"/>
    </row>
    <row r="127" spans="1:13" s="9" customFormat="1">
      <c r="A127" s="1"/>
      <c r="B127" s="401" t="s">
        <v>163</v>
      </c>
      <c r="C127" s="220">
        <v>3336000</v>
      </c>
      <c r="D127" s="48"/>
      <c r="E127" s="48"/>
      <c r="I127" s="150"/>
    </row>
    <row r="128" spans="1:13" s="9" customFormat="1">
      <c r="A128" s="1"/>
      <c r="B128" s="401" t="s">
        <v>1486</v>
      </c>
      <c r="C128" s="220">
        <v>9095381.1999999993</v>
      </c>
      <c r="D128" s="48"/>
      <c r="E128" s="48"/>
      <c r="I128" s="150"/>
    </row>
    <row r="129" spans="1:13" s="9" customFormat="1">
      <c r="A129" s="1"/>
      <c r="B129" s="402" t="s">
        <v>1211</v>
      </c>
      <c r="C129" s="220">
        <v>2814628.93</v>
      </c>
      <c r="D129" s="48"/>
      <c r="E129" s="48"/>
      <c r="I129" s="150"/>
    </row>
    <row r="130" spans="1:13" s="9" customFormat="1">
      <c r="A130" s="1"/>
      <c r="B130" s="402" t="s">
        <v>1487</v>
      </c>
      <c r="C130" s="220">
        <v>486803.41</v>
      </c>
      <c r="D130" s="48"/>
      <c r="E130" s="48"/>
      <c r="I130" s="150"/>
    </row>
    <row r="131" spans="1:13" s="9" customFormat="1">
      <c r="A131" s="1"/>
      <c r="B131" s="402" t="s">
        <v>1488</v>
      </c>
      <c r="C131" s="220">
        <v>3000</v>
      </c>
      <c r="D131" s="48"/>
      <c r="E131" s="48"/>
      <c r="I131" s="150"/>
    </row>
    <row r="132" spans="1:13" s="9" customFormat="1">
      <c r="A132" s="1"/>
      <c r="B132" s="402" t="s">
        <v>87</v>
      </c>
      <c r="C132" s="221">
        <v>0</v>
      </c>
      <c r="D132" s="48"/>
      <c r="E132" s="48"/>
      <c r="I132" s="150"/>
    </row>
    <row r="133" spans="1:13" s="9" customFormat="1">
      <c r="A133" s="1"/>
      <c r="B133" s="402" t="s">
        <v>1489</v>
      </c>
      <c r="C133" s="157">
        <v>1275000</v>
      </c>
      <c r="D133" s="48"/>
      <c r="E133" s="48"/>
      <c r="I133" s="150"/>
    </row>
    <row r="134" spans="1:13" s="9" customFormat="1">
      <c r="A134" s="1"/>
      <c r="B134" s="202" t="s">
        <v>1411</v>
      </c>
      <c r="C134" s="203">
        <f>SUM(C127:C133)</f>
        <v>17010813.539999999</v>
      </c>
      <c r="D134" s="48"/>
      <c r="E134" s="48"/>
      <c r="I134" s="150"/>
    </row>
    <row r="135" spans="1:13" s="9" customFormat="1">
      <c r="A135" s="1"/>
      <c r="B135" s="8"/>
      <c r="C135" s="1"/>
      <c r="D135" s="1"/>
      <c r="E135" s="1"/>
      <c r="K135" s="150"/>
      <c r="L135" s="150"/>
      <c r="M135" s="150"/>
    </row>
    <row r="136" spans="1:13" s="9" customFormat="1">
      <c r="A136" s="1"/>
      <c r="B136" s="8"/>
      <c r="C136" s="1"/>
      <c r="D136" s="1"/>
      <c r="E136" s="1"/>
      <c r="K136" s="150"/>
      <c r="L136" s="150"/>
      <c r="M136" s="150"/>
    </row>
    <row r="137" spans="1:13" s="9" customFormat="1">
      <c r="A137" s="1"/>
      <c r="B137" s="8"/>
      <c r="C137" s="1"/>
      <c r="D137" s="1"/>
      <c r="E137" s="1"/>
      <c r="K137" s="150"/>
      <c r="L137" s="150"/>
      <c r="M137" s="150"/>
    </row>
    <row r="138" spans="1:13" s="9" customFormat="1">
      <c r="A138" s="1"/>
      <c r="B138" s="8"/>
      <c r="C138" s="1"/>
      <c r="D138" s="1"/>
      <c r="E138" s="1"/>
      <c r="K138" s="150"/>
      <c r="L138" s="150"/>
      <c r="M138" s="150"/>
    </row>
    <row r="139" spans="1:13" s="225" customFormat="1" ht="12.75" customHeight="1">
      <c r="B139" s="226" t="s">
        <v>1827</v>
      </c>
      <c r="C139" s="409" t="s">
        <v>1823</v>
      </c>
      <c r="D139" s="409" t="s">
        <v>1823</v>
      </c>
      <c r="E139" s="440" t="s">
        <v>158</v>
      </c>
      <c r="F139" s="440"/>
      <c r="G139" s="440"/>
    </row>
    <row r="140" spans="1:13" s="227" customFormat="1" ht="14.25">
      <c r="B140" s="226" t="s">
        <v>165</v>
      </c>
      <c r="C140" s="441" t="s">
        <v>160</v>
      </c>
      <c r="D140" s="441"/>
      <c r="E140" s="441" t="s">
        <v>161</v>
      </c>
      <c r="F140" s="441"/>
      <c r="G140" s="441"/>
    </row>
    <row r="141" spans="1:13" s="225" customFormat="1" ht="14.25">
      <c r="B141" s="226" t="s">
        <v>108</v>
      </c>
      <c r="C141" s="440" t="s">
        <v>109</v>
      </c>
      <c r="D141" s="440"/>
      <c r="E141" s="440" t="s">
        <v>110</v>
      </c>
      <c r="F141" s="440"/>
      <c r="G141" s="440"/>
    </row>
    <row r="142" spans="1:13" s="225" customFormat="1" ht="14.25">
      <c r="B142" s="226" t="s">
        <v>111</v>
      </c>
      <c r="C142" s="440" t="s">
        <v>112</v>
      </c>
      <c r="D142" s="440"/>
      <c r="E142" s="440" t="s">
        <v>113</v>
      </c>
      <c r="F142" s="440"/>
      <c r="G142" s="440"/>
    </row>
    <row r="143" spans="1:13" s="222" customFormat="1">
      <c r="B143" s="228"/>
      <c r="H143" s="229"/>
    </row>
  </sheetData>
  <mergeCells count="28">
    <mergeCell ref="B104:E104"/>
    <mergeCell ref="B1:E1"/>
    <mergeCell ref="B2:E2"/>
    <mergeCell ref="B3:E3"/>
    <mergeCell ref="B4:D4"/>
    <mergeCell ref="B5:E5"/>
    <mergeCell ref="C142:D142"/>
    <mergeCell ref="E142:G142"/>
    <mergeCell ref="B6:B9"/>
    <mergeCell ref="A10:M10"/>
    <mergeCell ref="A26:M26"/>
    <mergeCell ref="A45:M45"/>
    <mergeCell ref="F6:G6"/>
    <mergeCell ref="F7:G7"/>
    <mergeCell ref="A56:C56"/>
    <mergeCell ref="B106:C106"/>
    <mergeCell ref="B116:E116"/>
    <mergeCell ref="B125:E125"/>
    <mergeCell ref="B65:E65"/>
    <mergeCell ref="B73:E73"/>
    <mergeCell ref="B90:E90"/>
    <mergeCell ref="B92:C92"/>
    <mergeCell ref="C139:D139"/>
    <mergeCell ref="E139:G139"/>
    <mergeCell ref="C140:D140"/>
    <mergeCell ref="E140:G140"/>
    <mergeCell ref="C141:D141"/>
    <mergeCell ref="E141:G141"/>
  </mergeCells>
  <pageMargins left="0.23622047244094491" right="0.27559055118110237" top="0.53" bottom="0.43" header="0.47244094488188981" footer="0.19685039370078741"/>
  <pageSetup paperSize="5" scale="70" orientation="landscape" blackAndWhite="1" r:id="rId1"/>
  <headerFooter>
    <oddFooter>&amp;R&amp;P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6" tint="0.39997558519241921"/>
  </sheetPr>
  <dimension ref="A1:M143"/>
  <sheetViews>
    <sheetView showGridLines="0" zoomScaleNormal="100" workbookViewId="0">
      <pane xSplit="2" ySplit="10" topLeftCell="C11" activePane="bottomRight" state="frozen"/>
      <selection pane="topRight" activeCell="C1" sqref="C1"/>
      <selection pane="bottomLeft" activeCell="A11" sqref="A11"/>
      <selection pane="bottomRight" activeCell="F27" sqref="F27:H42"/>
    </sheetView>
  </sheetViews>
  <sheetFormatPr defaultRowHeight="12.75"/>
  <cols>
    <col min="1" max="1" width="8" style="1" customWidth="1"/>
    <col min="2" max="2" width="37.375" style="1" customWidth="1"/>
    <col min="3" max="3" width="24" style="1" bestFit="1" customWidth="1"/>
    <col min="4" max="4" width="17" style="1" bestFit="1" customWidth="1"/>
    <col min="5" max="5" width="18.5" style="1" customWidth="1"/>
    <col min="6" max="6" width="16.875" style="1" bestFit="1" customWidth="1"/>
    <col min="7" max="7" width="16.875" style="9" customWidth="1"/>
    <col min="8" max="8" width="7.5" style="1" bestFit="1" customWidth="1"/>
    <col min="9" max="9" width="17.125" style="1" bestFit="1" customWidth="1"/>
    <col min="10" max="10" width="16.125" style="1" bestFit="1" customWidth="1"/>
    <col min="11" max="11" width="15.125" style="48" bestFit="1" customWidth="1"/>
    <col min="12" max="12" width="20.125" style="48" bestFit="1" customWidth="1"/>
    <col min="13" max="13" width="15.875" style="48" bestFit="1" customWidth="1"/>
    <col min="14" max="16384" width="9" style="1"/>
  </cols>
  <sheetData>
    <row r="1" spans="1:13" ht="12.75" customHeight="1">
      <c r="B1" s="418" t="s">
        <v>140</v>
      </c>
      <c r="C1" s="418"/>
      <c r="D1" s="418"/>
      <c r="E1" s="418"/>
      <c r="F1" s="9" t="s">
        <v>1845</v>
      </c>
      <c r="G1" s="133" t="s">
        <v>173</v>
      </c>
      <c r="I1" s="112" t="s">
        <v>172</v>
      </c>
    </row>
    <row r="2" spans="1:13">
      <c r="B2" s="418" t="s">
        <v>116</v>
      </c>
      <c r="C2" s="418"/>
      <c r="D2" s="418"/>
      <c r="E2" s="418"/>
      <c r="F2" s="9" t="s">
        <v>1846</v>
      </c>
      <c r="G2" s="9" t="s">
        <v>180</v>
      </c>
      <c r="I2" s="111" t="s">
        <v>1875</v>
      </c>
    </row>
    <row r="3" spans="1:13" ht="12.75" customHeight="1">
      <c r="B3" s="418" t="s">
        <v>1530</v>
      </c>
      <c r="C3" s="418"/>
      <c r="D3" s="418"/>
      <c r="E3" s="418"/>
      <c r="F3" s="9" t="s">
        <v>1847</v>
      </c>
      <c r="G3" s="9" t="s">
        <v>1478</v>
      </c>
    </row>
    <row r="4" spans="1:13">
      <c r="B4" s="418"/>
      <c r="C4" s="418"/>
      <c r="D4" s="418"/>
      <c r="E4" s="9"/>
      <c r="F4" s="9" t="s">
        <v>1848</v>
      </c>
      <c r="G4" s="9" t="s">
        <v>1832</v>
      </c>
    </row>
    <row r="5" spans="1:13" ht="12.75" customHeight="1">
      <c r="B5" s="419" t="s">
        <v>1531</v>
      </c>
      <c r="C5" s="420"/>
      <c r="D5" s="420"/>
      <c r="E5" s="420"/>
    </row>
    <row r="6" spans="1:13" s="230" customFormat="1">
      <c r="A6" s="11" t="s">
        <v>122</v>
      </c>
      <c r="B6" s="436" t="s">
        <v>2</v>
      </c>
      <c r="C6" s="187" t="s">
        <v>1533</v>
      </c>
      <c r="D6" s="12" t="s">
        <v>1534</v>
      </c>
      <c r="E6" s="231" t="s">
        <v>123</v>
      </c>
      <c r="F6" s="429" t="s">
        <v>1412</v>
      </c>
      <c r="G6" s="430"/>
      <c r="H6" s="232" t="s">
        <v>124</v>
      </c>
      <c r="I6" s="13" t="s">
        <v>125</v>
      </c>
      <c r="J6" s="14" t="s">
        <v>126</v>
      </c>
      <c r="K6" s="151" t="s">
        <v>123</v>
      </c>
      <c r="L6" s="152" t="s">
        <v>127</v>
      </c>
      <c r="M6" s="152" t="s">
        <v>127</v>
      </c>
    </row>
    <row r="7" spans="1:13" s="230" customFormat="1">
      <c r="A7" s="16" t="s">
        <v>2</v>
      </c>
      <c r="B7" s="437"/>
      <c r="C7" s="188" t="s">
        <v>3</v>
      </c>
      <c r="D7" s="17" t="s">
        <v>4</v>
      </c>
      <c r="E7" s="18" t="s">
        <v>1535</v>
      </c>
      <c r="F7" s="434" t="s">
        <v>172</v>
      </c>
      <c r="G7" s="435"/>
      <c r="H7" s="234" t="s">
        <v>128</v>
      </c>
      <c r="I7" s="19" t="s">
        <v>1483</v>
      </c>
      <c r="J7" s="20" t="s">
        <v>1537</v>
      </c>
      <c r="K7" s="153" t="s">
        <v>126</v>
      </c>
      <c r="L7" s="154" t="s">
        <v>129</v>
      </c>
      <c r="M7" s="154" t="s">
        <v>130</v>
      </c>
    </row>
    <row r="8" spans="1:13" s="230" customFormat="1">
      <c r="A8" s="16"/>
      <c r="B8" s="437"/>
      <c r="C8" s="189" t="s">
        <v>1532</v>
      </c>
      <c r="D8" s="129" t="s">
        <v>1407</v>
      </c>
      <c r="E8" s="233" t="s">
        <v>1536</v>
      </c>
      <c r="F8" s="70" t="s">
        <v>152</v>
      </c>
      <c r="G8" s="70" t="s">
        <v>151</v>
      </c>
      <c r="H8" s="234">
        <v>2563</v>
      </c>
      <c r="I8" s="21"/>
      <c r="J8" s="20"/>
      <c r="K8" s="153"/>
      <c r="L8" s="154" t="s">
        <v>131</v>
      </c>
      <c r="M8" s="154" t="s">
        <v>131</v>
      </c>
    </row>
    <row r="9" spans="1:13" s="230" customFormat="1">
      <c r="A9" s="22"/>
      <c r="B9" s="438"/>
      <c r="C9" s="23" t="s">
        <v>132</v>
      </c>
      <c r="D9" s="23" t="s">
        <v>133</v>
      </c>
      <c r="E9" s="25" t="s">
        <v>134</v>
      </c>
      <c r="F9" s="49" t="s">
        <v>153</v>
      </c>
      <c r="G9" s="49" t="s">
        <v>153</v>
      </c>
      <c r="H9" s="24"/>
      <c r="I9" s="25" t="s">
        <v>135</v>
      </c>
      <c r="J9" s="26" t="s">
        <v>136</v>
      </c>
      <c r="K9" s="155" t="s">
        <v>137</v>
      </c>
      <c r="L9" s="156" t="s">
        <v>138</v>
      </c>
      <c r="M9" s="156" t="s">
        <v>139</v>
      </c>
    </row>
    <row r="10" spans="1:13">
      <c r="A10" s="423" t="s">
        <v>5</v>
      </c>
      <c r="B10" s="424"/>
      <c r="C10" s="424"/>
      <c r="D10" s="424"/>
      <c r="E10" s="424"/>
      <c r="F10" s="424"/>
      <c r="G10" s="424"/>
      <c r="H10" s="424"/>
      <c r="I10" s="424"/>
      <c r="J10" s="424"/>
      <c r="K10" s="424"/>
      <c r="L10" s="424"/>
      <c r="M10" s="425"/>
    </row>
    <row r="11" spans="1:13">
      <c r="A11" s="2" t="s">
        <v>6</v>
      </c>
      <c r="B11" s="89" t="s">
        <v>7</v>
      </c>
      <c r="C11" s="3">
        <v>75884574.549999997</v>
      </c>
      <c r="D11" s="3">
        <v>69057741.140000001</v>
      </c>
      <c r="E11" s="27">
        <f>D11-C11</f>
        <v>-6826833.4099999964</v>
      </c>
      <c r="F11" s="405">
        <v>55090367.928141743</v>
      </c>
      <c r="G11" s="406">
        <v>13004130.880836744</v>
      </c>
      <c r="H11" s="50">
        <v>2</v>
      </c>
      <c r="I11" s="28">
        <f>(D11/12)*1</f>
        <v>5754811.7616666667</v>
      </c>
      <c r="J11" s="29">
        <f>'ผลการดำเนินงาน Planfin 64'!F6</f>
        <v>4110014.46</v>
      </c>
      <c r="K11" s="157">
        <f>J11-I11</f>
        <v>-1644797.3016666668</v>
      </c>
      <c r="L11" s="157">
        <f>(J11*100)/I11-100</f>
        <v>-28.581252867779511</v>
      </c>
      <c r="M11" s="157">
        <f>(J11*100)/D11</f>
        <v>5.951562261018374</v>
      </c>
    </row>
    <row r="12" spans="1:13">
      <c r="A12" s="2" t="s">
        <v>8</v>
      </c>
      <c r="B12" s="89" t="s">
        <v>9</v>
      </c>
      <c r="C12" s="3">
        <v>311550</v>
      </c>
      <c r="D12" s="3">
        <v>468000</v>
      </c>
      <c r="E12" s="27">
        <f t="shared" ref="E12:E22" si="0">D12-C12</f>
        <v>156450</v>
      </c>
      <c r="F12" s="405">
        <v>196218.66165289254</v>
      </c>
      <c r="G12" s="406">
        <v>139955.19459213293</v>
      </c>
      <c r="H12" s="50">
        <v>2</v>
      </c>
      <c r="I12" s="28">
        <f t="shared" ref="I12:I23" si="1">(D12/12)*1</f>
        <v>39000</v>
      </c>
      <c r="J12" s="29">
        <f>'ผลการดำเนินงาน Planfin 64'!F7</f>
        <v>0</v>
      </c>
      <c r="K12" s="157">
        <f>J12-I12</f>
        <v>-39000</v>
      </c>
      <c r="L12" s="157">
        <f t="shared" ref="L12:L22" si="2">(J12*100)/I12-100</f>
        <v>-100</v>
      </c>
      <c r="M12" s="157">
        <f t="shared" ref="M12:M23" si="3">(J12*100)/D12</f>
        <v>0</v>
      </c>
    </row>
    <row r="13" spans="1:13">
      <c r="A13" s="2" t="s">
        <v>10</v>
      </c>
      <c r="B13" s="89" t="s">
        <v>11</v>
      </c>
      <c r="C13" s="3">
        <v>9758.2000000000007</v>
      </c>
      <c r="D13" s="3">
        <v>10000</v>
      </c>
      <c r="E13" s="27">
        <f t="shared" si="0"/>
        <v>241.79999999999927</v>
      </c>
      <c r="F13" s="405">
        <v>94117.599297520632</v>
      </c>
      <c r="G13" s="406">
        <v>162181.87026989844</v>
      </c>
      <c r="H13" s="50">
        <v>0</v>
      </c>
      <c r="I13" s="28">
        <f t="shared" si="1"/>
        <v>833.33333333333337</v>
      </c>
      <c r="J13" s="29">
        <f>'ผลการดำเนินงาน Planfin 64'!F8</f>
        <v>0</v>
      </c>
      <c r="K13" s="157">
        <f t="shared" ref="K13:K23" si="4">J13-I13</f>
        <v>-833.33333333333337</v>
      </c>
      <c r="L13" s="157">
        <f t="shared" si="2"/>
        <v>-100</v>
      </c>
      <c r="M13" s="157">
        <f t="shared" si="3"/>
        <v>0</v>
      </c>
    </row>
    <row r="14" spans="1:13">
      <c r="A14" s="2" t="s">
        <v>12</v>
      </c>
      <c r="B14" s="89" t="s">
        <v>13</v>
      </c>
      <c r="C14" s="3">
        <v>804982.84</v>
      </c>
      <c r="D14" s="3">
        <v>859487.77</v>
      </c>
      <c r="E14" s="27">
        <f t="shared" si="0"/>
        <v>54504.930000000051</v>
      </c>
      <c r="F14" s="405">
        <v>1211650.9209917358</v>
      </c>
      <c r="G14" s="406">
        <v>944753.05947997363</v>
      </c>
      <c r="H14" s="50">
        <v>0</v>
      </c>
      <c r="I14" s="28">
        <f t="shared" si="1"/>
        <v>71623.980833333335</v>
      </c>
      <c r="J14" s="29">
        <f>'ผลการดำเนินงาน Planfin 64'!F9</f>
        <v>54774.76</v>
      </c>
      <c r="K14" s="157">
        <f t="shared" si="4"/>
        <v>-16849.220833333333</v>
      </c>
      <c r="L14" s="157">
        <f t="shared" si="2"/>
        <v>-23.524552303984507</v>
      </c>
      <c r="M14" s="157">
        <f t="shared" si="3"/>
        <v>6.3729539746679578</v>
      </c>
    </row>
    <row r="15" spans="1:13">
      <c r="A15" s="2" t="s">
        <v>14</v>
      </c>
      <c r="B15" s="89" t="s">
        <v>15</v>
      </c>
      <c r="C15" s="3">
        <v>4448581.18</v>
      </c>
      <c r="D15" s="3">
        <v>4934283.5599999996</v>
      </c>
      <c r="E15" s="27">
        <f t="shared" si="0"/>
        <v>485702.37999999989</v>
      </c>
      <c r="F15" s="405">
        <v>7801530.9207438007</v>
      </c>
      <c r="G15" s="406">
        <v>5883725.1744828187</v>
      </c>
      <c r="H15" s="50">
        <v>0</v>
      </c>
      <c r="I15" s="28">
        <f t="shared" si="1"/>
        <v>411190.29666666663</v>
      </c>
      <c r="J15" s="29">
        <f>'ผลการดำเนินงาน Planfin 64'!F10</f>
        <v>430468.76</v>
      </c>
      <c r="K15" s="157">
        <f t="shared" si="4"/>
        <v>19278.463333333377</v>
      </c>
      <c r="L15" s="157">
        <f t="shared" si="2"/>
        <v>4.6884528865625299</v>
      </c>
      <c r="M15" s="157">
        <f t="shared" si="3"/>
        <v>8.7240377405468781</v>
      </c>
    </row>
    <row r="16" spans="1:13">
      <c r="A16" s="2" t="s">
        <v>16</v>
      </c>
      <c r="B16" s="89" t="s">
        <v>17</v>
      </c>
      <c r="C16" s="3">
        <v>2676011.0299999998</v>
      </c>
      <c r="D16" s="3">
        <v>2204841.31</v>
      </c>
      <c r="E16" s="27">
        <f t="shared" si="0"/>
        <v>-471169.71999999974</v>
      </c>
      <c r="F16" s="405">
        <v>2389926.2218181817</v>
      </c>
      <c r="G16" s="406">
        <v>2395607.798115537</v>
      </c>
      <c r="H16" s="50">
        <v>0</v>
      </c>
      <c r="I16" s="28">
        <f t="shared" si="1"/>
        <v>183736.77583333335</v>
      </c>
      <c r="J16" s="29">
        <f>'ผลการดำเนินงาน Planfin 64'!F11</f>
        <v>387867.9</v>
      </c>
      <c r="K16" s="157">
        <f t="shared" si="4"/>
        <v>204131.12416666668</v>
      </c>
      <c r="L16" s="157">
        <f t="shared" si="2"/>
        <v>111.09976390999313</v>
      </c>
      <c r="M16" s="157">
        <f t="shared" si="3"/>
        <v>17.591646992499427</v>
      </c>
    </row>
    <row r="17" spans="1:13">
      <c r="A17" s="2" t="s">
        <v>18</v>
      </c>
      <c r="B17" s="89" t="s">
        <v>19</v>
      </c>
      <c r="C17" s="3">
        <v>1323728.26</v>
      </c>
      <c r="D17" s="3">
        <v>1200000</v>
      </c>
      <c r="E17" s="27">
        <f t="shared" si="0"/>
        <v>-123728.26000000001</v>
      </c>
      <c r="F17" s="405">
        <v>541630.08743801666</v>
      </c>
      <c r="G17" s="406">
        <v>1113578.4599029464</v>
      </c>
      <c r="H17" s="50">
        <v>1</v>
      </c>
      <c r="I17" s="28">
        <f t="shared" si="1"/>
        <v>100000</v>
      </c>
      <c r="J17" s="29">
        <f>'ผลการดำเนินงาน Planfin 64'!F12</f>
        <v>30084.7</v>
      </c>
      <c r="K17" s="157">
        <f t="shared" si="4"/>
        <v>-69915.3</v>
      </c>
      <c r="L17" s="157">
        <f t="shared" si="2"/>
        <v>-69.915300000000002</v>
      </c>
      <c r="M17" s="157">
        <f t="shared" si="3"/>
        <v>2.5070583333333332</v>
      </c>
    </row>
    <row r="18" spans="1:13">
      <c r="A18" s="2" t="s">
        <v>20</v>
      </c>
      <c r="B18" s="89" t="s">
        <v>21</v>
      </c>
      <c r="C18" s="3">
        <v>11186586.51</v>
      </c>
      <c r="D18" s="3">
        <v>11619972.32</v>
      </c>
      <c r="E18" s="27">
        <f t="shared" si="0"/>
        <v>433385.81000000052</v>
      </c>
      <c r="F18" s="405">
        <v>6982763.8549999977</v>
      </c>
      <c r="G18" s="406">
        <v>6067372.420841462</v>
      </c>
      <c r="H18" s="50">
        <v>1</v>
      </c>
      <c r="I18" s="28">
        <f t="shared" si="1"/>
        <v>968331.02666666673</v>
      </c>
      <c r="J18" s="29">
        <f>'ผลการดำเนินงาน Planfin 64'!F13</f>
        <v>1004828.06</v>
      </c>
      <c r="K18" s="157">
        <f t="shared" si="4"/>
        <v>36497.033333333326</v>
      </c>
      <c r="L18" s="157">
        <f t="shared" si="2"/>
        <v>3.7690657769139904</v>
      </c>
      <c r="M18" s="157">
        <f t="shared" si="3"/>
        <v>8.647422148076167</v>
      </c>
    </row>
    <row r="19" spans="1:13">
      <c r="A19" s="2" t="s">
        <v>22</v>
      </c>
      <c r="B19" s="89" t="s">
        <v>23</v>
      </c>
      <c r="C19" s="3">
        <v>48160209.420000002</v>
      </c>
      <c r="D19" s="3">
        <v>51952530.719999999</v>
      </c>
      <c r="E19" s="27">
        <f t="shared" si="0"/>
        <v>3792321.299999997</v>
      </c>
      <c r="F19" s="405">
        <v>39812919.739008263</v>
      </c>
      <c r="G19" s="406">
        <v>10642063.545296295</v>
      </c>
      <c r="H19" s="50">
        <v>2</v>
      </c>
      <c r="I19" s="28">
        <f t="shared" si="1"/>
        <v>4329377.5599999996</v>
      </c>
      <c r="J19" s="29">
        <f>'ผลการดำเนินงาน Planfin 64'!F14</f>
        <v>4243852.57</v>
      </c>
      <c r="K19" s="157">
        <f t="shared" si="4"/>
        <v>-85524.989999999292</v>
      </c>
      <c r="L19" s="157">
        <f t="shared" si="2"/>
        <v>-1.9754569522922338</v>
      </c>
      <c r="M19" s="157">
        <f t="shared" si="3"/>
        <v>8.1687119206423144</v>
      </c>
    </row>
    <row r="20" spans="1:13">
      <c r="A20" s="2" t="s">
        <v>24</v>
      </c>
      <c r="B20" s="89" t="s">
        <v>25</v>
      </c>
      <c r="C20" s="3">
        <v>10023383.119999999</v>
      </c>
      <c r="D20" s="3">
        <v>9563536.1199999992</v>
      </c>
      <c r="E20" s="27">
        <f t="shared" si="0"/>
        <v>-459847</v>
      </c>
      <c r="F20" s="405">
        <v>8899687.4920413215</v>
      </c>
      <c r="G20" s="406">
        <v>3858190.5818685293</v>
      </c>
      <c r="H20" s="50">
        <v>1</v>
      </c>
      <c r="I20" s="28">
        <f t="shared" si="1"/>
        <v>796961.34333333327</v>
      </c>
      <c r="J20" s="29">
        <f>'ผลการดำเนินงาน Planfin 64'!F15</f>
        <v>343260.88</v>
      </c>
      <c r="K20" s="157">
        <f t="shared" si="4"/>
        <v>-453700.46333333326</v>
      </c>
      <c r="L20" s="157">
        <f t="shared" si="2"/>
        <v>-56.928791732320029</v>
      </c>
      <c r="M20" s="157">
        <f t="shared" si="3"/>
        <v>3.5892673556399974</v>
      </c>
    </row>
    <row r="21" spans="1:13" s="9" customFormat="1">
      <c r="A21" s="175" t="s">
        <v>1465</v>
      </c>
      <c r="B21" s="176" t="s">
        <v>1466</v>
      </c>
      <c r="C21" s="3">
        <v>0</v>
      </c>
      <c r="D21" s="6">
        <v>0</v>
      </c>
      <c r="E21" s="27">
        <f t="shared" si="0"/>
        <v>0</v>
      </c>
      <c r="F21" s="405">
        <v>428128.76666666666</v>
      </c>
      <c r="G21" s="406">
        <v>414400.81515905185</v>
      </c>
      <c r="H21" s="50">
        <v>0</v>
      </c>
      <c r="I21" s="28">
        <f t="shared" si="1"/>
        <v>0</v>
      </c>
      <c r="J21" s="29">
        <f>'ผลการดำเนินงาน Planfin 64'!F16</f>
        <v>0</v>
      </c>
      <c r="K21" s="157">
        <f t="shared" si="4"/>
        <v>0</v>
      </c>
      <c r="L21" s="157" t="e">
        <f t="shared" si="2"/>
        <v>#DIV/0!</v>
      </c>
      <c r="M21" s="157" t="e">
        <f t="shared" si="3"/>
        <v>#DIV/0!</v>
      </c>
    </row>
    <row r="22" spans="1:13">
      <c r="A22" s="2" t="s">
        <v>26</v>
      </c>
      <c r="B22" s="89" t="s">
        <v>27</v>
      </c>
      <c r="C22" s="3">
        <v>4575608.7699999996</v>
      </c>
      <c r="D22" s="3">
        <v>8773062.3399999999</v>
      </c>
      <c r="E22" s="27">
        <f t="shared" si="0"/>
        <v>4197453.57</v>
      </c>
      <c r="F22" s="405">
        <v>4402627.4239669424</v>
      </c>
      <c r="G22" s="406">
        <v>6372211.2642878396</v>
      </c>
      <c r="H22" s="50">
        <v>1</v>
      </c>
      <c r="I22" s="28">
        <f t="shared" si="1"/>
        <v>731088.52833333332</v>
      </c>
      <c r="J22" s="29">
        <f>'ผลการดำเนินงาน Planfin 64'!F17</f>
        <v>0</v>
      </c>
      <c r="K22" s="157">
        <f>J22-I22</f>
        <v>-731088.52833333332</v>
      </c>
      <c r="L22" s="157">
        <f t="shared" si="2"/>
        <v>-100</v>
      </c>
      <c r="M22" s="157">
        <f t="shared" si="3"/>
        <v>0</v>
      </c>
    </row>
    <row r="23" spans="1:13">
      <c r="A23" s="100" t="s">
        <v>28</v>
      </c>
      <c r="B23" s="61" t="s">
        <v>29</v>
      </c>
      <c r="C23" s="5">
        <f>SUM(C11:C22)</f>
        <v>159404973.88000003</v>
      </c>
      <c r="D23" s="5">
        <f>SUM(D11:D22)</f>
        <v>160643455.28</v>
      </c>
      <c r="E23" s="30">
        <f>D23-C23</f>
        <v>1238481.3999999762</v>
      </c>
      <c r="F23" s="407">
        <v>127851569.61676708</v>
      </c>
      <c r="G23" s="408">
        <v>50998171.065133229</v>
      </c>
      <c r="H23" s="51">
        <v>1</v>
      </c>
      <c r="I23" s="31">
        <f t="shared" si="1"/>
        <v>13386954.606666667</v>
      </c>
      <c r="J23" s="34">
        <f>'ผลการดำเนินงาน Planfin 64'!F18</f>
        <v>10605152.090000002</v>
      </c>
      <c r="K23" s="32">
        <f t="shared" si="4"/>
        <v>-2781802.5166666657</v>
      </c>
      <c r="L23" s="32">
        <f>(J23*100)/I23-100</f>
        <v>-20.779950320301651</v>
      </c>
      <c r="M23" s="32">
        <f t="shared" si="3"/>
        <v>6.6016708066415299</v>
      </c>
    </row>
    <row r="24" spans="1:13" s="9" customFormat="1">
      <c r="A24" s="88" t="s">
        <v>1408</v>
      </c>
      <c r="B24" s="80" t="s">
        <v>156</v>
      </c>
      <c r="C24" s="81">
        <f>C23-C22</f>
        <v>154829365.11000001</v>
      </c>
      <c r="D24" s="81">
        <f>D23-D22</f>
        <v>151870392.94</v>
      </c>
      <c r="E24" s="82">
        <f>D24-C24</f>
        <v>-2958972.1700000167</v>
      </c>
      <c r="F24" s="83"/>
      <c r="G24" s="84"/>
      <c r="H24" s="85"/>
      <c r="I24" s="86">
        <f>(D24/12)*1</f>
        <v>12655866.078333333</v>
      </c>
      <c r="J24" s="87">
        <f>'ผลการดำเนินงาน Planfin 64'!F19</f>
        <v>10605152.090000002</v>
      </c>
      <c r="K24" s="158">
        <f>J24-I24</f>
        <v>-2050713.9883333314</v>
      </c>
      <c r="L24" s="158">
        <f>(J24*100)/I24-100</f>
        <v>-16.203663784370519</v>
      </c>
      <c r="M24" s="158">
        <f>(J24*100)/D24</f>
        <v>6.9830280179691231</v>
      </c>
    </row>
    <row r="25" spans="1:13" ht="25.5">
      <c r="A25" s="235"/>
      <c r="B25" s="236" t="s">
        <v>1527</v>
      </c>
      <c r="C25" s="237">
        <f>C24-C21</f>
        <v>154829365.11000001</v>
      </c>
      <c r="D25" s="237">
        <f>D24-D21</f>
        <v>151870392.94</v>
      </c>
      <c r="E25" s="238">
        <f>D25-C25</f>
        <v>-2958972.1700000167</v>
      </c>
      <c r="F25" s="237"/>
      <c r="G25" s="239"/>
      <c r="H25" s="240"/>
      <c r="I25" s="237">
        <f>I24-I21</f>
        <v>12655866.078333333</v>
      </c>
      <c r="J25" s="237">
        <f>J24-J21</f>
        <v>10605152.090000002</v>
      </c>
      <c r="K25" s="237">
        <f>K24-K21</f>
        <v>-2050713.9883333314</v>
      </c>
      <c r="L25" s="241">
        <f>(J25*100)/I25-100</f>
        <v>-16.203663784370519</v>
      </c>
      <c r="M25" s="241">
        <f>(J25*100)/D25</f>
        <v>6.9830280179691231</v>
      </c>
    </row>
    <row r="26" spans="1:13">
      <c r="A26" s="423" t="s">
        <v>30</v>
      </c>
      <c r="B26" s="424"/>
      <c r="C26" s="424"/>
      <c r="D26" s="424"/>
      <c r="E26" s="424"/>
      <c r="F26" s="424"/>
      <c r="G26" s="424"/>
      <c r="H26" s="424"/>
      <c r="I26" s="424"/>
      <c r="J26" s="424"/>
      <c r="K26" s="424"/>
      <c r="L26" s="424"/>
      <c r="M26" s="425"/>
    </row>
    <row r="27" spans="1:13">
      <c r="A27" s="2" t="s">
        <v>31</v>
      </c>
      <c r="B27" s="89" t="s">
        <v>32</v>
      </c>
      <c r="C27" s="3">
        <v>13115890.609999999</v>
      </c>
      <c r="D27" s="3">
        <v>12000000</v>
      </c>
      <c r="E27" s="27">
        <f t="shared" ref="E27:E42" si="5">D27-C27</f>
        <v>-1115890.6099999994</v>
      </c>
      <c r="F27" s="405">
        <v>11512612.321570253</v>
      </c>
      <c r="G27" s="406">
        <v>4297011.5599770034</v>
      </c>
      <c r="H27" s="50">
        <v>1</v>
      </c>
      <c r="I27" s="28">
        <f>(D27/12)*1</f>
        <v>1000000</v>
      </c>
      <c r="J27" s="29">
        <f>'ผลการดำเนินงาน Planfin 64'!F22</f>
        <v>881323.63</v>
      </c>
      <c r="K27" s="157">
        <f t="shared" ref="K27:K41" si="6">J27-I27</f>
        <v>-118676.37</v>
      </c>
      <c r="L27" s="157">
        <f t="shared" ref="L27:L43" si="7">(J27*100)/I27-100</f>
        <v>-11.867637000000002</v>
      </c>
      <c r="M27" s="157">
        <f t="shared" ref="M27:M43" si="8">(J27*100)/D27</f>
        <v>7.3443635833333332</v>
      </c>
    </row>
    <row r="28" spans="1:13">
      <c r="A28" s="2" t="s">
        <v>33</v>
      </c>
      <c r="B28" s="89" t="s">
        <v>34</v>
      </c>
      <c r="C28" s="3">
        <v>2475590.63</v>
      </c>
      <c r="D28" s="3">
        <v>2273790.7400000002</v>
      </c>
      <c r="E28" s="27">
        <f t="shared" si="5"/>
        <v>-201799.88999999966</v>
      </c>
      <c r="F28" s="405">
        <v>3108021.525372724</v>
      </c>
      <c r="G28" s="406">
        <v>1490046.9249988487</v>
      </c>
      <c r="H28" s="50">
        <v>0</v>
      </c>
      <c r="I28" s="28">
        <f t="shared" ref="I28:I41" si="9">(D28/12)*1</f>
        <v>189482.56166666668</v>
      </c>
      <c r="J28" s="29">
        <f>'ผลการดำเนินงาน Planfin 64'!F23</f>
        <v>167381.46</v>
      </c>
      <c r="K28" s="157">
        <f t="shared" si="6"/>
        <v>-22101.101666666684</v>
      </c>
      <c r="L28" s="157">
        <f t="shared" si="7"/>
        <v>-11.663923831442816</v>
      </c>
      <c r="M28" s="157">
        <f t="shared" si="8"/>
        <v>7.3613396807130975</v>
      </c>
    </row>
    <row r="29" spans="1:13">
      <c r="A29" s="2" t="s">
        <v>35</v>
      </c>
      <c r="B29" s="89" t="s">
        <v>36</v>
      </c>
      <c r="C29" s="3">
        <v>550335.41</v>
      </c>
      <c r="D29" s="3">
        <v>419799.16</v>
      </c>
      <c r="E29" s="27">
        <f t="shared" si="5"/>
        <v>-130536.25000000006</v>
      </c>
      <c r="F29" s="405">
        <v>575114.58987603313</v>
      </c>
      <c r="G29" s="406">
        <v>318020.99299464806</v>
      </c>
      <c r="H29" s="50">
        <v>0</v>
      </c>
      <c r="I29" s="28">
        <f t="shared" si="9"/>
        <v>34983.263333333329</v>
      </c>
      <c r="J29" s="29">
        <f>'ผลการดำเนินงาน Planfin 64'!F24</f>
        <v>56016.05</v>
      </c>
      <c r="K29" s="157">
        <f t="shared" si="6"/>
        <v>21032.786666666674</v>
      </c>
      <c r="L29" s="157">
        <f t="shared" si="7"/>
        <v>60.122426162072372</v>
      </c>
      <c r="M29" s="157">
        <f t="shared" si="8"/>
        <v>13.34353551350603</v>
      </c>
    </row>
    <row r="30" spans="1:13">
      <c r="A30" s="2" t="s">
        <v>37</v>
      </c>
      <c r="B30" s="89" t="s">
        <v>38</v>
      </c>
      <c r="C30" s="3">
        <v>4120411.88</v>
      </c>
      <c r="D30" s="3">
        <v>4200000</v>
      </c>
      <c r="E30" s="27">
        <f t="shared" si="5"/>
        <v>79588.120000000112</v>
      </c>
      <c r="F30" s="405">
        <v>4017169.7271900824</v>
      </c>
      <c r="G30" s="406">
        <v>1789886.7252389649</v>
      </c>
      <c r="H30" s="50">
        <v>1</v>
      </c>
      <c r="I30" s="28">
        <f t="shared" si="9"/>
        <v>350000</v>
      </c>
      <c r="J30" s="29">
        <f>'ผลการดำเนินงาน Planfin 64'!F25</f>
        <v>352616.39</v>
      </c>
      <c r="K30" s="157">
        <f t="shared" si="6"/>
        <v>2616.390000000014</v>
      </c>
      <c r="L30" s="157">
        <f t="shared" si="7"/>
        <v>0.74754000000000076</v>
      </c>
      <c r="M30" s="157">
        <f t="shared" si="8"/>
        <v>8.3956283333333328</v>
      </c>
    </row>
    <row r="31" spans="1:13">
      <c r="A31" s="2" t="s">
        <v>39</v>
      </c>
      <c r="B31" s="89" t="s">
        <v>40</v>
      </c>
      <c r="C31" s="3">
        <v>48195457.039999999</v>
      </c>
      <c r="D31" s="3">
        <v>51952530.719999999</v>
      </c>
      <c r="E31" s="27">
        <f t="shared" si="5"/>
        <v>3757073.6799999997</v>
      </c>
      <c r="F31" s="405">
        <v>39604684.373842977</v>
      </c>
      <c r="G31" s="406">
        <v>10319256.520349238</v>
      </c>
      <c r="H31" s="50">
        <v>2</v>
      </c>
      <c r="I31" s="28">
        <f t="shared" si="9"/>
        <v>4329377.5599999996</v>
      </c>
      <c r="J31" s="29">
        <f>'ผลการดำเนินงาน Planfin 64'!F26</f>
        <v>4244441.5299999993</v>
      </c>
      <c r="K31" s="157">
        <f t="shared" si="6"/>
        <v>-84936.030000000261</v>
      </c>
      <c r="L31" s="157">
        <f t="shared" si="7"/>
        <v>-1.9618531491626356</v>
      </c>
      <c r="M31" s="157">
        <f t="shared" si="8"/>
        <v>8.1698455709031137</v>
      </c>
    </row>
    <row r="32" spans="1:13">
      <c r="A32" s="2" t="s">
        <v>41</v>
      </c>
      <c r="B32" s="89" t="s">
        <v>42</v>
      </c>
      <c r="C32" s="3">
        <v>16221623.34</v>
      </c>
      <c r="D32" s="3">
        <v>15399000</v>
      </c>
      <c r="E32" s="27">
        <f t="shared" si="5"/>
        <v>-822623.33999999985</v>
      </c>
      <c r="F32" s="405">
        <v>11351502.087768594</v>
      </c>
      <c r="G32" s="406">
        <v>3382758.7020859085</v>
      </c>
      <c r="H32" s="50">
        <v>2</v>
      </c>
      <c r="I32" s="28">
        <f t="shared" si="9"/>
        <v>1283250</v>
      </c>
      <c r="J32" s="29">
        <f>'ผลการดำเนินงาน Planfin 64'!F27</f>
        <v>1195555</v>
      </c>
      <c r="K32" s="157">
        <f t="shared" si="6"/>
        <v>-87695</v>
      </c>
      <c r="L32" s="157">
        <f t="shared" si="7"/>
        <v>-6.8338203779466227</v>
      </c>
      <c r="M32" s="157">
        <f t="shared" si="8"/>
        <v>7.7638483018377817</v>
      </c>
    </row>
    <row r="33" spans="1:13">
      <c r="A33" s="2" t="s">
        <v>43</v>
      </c>
      <c r="B33" s="89" t="s">
        <v>44</v>
      </c>
      <c r="C33" s="3">
        <v>26838618</v>
      </c>
      <c r="D33" s="3">
        <v>24748570</v>
      </c>
      <c r="E33" s="27">
        <f t="shared" si="5"/>
        <v>-2090048</v>
      </c>
      <c r="F33" s="405">
        <v>19484720.583677687</v>
      </c>
      <c r="G33" s="406">
        <v>5103158.8595148642</v>
      </c>
      <c r="H33" s="50">
        <v>2</v>
      </c>
      <c r="I33" s="28">
        <f t="shared" si="9"/>
        <v>2062380.8333333333</v>
      </c>
      <c r="J33" s="29">
        <f>'ผลการดำเนินงาน Planfin 64'!F28</f>
        <v>1840136</v>
      </c>
      <c r="K33" s="157">
        <f t="shared" si="6"/>
        <v>-222244.83333333326</v>
      </c>
      <c r="L33" s="157">
        <f t="shared" si="7"/>
        <v>-10.776129691533683</v>
      </c>
      <c r="M33" s="157">
        <f t="shared" si="8"/>
        <v>7.4353225257055255</v>
      </c>
    </row>
    <row r="34" spans="1:13">
      <c r="A34" s="2" t="s">
        <v>45</v>
      </c>
      <c r="B34" s="89" t="s">
        <v>46</v>
      </c>
      <c r="C34" s="3">
        <v>3354228.42</v>
      </c>
      <c r="D34" s="3">
        <v>2980214.7</v>
      </c>
      <c r="E34" s="27">
        <f t="shared" si="5"/>
        <v>-374013.71999999974</v>
      </c>
      <c r="F34" s="405">
        <v>2803807.0309090922</v>
      </c>
      <c r="G34" s="406">
        <v>814039.36220156972</v>
      </c>
      <c r="H34" s="50">
        <v>1</v>
      </c>
      <c r="I34" s="28">
        <f t="shared" si="9"/>
        <v>248351.22500000001</v>
      </c>
      <c r="J34" s="29">
        <f>'ผลการดำเนินงาน Planfin 64'!F29</f>
        <v>176759.73</v>
      </c>
      <c r="K34" s="157">
        <f t="shared" si="6"/>
        <v>-71591.494999999995</v>
      </c>
      <c r="L34" s="157">
        <f t="shared" si="7"/>
        <v>-28.826713055270815</v>
      </c>
      <c r="M34" s="157">
        <f t="shared" si="8"/>
        <v>5.9311072453940978</v>
      </c>
    </row>
    <row r="35" spans="1:13">
      <c r="A35" s="2" t="s">
        <v>47</v>
      </c>
      <c r="B35" s="89" t="s">
        <v>48</v>
      </c>
      <c r="C35" s="3">
        <v>9571384.1400000006</v>
      </c>
      <c r="D35" s="3">
        <v>7471949.5300000003</v>
      </c>
      <c r="E35" s="27">
        <f t="shared" si="5"/>
        <v>-2099434.6100000003</v>
      </c>
      <c r="F35" s="405">
        <v>6011048.1377685945</v>
      </c>
      <c r="G35" s="406">
        <v>5262141.9525103513</v>
      </c>
      <c r="H35" s="50">
        <v>1</v>
      </c>
      <c r="I35" s="28">
        <f t="shared" si="9"/>
        <v>622662.46083333332</v>
      </c>
      <c r="J35" s="29">
        <f>'ผลการดำเนินงาน Planfin 64'!F30</f>
        <v>214552.16999999998</v>
      </c>
      <c r="K35" s="157">
        <f t="shared" si="6"/>
        <v>-408110.29083333333</v>
      </c>
      <c r="L35" s="157">
        <f t="shared" si="7"/>
        <v>-65.542780640275552</v>
      </c>
      <c r="M35" s="157">
        <f t="shared" si="8"/>
        <v>2.8714349466437041</v>
      </c>
    </row>
    <row r="36" spans="1:13">
      <c r="A36" s="2" t="s">
        <v>49</v>
      </c>
      <c r="B36" s="89" t="s">
        <v>50</v>
      </c>
      <c r="C36" s="3">
        <v>5961943.8600000003</v>
      </c>
      <c r="D36" s="3">
        <v>5076000</v>
      </c>
      <c r="E36" s="27">
        <f t="shared" si="5"/>
        <v>-885943.86000000034</v>
      </c>
      <c r="F36" s="405">
        <v>2841634.6007024786</v>
      </c>
      <c r="G36" s="406">
        <v>813049.26575332298</v>
      </c>
      <c r="H36" s="50">
        <v>3</v>
      </c>
      <c r="I36" s="28">
        <f t="shared" si="9"/>
        <v>423000</v>
      </c>
      <c r="J36" s="29">
        <f>'ผลการดำเนินงาน Planfin 64'!F31</f>
        <v>506198.35</v>
      </c>
      <c r="K36" s="157">
        <f t="shared" si="6"/>
        <v>83198.349999999977</v>
      </c>
      <c r="L36" s="157">
        <f t="shared" si="7"/>
        <v>19.668640661938539</v>
      </c>
      <c r="M36" s="157">
        <f t="shared" si="8"/>
        <v>9.9723867218282116</v>
      </c>
    </row>
    <row r="37" spans="1:13">
      <c r="A37" s="2" t="s">
        <v>51</v>
      </c>
      <c r="B37" s="89" t="s">
        <v>52</v>
      </c>
      <c r="C37" s="3">
        <v>4657014.71</v>
      </c>
      <c r="D37" s="3">
        <v>4374425.3099999996</v>
      </c>
      <c r="E37" s="27">
        <f t="shared" si="5"/>
        <v>-282589.40000000037</v>
      </c>
      <c r="F37" s="405">
        <v>3989833.5987190055</v>
      </c>
      <c r="G37" s="406">
        <v>1642372.1709775152</v>
      </c>
      <c r="H37" s="50">
        <v>1</v>
      </c>
      <c r="I37" s="28">
        <f t="shared" si="9"/>
        <v>364535.44249999995</v>
      </c>
      <c r="J37" s="29">
        <f>'ผลการดำเนินงาน Planfin 64'!F32</f>
        <v>222326.63</v>
      </c>
      <c r="K37" s="157">
        <f t="shared" si="6"/>
        <v>-142208.81249999994</v>
      </c>
      <c r="L37" s="157">
        <f t="shared" si="7"/>
        <v>-39.010970106150914</v>
      </c>
      <c r="M37" s="157">
        <f t="shared" si="8"/>
        <v>5.0824191578207563</v>
      </c>
    </row>
    <row r="38" spans="1:13">
      <c r="A38" s="2" t="s">
        <v>53</v>
      </c>
      <c r="B38" s="89" t="s">
        <v>54</v>
      </c>
      <c r="C38" s="3">
        <v>12232161.91</v>
      </c>
      <c r="D38" s="3">
        <v>11847737.039999999</v>
      </c>
      <c r="E38" s="27">
        <f t="shared" si="5"/>
        <v>-384424.87000000104</v>
      </c>
      <c r="F38" s="405">
        <v>7301285.1496074414</v>
      </c>
      <c r="G38" s="406">
        <v>2765170.5090407813</v>
      </c>
      <c r="H38" s="50">
        <v>2</v>
      </c>
      <c r="I38" s="28">
        <f t="shared" si="9"/>
        <v>987311.41999999993</v>
      </c>
      <c r="J38" s="29">
        <f>'ผลการดำเนินงาน Planfin 64'!F33</f>
        <v>1062996.2000000002</v>
      </c>
      <c r="K38" s="157">
        <f t="shared" si="6"/>
        <v>75684.780000000261</v>
      </c>
      <c r="L38" s="157">
        <f t="shared" si="7"/>
        <v>7.665745424073009</v>
      </c>
      <c r="M38" s="157">
        <f t="shared" si="8"/>
        <v>8.9721454520060835</v>
      </c>
    </row>
    <row r="39" spans="1:13">
      <c r="A39" s="2" t="s">
        <v>55</v>
      </c>
      <c r="B39" s="89" t="s">
        <v>56</v>
      </c>
      <c r="C39" s="3">
        <v>1570956.39</v>
      </c>
      <c r="D39" s="3">
        <v>892629.8</v>
      </c>
      <c r="E39" s="27">
        <f t="shared" si="5"/>
        <v>-678326.58999999985</v>
      </c>
      <c r="F39" s="405">
        <v>463002.35053749994</v>
      </c>
      <c r="G39" s="406">
        <v>843194.04919781536</v>
      </c>
      <c r="H39" s="50">
        <v>1</v>
      </c>
      <c r="I39" s="28">
        <f t="shared" si="9"/>
        <v>74385.816666666666</v>
      </c>
      <c r="J39" s="29">
        <f>'ผลการดำเนินงาน Planfin 64'!F34</f>
        <v>28677.65</v>
      </c>
      <c r="K39" s="157">
        <f t="shared" si="6"/>
        <v>-45708.166666666664</v>
      </c>
      <c r="L39" s="157">
        <f t="shared" si="7"/>
        <v>-61.447421988376369</v>
      </c>
      <c r="M39" s="157">
        <f t="shared" si="8"/>
        <v>3.2127148343019694</v>
      </c>
    </row>
    <row r="40" spans="1:13" s="9" customFormat="1">
      <c r="A40" s="175" t="s">
        <v>57</v>
      </c>
      <c r="B40" s="176" t="s">
        <v>58</v>
      </c>
      <c r="C40" s="3">
        <v>11309951.49</v>
      </c>
      <c r="D40" s="3">
        <v>11277304.92</v>
      </c>
      <c r="E40" s="27">
        <f>D40-C40</f>
        <v>-32646.570000000298</v>
      </c>
      <c r="F40" s="405">
        <v>13091238.711364878</v>
      </c>
      <c r="G40" s="406">
        <v>7919508.0434809383</v>
      </c>
      <c r="H40" s="50">
        <v>0</v>
      </c>
      <c r="I40" s="28">
        <f t="shared" si="9"/>
        <v>939775.41</v>
      </c>
      <c r="J40" s="29">
        <f>'ผลการดำเนินงาน Planfin 64'!F35</f>
        <v>677736.75</v>
      </c>
      <c r="K40" s="157">
        <f>J40-I40</f>
        <v>-262038.66000000003</v>
      </c>
      <c r="L40" s="157">
        <f>(J40*100)/I40-100</f>
        <v>-27.883115179615103</v>
      </c>
      <c r="M40" s="157">
        <f>(J40*100)/D40</f>
        <v>6.0097404016987417</v>
      </c>
    </row>
    <row r="41" spans="1:13">
      <c r="A41" s="2" t="s">
        <v>1467</v>
      </c>
      <c r="B41" s="178" t="s">
        <v>1468</v>
      </c>
      <c r="C41" s="3">
        <v>0</v>
      </c>
      <c r="D41" s="6">
        <v>0</v>
      </c>
      <c r="E41" s="27">
        <f t="shared" si="5"/>
        <v>0</v>
      </c>
      <c r="F41" s="405">
        <v>25883.37833333333</v>
      </c>
      <c r="G41" s="406">
        <v>31140.286467130918</v>
      </c>
      <c r="H41" s="50">
        <v>0</v>
      </c>
      <c r="I41" s="28">
        <f t="shared" si="9"/>
        <v>0</v>
      </c>
      <c r="J41" s="29">
        <f>'ผลการดำเนินงาน Planfin 64'!F36</f>
        <v>0</v>
      </c>
      <c r="K41" s="157">
        <f t="shared" si="6"/>
        <v>0</v>
      </c>
      <c r="L41" s="157" t="e">
        <f t="shared" si="7"/>
        <v>#DIV/0!</v>
      </c>
      <c r="M41" s="157" t="e">
        <f t="shared" si="8"/>
        <v>#DIV/0!</v>
      </c>
    </row>
    <row r="42" spans="1:13">
      <c r="A42" s="33" t="s">
        <v>59</v>
      </c>
      <c r="B42" s="4" t="s">
        <v>60</v>
      </c>
      <c r="C42" s="5">
        <f>SUM(C27:C41)</f>
        <v>160175567.82999998</v>
      </c>
      <c r="D42" s="5">
        <f>SUM(D27:D41)</f>
        <v>154913951.92000002</v>
      </c>
      <c r="E42" s="30">
        <f t="shared" si="5"/>
        <v>-5261615.9099999666</v>
      </c>
      <c r="F42" s="407">
        <v>126181558.16724065</v>
      </c>
      <c r="G42" s="408">
        <v>46790755.9247889</v>
      </c>
      <c r="H42" s="51">
        <v>1</v>
      </c>
      <c r="I42" s="31">
        <f>(D42/12)*1</f>
        <v>12909495.993333334</v>
      </c>
      <c r="J42" s="34">
        <f>'ผลการดำเนินงาน Planfin 64'!F37</f>
        <v>11626717.540000001</v>
      </c>
      <c r="K42" s="32">
        <f>J42-I42</f>
        <v>-1282778.4533333331</v>
      </c>
      <c r="L42" s="32">
        <f t="shared" si="7"/>
        <v>-9.9367043763426608</v>
      </c>
      <c r="M42" s="32">
        <f t="shared" si="8"/>
        <v>7.5052746353047777</v>
      </c>
    </row>
    <row r="43" spans="1:13" s="9" customFormat="1" ht="25.5">
      <c r="A43" s="88" t="s">
        <v>1409</v>
      </c>
      <c r="B43" s="80" t="s">
        <v>157</v>
      </c>
      <c r="C43" s="81">
        <f>C42-C38</f>
        <v>147943405.91999999</v>
      </c>
      <c r="D43" s="81">
        <f>D42-D38</f>
        <v>143066214.88000003</v>
      </c>
      <c r="E43" s="82">
        <f>D43-C43</f>
        <v>-4877191.0399999619</v>
      </c>
      <c r="F43" s="83"/>
      <c r="G43" s="84"/>
      <c r="H43" s="85"/>
      <c r="I43" s="86">
        <f>(D43/12)*11</f>
        <v>131144030.3066667</v>
      </c>
      <c r="J43" s="87">
        <f>'ผลการดำเนินงาน Planfin 64'!F38</f>
        <v>10563721.34</v>
      </c>
      <c r="K43" s="158">
        <f>J43-I43</f>
        <v>-120580308.9666667</v>
      </c>
      <c r="L43" s="158">
        <f t="shared" si="7"/>
        <v>-91.944946853243849</v>
      </c>
      <c r="M43" s="158">
        <f t="shared" si="8"/>
        <v>7.3837987178598086</v>
      </c>
    </row>
    <row r="44" spans="1:13" s="186" customFormat="1" ht="25.5">
      <c r="A44" s="242"/>
      <c r="B44" s="236" t="s">
        <v>1528</v>
      </c>
      <c r="C44" s="243">
        <f>C43-C41</f>
        <v>147943405.91999999</v>
      </c>
      <c r="D44" s="243">
        <f>D43-D41</f>
        <v>143066214.88000003</v>
      </c>
      <c r="E44" s="244">
        <f>D44-C44</f>
        <v>-4877191.0399999619</v>
      </c>
      <c r="F44" s="244"/>
      <c r="G44" s="245"/>
      <c r="H44" s="244"/>
      <c r="I44" s="243">
        <f>I43-I41</f>
        <v>131144030.3066667</v>
      </c>
      <c r="J44" s="243">
        <f>J43-J41</f>
        <v>10563721.34</v>
      </c>
      <c r="K44" s="246">
        <f>J44-I44</f>
        <v>-120580308.9666667</v>
      </c>
      <c r="L44" s="241">
        <f>(J44*100)/I44-100</f>
        <v>-91.944946853243849</v>
      </c>
      <c r="M44" s="241">
        <f>(J44*100)/D44</f>
        <v>7.3837987178598086</v>
      </c>
    </row>
    <row r="45" spans="1:13">
      <c r="A45" s="426"/>
      <c r="B45" s="427"/>
      <c r="C45" s="427"/>
      <c r="D45" s="427"/>
      <c r="E45" s="427"/>
      <c r="F45" s="427"/>
      <c r="G45" s="427"/>
      <c r="H45" s="427"/>
      <c r="I45" s="427"/>
      <c r="J45" s="427"/>
      <c r="K45" s="427"/>
      <c r="L45" s="427"/>
      <c r="M45" s="428"/>
    </row>
    <row r="46" spans="1:13" s="9" customFormat="1">
      <c r="A46" s="172" t="s">
        <v>61</v>
      </c>
      <c r="B46" s="247" t="s">
        <v>62</v>
      </c>
      <c r="C46" s="5">
        <f t="shared" ref="C46:D48" si="10">C23-C42</f>
        <v>-770593.94999995828</v>
      </c>
      <c r="D46" s="5">
        <f t="shared" si="10"/>
        <v>5729503.3599999845</v>
      </c>
      <c r="E46" s="30">
        <f t="shared" ref="E46:E48" si="11">D46-C46</f>
        <v>6500097.3099999428</v>
      </c>
      <c r="F46" s="248"/>
      <c r="G46" s="249"/>
      <c r="H46" s="250"/>
      <c r="I46" s="5">
        <f t="shared" ref="I46:J48" si="12">I23-I42</f>
        <v>477458.61333333328</v>
      </c>
      <c r="J46" s="5">
        <f t="shared" si="12"/>
        <v>-1021565.4499999993</v>
      </c>
      <c r="K46" s="30">
        <f>J46-I46</f>
        <v>-1499024.0633333325</v>
      </c>
      <c r="L46" s="251">
        <f>(J46*100)/I46-100</f>
        <v>-313.95895297982673</v>
      </c>
      <c r="M46" s="252">
        <f>(J46*100)/D46</f>
        <v>-17.829912748318939</v>
      </c>
    </row>
    <row r="47" spans="1:13" s="99" customFormat="1">
      <c r="A47" s="253" t="s">
        <v>63</v>
      </c>
      <c r="B47" s="254" t="s">
        <v>66</v>
      </c>
      <c r="C47" s="255">
        <f t="shared" si="10"/>
        <v>6885959.1900000274</v>
      </c>
      <c r="D47" s="255">
        <f t="shared" si="10"/>
        <v>8804178.0599999726</v>
      </c>
      <c r="E47" s="256">
        <f t="shared" si="11"/>
        <v>1918218.8699999452</v>
      </c>
      <c r="F47" s="257"/>
      <c r="G47" s="258"/>
      <c r="H47" s="259"/>
      <c r="I47" s="255">
        <f>I24-I43</f>
        <v>-118488164.22833337</v>
      </c>
      <c r="J47" s="255">
        <f t="shared" si="12"/>
        <v>41430.750000001863</v>
      </c>
      <c r="K47" s="256">
        <f>J47-I47</f>
        <v>118529594.97833337</v>
      </c>
      <c r="L47" s="252">
        <f t="shared" ref="L47:L48" si="13">(J47*100)/I47-100</f>
        <v>-100.03496615064452</v>
      </c>
      <c r="M47" s="252">
        <f t="shared" ref="M47:M48" si="14">(J47*100)/D47</f>
        <v>0.47058055525062825</v>
      </c>
    </row>
    <row r="48" spans="1:13" s="9" customFormat="1" ht="27.75" customHeight="1">
      <c r="A48" s="235" t="s">
        <v>65</v>
      </c>
      <c r="B48" s="260" t="s">
        <v>1529</v>
      </c>
      <c r="C48" s="261">
        <f>C25-C44</f>
        <v>6885959.1900000274</v>
      </c>
      <c r="D48" s="261">
        <f t="shared" si="10"/>
        <v>8804178.0599999726</v>
      </c>
      <c r="E48" s="262">
        <f t="shared" si="11"/>
        <v>1918218.8699999452</v>
      </c>
      <c r="F48" s="263"/>
      <c r="G48" s="263"/>
      <c r="H48" s="263"/>
      <c r="I48" s="261">
        <f>I25-I44</f>
        <v>-118488164.22833337</v>
      </c>
      <c r="J48" s="261">
        <f t="shared" si="12"/>
        <v>41430.750000001863</v>
      </c>
      <c r="K48" s="261">
        <f>(K23-K22)-(K42-K38)</f>
        <v>-692250.75499999896</v>
      </c>
      <c r="L48" s="264">
        <f t="shared" si="13"/>
        <v>-100.03496615064452</v>
      </c>
      <c r="M48" s="264">
        <f t="shared" si="14"/>
        <v>0.47058055525062825</v>
      </c>
    </row>
    <row r="49" spans="1:13" s="9" customFormat="1">
      <c r="A49" s="2"/>
      <c r="B49" s="182" t="s">
        <v>67</v>
      </c>
      <c r="C49" s="265" t="str">
        <f>IF(D49&gt;0,"แผนเกินดุล",IF(D49=0,"สมดุล","ขาดดุล"))</f>
        <v>แผนเกินดุล</v>
      </c>
      <c r="D49" s="266">
        <f>IF(D47&lt;=0,0,ROUNDUP((D47*20%),2))</f>
        <v>1760835.62</v>
      </c>
      <c r="E49" s="54"/>
      <c r="H49" s="55"/>
      <c r="J49" s="55"/>
      <c r="K49" s="150"/>
      <c r="L49" s="150"/>
      <c r="M49" s="150"/>
    </row>
    <row r="50" spans="1:13" s="9" customFormat="1">
      <c r="A50" s="2"/>
      <c r="B50" s="182" t="s">
        <v>68</v>
      </c>
      <c r="C50" s="265" t="str">
        <f>IF(D50&gt;=0,"ไม่เกิน","เกิน")</f>
        <v>ไม่เกิน</v>
      </c>
      <c r="D50" s="265">
        <f>IF(D47&lt;0,0-C112,((D47*20%)-C112))</f>
        <v>5975.6619999946561</v>
      </c>
      <c r="E50" s="54"/>
      <c r="H50" s="55"/>
      <c r="J50" s="55"/>
      <c r="K50" s="150"/>
      <c r="L50" s="150"/>
      <c r="M50" s="150"/>
    </row>
    <row r="51" spans="1:13">
      <c r="A51" s="2" t="s">
        <v>69</v>
      </c>
      <c r="B51" s="182" t="s">
        <v>1809</v>
      </c>
      <c r="C51" s="3">
        <v>8935324.4900000002</v>
      </c>
      <c r="D51" s="3">
        <f>C51</f>
        <v>8935324.4900000002</v>
      </c>
      <c r="E51" s="54"/>
    </row>
    <row r="52" spans="1:13">
      <c r="A52" s="2" t="s">
        <v>70</v>
      </c>
      <c r="B52" s="182" t="s">
        <v>1810</v>
      </c>
      <c r="C52" s="3">
        <v>16257850.01</v>
      </c>
      <c r="D52" s="3">
        <f>C52</f>
        <v>16257850.01</v>
      </c>
      <c r="E52" s="54"/>
    </row>
    <row r="53" spans="1:13">
      <c r="A53" s="2" t="s">
        <v>71</v>
      </c>
      <c r="B53" s="182" t="s">
        <v>1811</v>
      </c>
      <c r="C53" s="7">
        <v>-25331938.850000001</v>
      </c>
      <c r="D53" s="7">
        <f>C53</f>
        <v>-25331938.850000001</v>
      </c>
      <c r="E53" s="54"/>
    </row>
    <row r="54" spans="1:13">
      <c r="A54" s="2" t="s">
        <v>1484</v>
      </c>
      <c r="B54" s="190" t="s">
        <v>1812</v>
      </c>
      <c r="C54" s="3">
        <v>-9074088.8400000017</v>
      </c>
      <c r="D54" s="3">
        <f t="shared" ref="D54" si="15">C54</f>
        <v>-9074088.8400000017</v>
      </c>
      <c r="E54" s="54"/>
      <c r="G54" s="1"/>
      <c r="H54" s="36"/>
    </row>
    <row r="55" spans="1:13">
      <c r="A55" s="9" t="s">
        <v>155</v>
      </c>
      <c r="B55" s="8"/>
      <c r="G55" s="1"/>
      <c r="H55" s="36"/>
    </row>
    <row r="56" spans="1:13">
      <c r="A56" s="433" t="s">
        <v>1807</v>
      </c>
      <c r="B56" s="433"/>
      <c r="C56" s="433"/>
      <c r="G56" s="1"/>
      <c r="H56" s="36"/>
    </row>
    <row r="57" spans="1:13">
      <c r="A57" s="9"/>
      <c r="B57" s="8"/>
      <c r="G57" s="1"/>
      <c r="H57" s="36"/>
    </row>
    <row r="58" spans="1:13">
      <c r="A58" s="9"/>
      <c r="B58" s="8"/>
      <c r="G58" s="1"/>
      <c r="H58" s="36"/>
    </row>
    <row r="59" spans="1:13">
      <c r="A59" s="9"/>
      <c r="B59" s="8"/>
      <c r="G59" s="1"/>
      <c r="H59" s="36"/>
    </row>
    <row r="60" spans="1:13">
      <c r="A60" s="9"/>
      <c r="B60" s="8"/>
      <c r="G60" s="1"/>
      <c r="H60" s="36"/>
    </row>
    <row r="61" spans="1:13">
      <c r="A61" s="9"/>
      <c r="B61" s="8"/>
      <c r="G61" s="1"/>
      <c r="H61" s="36"/>
    </row>
    <row r="62" spans="1:13">
      <c r="A62" s="9"/>
      <c r="B62" s="8"/>
      <c r="G62" s="1"/>
      <c r="H62" s="36"/>
    </row>
    <row r="63" spans="1:13">
      <c r="A63" s="9"/>
      <c r="B63" s="8"/>
      <c r="G63" s="1"/>
      <c r="H63" s="36"/>
    </row>
    <row r="64" spans="1:13" s="9" customFormat="1">
      <c r="B64" s="56"/>
      <c r="K64" s="150"/>
      <c r="L64" s="150"/>
      <c r="M64" s="150"/>
    </row>
    <row r="65" spans="1:13" s="9" customFormat="1">
      <c r="A65" s="1"/>
      <c r="B65" s="421" t="s">
        <v>72</v>
      </c>
      <c r="C65" s="422"/>
      <c r="D65" s="422"/>
      <c r="E65" s="422"/>
      <c r="K65" s="150"/>
      <c r="L65" s="150"/>
      <c r="M65" s="150"/>
    </row>
    <row r="66" spans="1:13" s="9" customFormat="1">
      <c r="A66" s="1"/>
      <c r="B66" s="191" t="s">
        <v>2</v>
      </c>
      <c r="C66" s="10" t="s">
        <v>1808</v>
      </c>
      <c r="D66" s="48"/>
      <c r="E66" s="48"/>
      <c r="K66" s="150"/>
      <c r="L66" s="150"/>
      <c r="M66" s="150"/>
    </row>
    <row r="67" spans="1:13" s="9" customFormat="1">
      <c r="A67" s="1"/>
      <c r="B67" s="182" t="s">
        <v>73</v>
      </c>
      <c r="C67" s="220">
        <v>8802805.5999999996</v>
      </c>
      <c r="D67" s="48"/>
      <c r="E67" s="48"/>
      <c r="K67" s="150"/>
      <c r="L67" s="150"/>
      <c r="M67" s="150"/>
    </row>
    <row r="68" spans="1:13" s="9" customFormat="1" ht="25.5">
      <c r="A68" s="1"/>
      <c r="B68" s="182" t="s">
        <v>74</v>
      </c>
      <c r="C68" s="220">
        <v>2995535.6</v>
      </c>
      <c r="D68" s="48"/>
      <c r="E68" s="48"/>
      <c r="K68" s="150"/>
      <c r="L68" s="150"/>
      <c r="M68" s="150"/>
    </row>
    <row r="69" spans="1:13" s="9" customFormat="1" ht="25.5">
      <c r="A69" s="1"/>
      <c r="B69" s="182" t="s">
        <v>75</v>
      </c>
      <c r="C69" s="220">
        <v>5090601.2</v>
      </c>
      <c r="D69" s="48"/>
      <c r="E69" s="48"/>
      <c r="K69" s="150"/>
      <c r="L69" s="150"/>
      <c r="M69" s="150"/>
    </row>
    <row r="70" spans="1:13" s="9" customFormat="1">
      <c r="A70" s="1"/>
      <c r="B70" s="192" t="s">
        <v>162</v>
      </c>
      <c r="C70" s="91">
        <f>SUM(C67:C69)</f>
        <v>16888942.399999999</v>
      </c>
      <c r="D70" s="48"/>
      <c r="E70" s="48"/>
      <c r="K70" s="150"/>
      <c r="L70" s="150"/>
      <c r="M70" s="150"/>
    </row>
    <row r="71" spans="1:13" s="9" customFormat="1">
      <c r="A71" s="1"/>
      <c r="B71" s="193"/>
      <c r="C71" s="95"/>
      <c r="D71" s="48"/>
      <c r="E71" s="48"/>
      <c r="K71" s="150"/>
      <c r="L71" s="150"/>
      <c r="M71" s="150"/>
    </row>
    <row r="72" spans="1:13" s="9" customFormat="1">
      <c r="A72" s="1"/>
      <c r="B72" s="193"/>
      <c r="C72" s="95"/>
      <c r="D72" s="48"/>
      <c r="E72" s="48"/>
      <c r="K72" s="150"/>
      <c r="L72" s="150"/>
      <c r="M72" s="150"/>
    </row>
    <row r="73" spans="1:13" s="9" customFormat="1">
      <c r="A73" s="1"/>
      <c r="B73" s="412" t="s">
        <v>76</v>
      </c>
      <c r="C73" s="413"/>
      <c r="D73" s="413"/>
      <c r="E73" s="413"/>
      <c r="K73" s="150"/>
      <c r="L73" s="150"/>
      <c r="M73" s="150"/>
    </row>
    <row r="74" spans="1:13" s="9" customFormat="1">
      <c r="A74" s="1"/>
      <c r="B74" s="191" t="s">
        <v>2</v>
      </c>
      <c r="C74" s="10" t="s">
        <v>1808</v>
      </c>
      <c r="D74" s="48"/>
      <c r="E74" s="48"/>
      <c r="K74" s="150"/>
      <c r="L74" s="150"/>
      <c r="M74" s="150"/>
    </row>
    <row r="75" spans="1:13" s="9" customFormat="1">
      <c r="A75" s="1"/>
      <c r="B75" s="182" t="s">
        <v>77</v>
      </c>
      <c r="C75" s="220">
        <v>461491</v>
      </c>
      <c r="D75" s="48"/>
      <c r="E75" s="48"/>
      <c r="K75" s="150"/>
      <c r="L75" s="150"/>
      <c r="M75" s="150"/>
    </row>
    <row r="76" spans="1:13" s="9" customFormat="1">
      <c r="A76" s="1"/>
      <c r="B76" s="182" t="s">
        <v>78</v>
      </c>
      <c r="C76" s="221">
        <v>0</v>
      </c>
      <c r="D76" s="48"/>
      <c r="E76" s="48"/>
      <c r="K76" s="150"/>
      <c r="L76" s="150"/>
      <c r="M76" s="150"/>
    </row>
    <row r="77" spans="1:13" s="9" customFormat="1">
      <c r="A77" s="1"/>
      <c r="B77" s="182" t="s">
        <v>79</v>
      </c>
      <c r="C77" s="220">
        <v>800000</v>
      </c>
      <c r="D77" s="48"/>
      <c r="E77" s="48"/>
      <c r="K77" s="150"/>
      <c r="L77" s="150"/>
      <c r="M77" s="150"/>
    </row>
    <row r="78" spans="1:13" s="9" customFormat="1">
      <c r="A78" s="1"/>
      <c r="B78" s="182" t="s">
        <v>80</v>
      </c>
      <c r="C78" s="220">
        <v>73567</v>
      </c>
      <c r="D78" s="48"/>
      <c r="E78" s="48"/>
      <c r="K78" s="150"/>
      <c r="L78" s="150"/>
      <c r="M78" s="150"/>
    </row>
    <row r="79" spans="1:13" s="9" customFormat="1">
      <c r="A79" s="1"/>
      <c r="B79" s="182" t="s">
        <v>81</v>
      </c>
      <c r="C79" s="220">
        <v>57500</v>
      </c>
      <c r="D79" s="48"/>
      <c r="E79" s="48"/>
      <c r="K79" s="150"/>
      <c r="L79" s="150"/>
      <c r="M79" s="150"/>
    </row>
    <row r="80" spans="1:13" s="9" customFormat="1">
      <c r="A80" s="1"/>
      <c r="B80" s="182" t="s">
        <v>82</v>
      </c>
      <c r="C80" s="220">
        <v>402350</v>
      </c>
      <c r="D80" s="48"/>
      <c r="E80" s="48"/>
      <c r="K80" s="150"/>
      <c r="L80" s="150"/>
      <c r="M80" s="150"/>
    </row>
    <row r="81" spans="1:13" s="9" customFormat="1">
      <c r="A81" s="1"/>
      <c r="B81" s="182" t="s">
        <v>83</v>
      </c>
      <c r="C81" s="220">
        <v>750701.5</v>
      </c>
      <c r="D81" s="48"/>
      <c r="E81" s="48"/>
      <c r="K81" s="150"/>
      <c r="L81" s="150"/>
      <c r="M81" s="150"/>
    </row>
    <row r="82" spans="1:13" s="9" customFormat="1">
      <c r="A82" s="1"/>
      <c r="B82" s="182" t="s">
        <v>84</v>
      </c>
      <c r="C82" s="220">
        <v>575000</v>
      </c>
      <c r="D82" s="48"/>
      <c r="E82" s="48"/>
      <c r="K82" s="150"/>
      <c r="L82" s="150"/>
      <c r="M82" s="150"/>
    </row>
    <row r="83" spans="1:13" s="9" customFormat="1">
      <c r="A83" s="1"/>
      <c r="B83" s="182" t="s">
        <v>85</v>
      </c>
      <c r="C83" s="220">
        <v>93220</v>
      </c>
      <c r="D83" s="48"/>
      <c r="E83" s="48"/>
      <c r="K83" s="150"/>
      <c r="L83" s="150"/>
      <c r="M83" s="150"/>
    </row>
    <row r="84" spans="1:13" s="9" customFormat="1">
      <c r="A84" s="1"/>
      <c r="B84" s="182" t="s">
        <v>86</v>
      </c>
      <c r="C84" s="220">
        <v>74849</v>
      </c>
      <c r="D84" s="48"/>
      <c r="E84" s="48"/>
      <c r="K84" s="150"/>
      <c r="L84" s="150"/>
      <c r="M84" s="150"/>
    </row>
    <row r="85" spans="1:13" s="9" customFormat="1">
      <c r="A85" s="1"/>
      <c r="B85" s="182" t="s">
        <v>87</v>
      </c>
      <c r="C85" s="220">
        <v>560982.4</v>
      </c>
      <c r="D85" s="48"/>
      <c r="E85" s="48"/>
      <c r="K85" s="150"/>
      <c r="L85" s="150"/>
      <c r="M85" s="150"/>
    </row>
    <row r="86" spans="1:13" s="9" customFormat="1">
      <c r="A86" s="1"/>
      <c r="B86" s="182" t="s">
        <v>925</v>
      </c>
      <c r="C86" s="221">
        <v>0</v>
      </c>
      <c r="D86" s="48"/>
      <c r="E86" s="48"/>
      <c r="K86" s="150"/>
      <c r="L86" s="150"/>
      <c r="M86" s="150"/>
    </row>
    <row r="87" spans="1:13" s="9" customFormat="1">
      <c r="A87" s="1"/>
      <c r="B87" s="192" t="s">
        <v>162</v>
      </c>
      <c r="C87" s="194">
        <f>SUM(C75:C86)</f>
        <v>3849660.9</v>
      </c>
      <c r="D87" s="48"/>
      <c r="E87" s="48"/>
      <c r="K87" s="150"/>
      <c r="L87" s="150"/>
      <c r="M87" s="150"/>
    </row>
    <row r="88" spans="1:13" s="9" customFormat="1">
      <c r="A88" s="1"/>
      <c r="B88" s="193"/>
      <c r="C88" s="195"/>
      <c r="D88" s="48"/>
      <c r="E88" s="48"/>
      <c r="K88" s="150"/>
      <c r="L88" s="150"/>
      <c r="M88" s="150"/>
    </row>
    <row r="89" spans="1:13" s="9" customFormat="1">
      <c r="A89" s="1"/>
      <c r="B89" s="196"/>
      <c r="C89" s="48"/>
      <c r="D89" s="48"/>
      <c r="E89" s="48"/>
      <c r="K89" s="150"/>
      <c r="L89" s="150"/>
      <c r="M89" s="150"/>
    </row>
    <row r="90" spans="1:13" s="9" customFormat="1">
      <c r="A90" s="1"/>
      <c r="B90" s="412" t="s">
        <v>88</v>
      </c>
      <c r="C90" s="413"/>
      <c r="D90" s="413"/>
      <c r="E90" s="413"/>
      <c r="K90" s="150"/>
      <c r="L90" s="150"/>
      <c r="M90" s="150"/>
    </row>
    <row r="91" spans="1:13" s="9" customFormat="1">
      <c r="A91" s="1"/>
      <c r="B91" s="191" t="s">
        <v>2</v>
      </c>
      <c r="C91" s="191" t="s">
        <v>89</v>
      </c>
      <c r="D91" s="48"/>
      <c r="E91" s="48"/>
      <c r="K91" s="150"/>
      <c r="L91" s="150"/>
      <c r="M91" s="150"/>
    </row>
    <row r="92" spans="1:13" s="9" customFormat="1">
      <c r="A92" s="1"/>
      <c r="B92" s="411" t="s">
        <v>1813</v>
      </c>
      <c r="C92" s="411"/>
      <c r="D92" s="197"/>
      <c r="E92" s="48"/>
      <c r="K92" s="150"/>
      <c r="L92" s="150"/>
      <c r="M92" s="150"/>
    </row>
    <row r="93" spans="1:13" s="9" customFormat="1">
      <c r="A93" s="1"/>
      <c r="B93" s="400" t="s">
        <v>1814</v>
      </c>
      <c r="C93" s="5">
        <f>SUM(C94:C101)</f>
        <v>77364344.829999983</v>
      </c>
      <c r="D93" s="48"/>
      <c r="E93" s="48"/>
      <c r="K93" s="150"/>
      <c r="L93" s="150"/>
      <c r="M93" s="150"/>
    </row>
    <row r="94" spans="1:13" s="9" customFormat="1">
      <c r="A94" s="1"/>
      <c r="B94" s="400" t="s">
        <v>90</v>
      </c>
      <c r="C94" s="220">
        <v>11348277.289999999</v>
      </c>
      <c r="D94" s="48"/>
      <c r="E94" s="48"/>
      <c r="K94" s="150"/>
      <c r="L94" s="150"/>
      <c r="M94" s="150"/>
    </row>
    <row r="95" spans="1:13" s="9" customFormat="1">
      <c r="A95" s="1"/>
      <c r="B95" s="400" t="s">
        <v>91</v>
      </c>
      <c r="C95" s="220">
        <v>3845811.54</v>
      </c>
      <c r="D95" s="48"/>
      <c r="E95" s="48"/>
      <c r="K95" s="150"/>
      <c r="L95" s="150"/>
      <c r="M95" s="150"/>
    </row>
    <row r="96" spans="1:13" s="9" customFormat="1">
      <c r="A96" s="1"/>
      <c r="B96" s="400" t="s">
        <v>92</v>
      </c>
      <c r="C96" s="220">
        <v>5300322.37</v>
      </c>
      <c r="D96" s="48"/>
      <c r="E96" s="48"/>
      <c r="K96" s="150"/>
      <c r="L96" s="150"/>
      <c r="M96" s="150"/>
    </row>
    <row r="97" spans="1:13" s="9" customFormat="1">
      <c r="A97" s="1"/>
      <c r="B97" s="400" t="s">
        <v>93</v>
      </c>
      <c r="C97" s="220">
        <v>7362297.5999999996</v>
      </c>
      <c r="D97" s="48"/>
      <c r="E97" s="48"/>
      <c r="K97" s="150"/>
      <c r="L97" s="150"/>
      <c r="M97" s="150"/>
    </row>
    <row r="98" spans="1:13" s="9" customFormat="1">
      <c r="A98" s="1"/>
      <c r="B98" s="400" t="s">
        <v>94</v>
      </c>
      <c r="C98" s="220">
        <v>38796607.119999997</v>
      </c>
      <c r="D98" s="48"/>
      <c r="E98" s="48"/>
      <c r="K98" s="150"/>
      <c r="L98" s="150"/>
      <c r="M98" s="150"/>
    </row>
    <row r="99" spans="1:13" s="9" customFormat="1">
      <c r="A99" s="1"/>
      <c r="B99" s="400" t="s">
        <v>95</v>
      </c>
      <c r="C99" s="220">
        <v>2156105</v>
      </c>
      <c r="D99" s="48"/>
      <c r="E99" s="48"/>
      <c r="K99" s="150"/>
      <c r="L99" s="150"/>
      <c r="M99" s="150"/>
    </row>
    <row r="100" spans="1:13" s="9" customFormat="1">
      <c r="A100" s="1"/>
      <c r="B100" s="400" t="s">
        <v>96</v>
      </c>
      <c r="C100" s="220">
        <v>3726973.5</v>
      </c>
      <c r="D100" s="48"/>
      <c r="E100" s="48"/>
      <c r="K100" s="150"/>
      <c r="L100" s="150"/>
      <c r="M100" s="150"/>
    </row>
    <row r="101" spans="1:13" s="9" customFormat="1">
      <c r="A101" s="1"/>
      <c r="B101" s="400" t="s">
        <v>97</v>
      </c>
      <c r="C101" s="220">
        <v>4827950.41</v>
      </c>
      <c r="D101" s="48"/>
      <c r="E101" s="48"/>
      <c r="K101" s="150"/>
      <c r="L101" s="150"/>
      <c r="M101" s="150"/>
    </row>
    <row r="102" spans="1:13" s="9" customFormat="1">
      <c r="A102" s="1"/>
      <c r="B102" s="198"/>
      <c r="C102" s="53"/>
      <c r="D102" s="48"/>
      <c r="E102" s="48"/>
      <c r="K102" s="150"/>
      <c r="L102" s="150"/>
      <c r="M102" s="150"/>
    </row>
    <row r="103" spans="1:13" s="9" customFormat="1">
      <c r="A103" s="1"/>
      <c r="B103" s="196"/>
      <c r="C103" s="48"/>
      <c r="D103" s="48"/>
      <c r="E103" s="48"/>
      <c r="K103" s="150"/>
      <c r="L103" s="150"/>
      <c r="M103" s="150"/>
    </row>
    <row r="104" spans="1:13" s="9" customFormat="1">
      <c r="A104" s="1"/>
      <c r="B104" s="412" t="s">
        <v>98</v>
      </c>
      <c r="C104" s="413"/>
      <c r="D104" s="413"/>
      <c r="E104" s="413"/>
      <c r="K104" s="150"/>
      <c r="L104" s="150"/>
      <c r="M104" s="150"/>
    </row>
    <row r="105" spans="1:13" s="9" customFormat="1">
      <c r="A105" s="1"/>
      <c r="B105" s="191" t="s">
        <v>2</v>
      </c>
      <c r="C105" s="191" t="s">
        <v>89</v>
      </c>
      <c r="D105" s="48"/>
      <c r="E105" s="48"/>
      <c r="K105" s="150"/>
      <c r="L105" s="150"/>
      <c r="M105" s="150"/>
    </row>
    <row r="106" spans="1:13" s="9" customFormat="1">
      <c r="A106" s="1"/>
      <c r="B106" s="414" t="s">
        <v>1815</v>
      </c>
      <c r="C106" s="414"/>
      <c r="D106" s="197"/>
      <c r="E106" s="48"/>
      <c r="K106" s="150"/>
      <c r="L106" s="150"/>
      <c r="M106" s="150"/>
    </row>
    <row r="107" spans="1:13" s="9" customFormat="1">
      <c r="A107" s="1"/>
      <c r="B107" s="182" t="s">
        <v>1816</v>
      </c>
      <c r="C107" s="5">
        <f>SUM(C108:C114)</f>
        <v>84159433.439999998</v>
      </c>
      <c r="D107" s="48"/>
      <c r="E107" s="48"/>
      <c r="K107" s="150"/>
      <c r="L107" s="150"/>
      <c r="M107" s="150"/>
    </row>
    <row r="108" spans="1:13" s="9" customFormat="1">
      <c r="A108" s="1"/>
      <c r="B108" s="182" t="s">
        <v>99</v>
      </c>
      <c r="C108" s="220">
        <v>67046951.140000001</v>
      </c>
      <c r="D108" s="48"/>
      <c r="E108" s="48"/>
      <c r="K108" s="150"/>
      <c r="L108" s="150"/>
      <c r="M108" s="150"/>
    </row>
    <row r="109" spans="1:13" s="9" customFormat="1">
      <c r="A109" s="1"/>
      <c r="B109" s="182" t="s">
        <v>1485</v>
      </c>
      <c r="C109" s="220">
        <v>46449.52</v>
      </c>
      <c r="D109" s="48"/>
      <c r="E109" s="48"/>
      <c r="K109" s="150"/>
      <c r="L109" s="150"/>
      <c r="M109" s="150"/>
    </row>
    <row r="110" spans="1:13" s="9" customFormat="1">
      <c r="A110" s="1"/>
      <c r="B110" s="182" t="s">
        <v>103</v>
      </c>
      <c r="C110" s="220">
        <v>931326.51</v>
      </c>
      <c r="D110" s="48"/>
      <c r="E110" s="48"/>
      <c r="K110" s="150"/>
      <c r="L110" s="150"/>
      <c r="M110" s="150"/>
    </row>
    <row r="111" spans="1:13" s="9" customFormat="1">
      <c r="A111" s="1"/>
      <c r="B111" s="182" t="s">
        <v>101</v>
      </c>
      <c r="C111" s="220">
        <v>5435477.6100000003</v>
      </c>
      <c r="D111" s="48"/>
      <c r="E111" s="48"/>
      <c r="K111" s="150"/>
      <c r="L111" s="150"/>
      <c r="M111" s="150"/>
    </row>
    <row r="112" spans="1:13" s="9" customFormat="1">
      <c r="A112" s="1"/>
      <c r="B112" s="182" t="s">
        <v>100</v>
      </c>
      <c r="C112" s="220">
        <v>1754859.95</v>
      </c>
      <c r="D112" s="48"/>
      <c r="E112" s="48"/>
      <c r="K112" s="150"/>
      <c r="L112" s="150"/>
      <c r="M112" s="150"/>
    </row>
    <row r="113" spans="1:13" s="9" customFormat="1">
      <c r="A113" s="1"/>
      <c r="B113" s="182" t="s">
        <v>102</v>
      </c>
      <c r="C113" s="220">
        <v>1116295.1299999999</v>
      </c>
      <c r="D113" s="48"/>
      <c r="E113" s="48"/>
      <c r="K113" s="150"/>
      <c r="L113" s="150"/>
      <c r="M113" s="150"/>
    </row>
    <row r="114" spans="1:13" s="9" customFormat="1">
      <c r="A114" s="1"/>
      <c r="B114" s="182" t="s">
        <v>104</v>
      </c>
      <c r="C114" s="220">
        <v>7828073.5800000001</v>
      </c>
      <c r="D114" s="48"/>
      <c r="E114" s="48"/>
      <c r="K114" s="150"/>
      <c r="L114" s="150"/>
      <c r="M114" s="150"/>
    </row>
    <row r="115" spans="1:13" s="9" customFormat="1">
      <c r="A115" s="1"/>
      <c r="B115" s="196"/>
      <c r="C115" s="48"/>
      <c r="D115" s="48"/>
      <c r="E115" s="48"/>
      <c r="K115" s="150"/>
      <c r="L115" s="150"/>
      <c r="M115" s="150"/>
    </row>
    <row r="116" spans="1:13" s="9" customFormat="1">
      <c r="A116" s="1"/>
      <c r="B116" s="412" t="s">
        <v>105</v>
      </c>
      <c r="C116" s="413"/>
      <c r="D116" s="413"/>
      <c r="E116" s="413"/>
      <c r="K116" s="150"/>
      <c r="L116" s="150"/>
      <c r="M116" s="150"/>
    </row>
    <row r="117" spans="1:13" s="9" customFormat="1">
      <c r="A117" s="1"/>
      <c r="B117" s="191" t="s">
        <v>2</v>
      </c>
      <c r="C117" s="191" t="s">
        <v>89</v>
      </c>
      <c r="D117" s="48"/>
      <c r="E117" s="48"/>
      <c r="K117" s="150"/>
      <c r="L117" s="150"/>
      <c r="M117" s="150"/>
    </row>
    <row r="118" spans="1:13" s="9" customFormat="1">
      <c r="A118" s="1"/>
      <c r="B118" s="182" t="s">
        <v>1817</v>
      </c>
      <c r="C118" s="220">
        <v>1256697.6599999999</v>
      </c>
      <c r="D118" s="48"/>
      <c r="E118" s="48"/>
      <c r="K118" s="150"/>
      <c r="L118" s="150"/>
      <c r="M118" s="150"/>
    </row>
    <row r="119" spans="1:13" s="9" customFormat="1">
      <c r="A119" s="1"/>
      <c r="B119" s="182" t="s">
        <v>1818</v>
      </c>
      <c r="C119" s="220">
        <v>4069062.34</v>
      </c>
      <c r="D119" s="48"/>
      <c r="E119" s="48"/>
      <c r="K119" s="150"/>
      <c r="L119" s="150"/>
      <c r="M119" s="150"/>
    </row>
    <row r="120" spans="1:13" s="9" customFormat="1">
      <c r="A120" s="1"/>
      <c r="B120" s="182" t="s">
        <v>1819</v>
      </c>
      <c r="C120" s="220">
        <v>4704000</v>
      </c>
      <c r="D120" s="48"/>
      <c r="E120" s="48"/>
      <c r="K120" s="150"/>
      <c r="L120" s="150"/>
      <c r="M120" s="150"/>
    </row>
    <row r="121" spans="1:13" s="9" customFormat="1">
      <c r="A121" s="1"/>
      <c r="B121" s="182" t="s">
        <v>1820</v>
      </c>
      <c r="C121" s="220">
        <v>195000</v>
      </c>
      <c r="D121" s="48"/>
      <c r="E121" s="48"/>
      <c r="K121" s="150"/>
      <c r="L121" s="150"/>
      <c r="M121" s="150"/>
    </row>
    <row r="122" spans="1:13" s="9" customFormat="1">
      <c r="A122" s="1"/>
      <c r="B122" s="182" t="s">
        <v>1821</v>
      </c>
      <c r="C122" s="221">
        <v>0</v>
      </c>
      <c r="D122" s="48"/>
      <c r="E122" s="48"/>
      <c r="K122" s="150"/>
      <c r="L122" s="150"/>
      <c r="M122" s="150"/>
    </row>
    <row r="123" spans="1:13" s="9" customFormat="1">
      <c r="A123" s="1"/>
      <c r="B123" s="199" t="s">
        <v>1410</v>
      </c>
      <c r="C123" s="5">
        <f>SUM(C118:C122)</f>
        <v>10224760</v>
      </c>
      <c r="D123" s="48"/>
      <c r="E123" s="48"/>
      <c r="K123" s="150"/>
      <c r="L123" s="150"/>
      <c r="M123" s="150"/>
    </row>
    <row r="124" spans="1:13" s="9" customFormat="1">
      <c r="A124" s="1"/>
      <c r="B124" s="200"/>
      <c r="C124" s="135"/>
      <c r="D124" s="48"/>
      <c r="E124" s="48"/>
      <c r="K124" s="150"/>
      <c r="L124" s="150"/>
      <c r="M124" s="150"/>
    </row>
    <row r="125" spans="1:13" s="9" customFormat="1">
      <c r="A125" s="1"/>
      <c r="B125" s="412" t="s">
        <v>106</v>
      </c>
      <c r="C125" s="413"/>
      <c r="D125" s="413"/>
      <c r="E125" s="413"/>
      <c r="I125" s="150"/>
    </row>
    <row r="126" spans="1:13" s="9" customFormat="1">
      <c r="A126" s="1"/>
      <c r="B126" s="191" t="s">
        <v>2</v>
      </c>
      <c r="C126" s="201" t="s">
        <v>107</v>
      </c>
      <c r="D126" s="48"/>
      <c r="E126" s="48"/>
      <c r="I126" s="150"/>
    </row>
    <row r="127" spans="1:13" s="9" customFormat="1" ht="25.5">
      <c r="A127" s="1"/>
      <c r="B127" s="401" t="s">
        <v>163</v>
      </c>
      <c r="C127" s="220">
        <v>1728000</v>
      </c>
      <c r="D127" s="48"/>
      <c r="E127" s="48"/>
      <c r="I127" s="150"/>
    </row>
    <row r="128" spans="1:13" s="9" customFormat="1">
      <c r="A128" s="1"/>
      <c r="B128" s="401" t="s">
        <v>1486</v>
      </c>
      <c r="C128" s="220">
        <v>4809609</v>
      </c>
      <c r="D128" s="48"/>
      <c r="E128" s="48"/>
      <c r="I128" s="150"/>
    </row>
    <row r="129" spans="1:13" s="9" customFormat="1">
      <c r="A129" s="1"/>
      <c r="B129" s="402" t="s">
        <v>1211</v>
      </c>
      <c r="C129" s="220">
        <v>2174129.4500000002</v>
      </c>
      <c r="D129" s="48"/>
      <c r="E129" s="48"/>
      <c r="I129" s="150"/>
    </row>
    <row r="130" spans="1:13" s="9" customFormat="1">
      <c r="A130" s="1"/>
      <c r="B130" s="402" t="s">
        <v>1487</v>
      </c>
      <c r="C130" s="220">
        <v>280868.05</v>
      </c>
      <c r="D130" s="48"/>
      <c r="E130" s="48"/>
      <c r="I130" s="150"/>
    </row>
    <row r="131" spans="1:13" s="9" customFormat="1">
      <c r="A131" s="1"/>
      <c r="B131" s="402" t="s">
        <v>1488</v>
      </c>
      <c r="C131" s="220">
        <v>54772.5</v>
      </c>
      <c r="D131" s="48"/>
      <c r="E131" s="48"/>
      <c r="I131" s="150"/>
    </row>
    <row r="132" spans="1:13" s="9" customFormat="1">
      <c r="A132" s="1"/>
      <c r="B132" s="402" t="s">
        <v>87</v>
      </c>
      <c r="C132" s="220">
        <v>65627.259999999995</v>
      </c>
      <c r="D132" s="48"/>
      <c r="E132" s="48"/>
      <c r="I132" s="150"/>
    </row>
    <row r="133" spans="1:13" s="9" customFormat="1">
      <c r="A133" s="1"/>
      <c r="B133" s="402" t="s">
        <v>1489</v>
      </c>
      <c r="C133" s="157">
        <v>280500</v>
      </c>
      <c r="D133" s="48"/>
      <c r="E133" s="48"/>
      <c r="I133" s="150"/>
    </row>
    <row r="134" spans="1:13" s="9" customFormat="1">
      <c r="A134" s="1"/>
      <c r="B134" s="202" t="s">
        <v>1411</v>
      </c>
      <c r="C134" s="203">
        <f>SUM(C127:C133)</f>
        <v>9393506.2599999998</v>
      </c>
      <c r="D134" s="48"/>
      <c r="E134" s="48"/>
      <c r="I134" s="150"/>
    </row>
    <row r="135" spans="1:13" s="9" customFormat="1">
      <c r="A135" s="1"/>
      <c r="B135" s="8"/>
      <c r="C135" s="1"/>
      <c r="D135" s="1"/>
      <c r="E135" s="1"/>
      <c r="K135" s="150"/>
      <c r="L135" s="150"/>
      <c r="M135" s="150"/>
    </row>
    <row r="136" spans="1:13" s="9" customFormat="1">
      <c r="A136" s="1"/>
      <c r="B136" s="8"/>
      <c r="C136" s="1"/>
      <c r="D136" s="1"/>
      <c r="E136" s="1"/>
      <c r="K136" s="150"/>
      <c r="L136" s="150"/>
      <c r="M136" s="150"/>
    </row>
    <row r="137" spans="1:13" s="9" customFormat="1">
      <c r="A137" s="1"/>
      <c r="B137" s="8"/>
      <c r="C137" s="1"/>
      <c r="D137" s="1"/>
      <c r="E137" s="1"/>
      <c r="K137" s="150"/>
      <c r="L137" s="150"/>
      <c r="M137" s="150"/>
    </row>
    <row r="138" spans="1:13" s="9" customFormat="1">
      <c r="A138" s="1"/>
      <c r="B138" s="8"/>
      <c r="C138" s="1"/>
      <c r="D138" s="1"/>
      <c r="E138" s="1"/>
      <c r="K138" s="150"/>
      <c r="L138" s="150"/>
      <c r="M138" s="150"/>
    </row>
    <row r="139" spans="1:13" s="92" customFormat="1" ht="12.75" customHeight="1">
      <c r="B139" s="224" t="s">
        <v>1472</v>
      </c>
      <c r="C139" s="180" t="s">
        <v>1823</v>
      </c>
      <c r="D139" s="443" t="s">
        <v>158</v>
      </c>
      <c r="E139" s="443"/>
      <c r="F139" s="443"/>
      <c r="K139" s="159"/>
      <c r="L139" s="159"/>
      <c r="M139" s="159"/>
    </row>
    <row r="140" spans="1:13" s="93" customFormat="1">
      <c r="B140" s="136" t="s">
        <v>159</v>
      </c>
      <c r="C140" s="181" t="s">
        <v>160</v>
      </c>
      <c r="D140" s="444" t="s">
        <v>161</v>
      </c>
      <c r="E140" s="444"/>
      <c r="F140" s="444"/>
      <c r="K140" s="160"/>
      <c r="L140" s="160"/>
      <c r="M140" s="160"/>
    </row>
    <row r="141" spans="1:13" s="92" customFormat="1" ht="15.75" customHeight="1">
      <c r="B141" s="177" t="s">
        <v>1471</v>
      </c>
      <c r="C141" s="177" t="s">
        <v>1470</v>
      </c>
      <c r="D141" s="443" t="s">
        <v>1469</v>
      </c>
      <c r="E141" s="443"/>
      <c r="F141" s="443"/>
      <c r="K141" s="159"/>
      <c r="L141" s="159"/>
      <c r="M141" s="159"/>
    </row>
    <row r="142" spans="1:13" s="92" customFormat="1" ht="15.75" customHeight="1">
      <c r="B142" s="180" t="s">
        <v>108</v>
      </c>
      <c r="C142" s="180" t="s">
        <v>109</v>
      </c>
      <c r="D142" s="443" t="s">
        <v>110</v>
      </c>
      <c r="E142" s="443"/>
      <c r="F142" s="443"/>
      <c r="K142" s="159"/>
      <c r="L142" s="159"/>
      <c r="M142" s="159"/>
    </row>
    <row r="143" spans="1:13" s="92" customFormat="1" ht="15.75" customHeight="1">
      <c r="B143" s="180" t="s">
        <v>111</v>
      </c>
      <c r="C143" s="180" t="s">
        <v>112</v>
      </c>
      <c r="D143" s="443" t="s">
        <v>113</v>
      </c>
      <c r="E143" s="443"/>
      <c r="F143" s="443"/>
      <c r="K143" s="159"/>
      <c r="L143" s="159"/>
      <c r="M143" s="159"/>
    </row>
  </sheetData>
  <mergeCells count="25">
    <mergeCell ref="B1:E1"/>
    <mergeCell ref="B2:E2"/>
    <mergeCell ref="B3:E3"/>
    <mergeCell ref="B4:D4"/>
    <mergeCell ref="B5:E5"/>
    <mergeCell ref="A56:C56"/>
    <mergeCell ref="B106:C106"/>
    <mergeCell ref="B116:E116"/>
    <mergeCell ref="B125:E125"/>
    <mergeCell ref="B65:E65"/>
    <mergeCell ref="B73:E73"/>
    <mergeCell ref="B90:E90"/>
    <mergeCell ref="B92:C92"/>
    <mergeCell ref="B104:E104"/>
    <mergeCell ref="B6:B9"/>
    <mergeCell ref="A10:M10"/>
    <mergeCell ref="A26:M26"/>
    <mergeCell ref="A45:M45"/>
    <mergeCell ref="F6:G6"/>
    <mergeCell ref="F7:G7"/>
    <mergeCell ref="D141:F141"/>
    <mergeCell ref="D142:F142"/>
    <mergeCell ref="D143:F143"/>
    <mergeCell ref="D139:F139"/>
    <mergeCell ref="D140:F140"/>
  </mergeCells>
  <pageMargins left="0.15748031496062992" right="0.27559055118110237" top="0.44" bottom="0.47" header="0.35433070866141736" footer="0.19685039370078741"/>
  <pageSetup paperSize="5" scale="70" orientation="landscape" blackAndWhite="1" r:id="rId1"/>
  <headerFooter>
    <oddFooter>&amp;R&amp;P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5" tint="0.39997558519241921"/>
  </sheetPr>
  <dimension ref="A1:M142"/>
  <sheetViews>
    <sheetView showGridLines="0" zoomScale="80" zoomScaleNormal="80" workbookViewId="0">
      <pane xSplit="2" ySplit="10" topLeftCell="C11" activePane="bottomRight" state="frozen"/>
      <selection pane="topRight" activeCell="C1" sqref="C1"/>
      <selection pane="bottomLeft" activeCell="A11" sqref="A11"/>
      <selection pane="bottomRight" activeCell="F27" sqref="F27:H42"/>
    </sheetView>
  </sheetViews>
  <sheetFormatPr defaultRowHeight="12.75"/>
  <cols>
    <col min="1" max="1" width="8.625" style="1" bestFit="1" customWidth="1"/>
    <col min="2" max="2" width="38.875" style="1" customWidth="1"/>
    <col min="3" max="3" width="23.625" style="1" bestFit="1" customWidth="1"/>
    <col min="4" max="4" width="16.375" style="1" bestFit="1" customWidth="1"/>
    <col min="5" max="5" width="15.25" style="1" bestFit="1" customWidth="1"/>
    <col min="6" max="6" width="18" style="1" bestFit="1" customWidth="1"/>
    <col min="7" max="7" width="16.625" style="9" customWidth="1"/>
    <col min="8" max="8" width="7.375" style="1" bestFit="1" customWidth="1"/>
    <col min="9" max="9" width="20.5" style="1" bestFit="1" customWidth="1"/>
    <col min="10" max="10" width="18" style="1" customWidth="1"/>
    <col min="11" max="11" width="17.125" style="48" customWidth="1"/>
    <col min="12" max="12" width="15.625" style="48" customWidth="1"/>
    <col min="13" max="13" width="15.375" style="48" bestFit="1" customWidth="1"/>
    <col min="14" max="16384" width="9" style="1"/>
  </cols>
  <sheetData>
    <row r="1" spans="1:13" ht="12.75" customHeight="1">
      <c r="B1" s="418" t="s">
        <v>140</v>
      </c>
      <c r="C1" s="418"/>
      <c r="D1" s="418"/>
      <c r="E1" s="418"/>
      <c r="F1" s="9" t="s">
        <v>1849</v>
      </c>
      <c r="G1" s="133" t="s">
        <v>173</v>
      </c>
      <c r="I1" s="112" t="s">
        <v>172</v>
      </c>
    </row>
    <row r="2" spans="1:13">
      <c r="B2" s="418" t="s">
        <v>117</v>
      </c>
      <c r="C2" s="418"/>
      <c r="D2" s="418"/>
      <c r="F2" s="9" t="s">
        <v>1850</v>
      </c>
      <c r="G2" s="9" t="s">
        <v>182</v>
      </c>
      <c r="I2" s="111" t="s">
        <v>175</v>
      </c>
    </row>
    <row r="3" spans="1:13" ht="12.75" customHeight="1">
      <c r="B3" s="418" t="s">
        <v>1530</v>
      </c>
      <c r="C3" s="418"/>
      <c r="D3" s="418"/>
      <c r="E3" s="418"/>
      <c r="F3" s="9" t="s">
        <v>1851</v>
      </c>
      <c r="G3" s="9" t="s">
        <v>1479</v>
      </c>
    </row>
    <row r="4" spans="1:13">
      <c r="B4" s="418"/>
      <c r="C4" s="418"/>
      <c r="D4" s="418"/>
      <c r="E4" s="9"/>
      <c r="F4" s="9" t="s">
        <v>1852</v>
      </c>
      <c r="G4" s="9" t="s">
        <v>1830</v>
      </c>
    </row>
    <row r="5" spans="1:13" ht="12.75" customHeight="1">
      <c r="B5" s="419" t="s">
        <v>1531</v>
      </c>
      <c r="C5" s="420"/>
      <c r="D5" s="420"/>
      <c r="E5" s="420"/>
    </row>
    <row r="6" spans="1:13" s="230" customFormat="1">
      <c r="A6" s="11" t="s">
        <v>122</v>
      </c>
      <c r="B6" s="436" t="s">
        <v>2</v>
      </c>
      <c r="C6" s="187" t="s">
        <v>1533</v>
      </c>
      <c r="D6" s="12" t="s">
        <v>1534</v>
      </c>
      <c r="E6" s="231" t="s">
        <v>123</v>
      </c>
      <c r="F6" s="429" t="s">
        <v>1412</v>
      </c>
      <c r="G6" s="430"/>
      <c r="H6" s="232" t="s">
        <v>124</v>
      </c>
      <c r="I6" s="13" t="s">
        <v>125</v>
      </c>
      <c r="J6" s="14" t="s">
        <v>126</v>
      </c>
      <c r="K6" s="151" t="s">
        <v>123</v>
      </c>
      <c r="L6" s="152" t="s">
        <v>127</v>
      </c>
      <c r="M6" s="152" t="s">
        <v>127</v>
      </c>
    </row>
    <row r="7" spans="1:13" s="230" customFormat="1">
      <c r="A7" s="16" t="s">
        <v>2</v>
      </c>
      <c r="B7" s="437"/>
      <c r="C7" s="188" t="s">
        <v>3</v>
      </c>
      <c r="D7" s="17" t="s">
        <v>4</v>
      </c>
      <c r="E7" s="18" t="s">
        <v>1535</v>
      </c>
      <c r="F7" s="434" t="s">
        <v>172</v>
      </c>
      <c r="G7" s="435"/>
      <c r="H7" s="234" t="s">
        <v>128</v>
      </c>
      <c r="I7" s="19" t="s">
        <v>1483</v>
      </c>
      <c r="J7" s="20" t="s">
        <v>1537</v>
      </c>
      <c r="K7" s="153" t="s">
        <v>126</v>
      </c>
      <c r="L7" s="154" t="s">
        <v>129</v>
      </c>
      <c r="M7" s="154" t="s">
        <v>130</v>
      </c>
    </row>
    <row r="8" spans="1:13" s="230" customFormat="1">
      <c r="A8" s="16"/>
      <c r="B8" s="437"/>
      <c r="C8" s="189" t="s">
        <v>1532</v>
      </c>
      <c r="D8" s="129" t="s">
        <v>1407</v>
      </c>
      <c r="E8" s="233" t="s">
        <v>1536</v>
      </c>
      <c r="F8" s="70" t="s">
        <v>152</v>
      </c>
      <c r="G8" s="70" t="s">
        <v>151</v>
      </c>
      <c r="H8" s="234">
        <v>2563</v>
      </c>
      <c r="I8" s="21"/>
      <c r="J8" s="20"/>
      <c r="K8" s="153"/>
      <c r="L8" s="154" t="s">
        <v>131</v>
      </c>
      <c r="M8" s="154" t="s">
        <v>131</v>
      </c>
    </row>
    <row r="9" spans="1:13" s="230" customFormat="1">
      <c r="A9" s="22"/>
      <c r="B9" s="438"/>
      <c r="C9" s="23" t="s">
        <v>132</v>
      </c>
      <c r="D9" s="23" t="s">
        <v>133</v>
      </c>
      <c r="E9" s="25" t="s">
        <v>134</v>
      </c>
      <c r="F9" s="49" t="s">
        <v>153</v>
      </c>
      <c r="G9" s="49" t="s">
        <v>153</v>
      </c>
      <c r="H9" s="24"/>
      <c r="I9" s="25" t="s">
        <v>135</v>
      </c>
      <c r="J9" s="26" t="s">
        <v>136</v>
      </c>
      <c r="K9" s="155" t="s">
        <v>137</v>
      </c>
      <c r="L9" s="156" t="s">
        <v>138</v>
      </c>
      <c r="M9" s="156" t="s">
        <v>139</v>
      </c>
    </row>
    <row r="10" spans="1:13">
      <c r="A10" s="423" t="s">
        <v>5</v>
      </c>
      <c r="B10" s="424"/>
      <c r="C10" s="424"/>
      <c r="D10" s="424"/>
      <c r="E10" s="424"/>
      <c r="F10" s="424"/>
      <c r="G10" s="424"/>
      <c r="H10" s="424"/>
      <c r="I10" s="424"/>
      <c r="J10" s="424"/>
      <c r="K10" s="424"/>
      <c r="L10" s="424"/>
      <c r="M10" s="425"/>
    </row>
    <row r="11" spans="1:13">
      <c r="A11" s="2" t="s">
        <v>6</v>
      </c>
      <c r="B11" s="89" t="s">
        <v>7</v>
      </c>
      <c r="C11" s="3">
        <v>85308939.939999998</v>
      </c>
      <c r="D11" s="3">
        <v>89574386.950000003</v>
      </c>
      <c r="E11" s="27">
        <f>D11-C11</f>
        <v>4265447.0100000054</v>
      </c>
      <c r="F11" s="405">
        <v>55090367.928141743</v>
      </c>
      <c r="G11" s="406">
        <v>13004130.880836744</v>
      </c>
      <c r="H11" s="50">
        <v>3</v>
      </c>
      <c r="I11" s="28">
        <f>(D11/12)*1</f>
        <v>7464532.2458333336</v>
      </c>
      <c r="J11" s="29">
        <f>'ผลการดำเนินงาน Planfin 64'!G6</f>
        <v>5297039.9999999991</v>
      </c>
      <c r="K11" s="157">
        <f>J11-I11</f>
        <v>-2167492.2458333345</v>
      </c>
      <c r="L11" s="157">
        <f>(J11*100)/I11-100</f>
        <v>-29.037214582912668</v>
      </c>
      <c r="M11" s="157">
        <f>(J11*100)/D11</f>
        <v>5.9135654514239446</v>
      </c>
    </row>
    <row r="12" spans="1:13">
      <c r="A12" s="2" t="s">
        <v>8</v>
      </c>
      <c r="B12" s="89" t="s">
        <v>9</v>
      </c>
      <c r="C12" s="3">
        <v>525500</v>
      </c>
      <c r="D12" s="3">
        <v>525500</v>
      </c>
      <c r="E12" s="27">
        <f t="shared" ref="E12:E22" si="0">D12-C12</f>
        <v>0</v>
      </c>
      <c r="F12" s="405">
        <v>196218.66165289254</v>
      </c>
      <c r="G12" s="406">
        <v>139955.19459213293</v>
      </c>
      <c r="H12" s="50">
        <v>3</v>
      </c>
      <c r="I12" s="28">
        <f t="shared" ref="I12:I23" si="1">(D12/12)*1</f>
        <v>43791.666666666664</v>
      </c>
      <c r="J12" s="29">
        <f>'ผลการดำเนินงาน Planfin 64'!G7</f>
        <v>0</v>
      </c>
      <c r="K12" s="157">
        <f>J12-I12</f>
        <v>-43791.666666666664</v>
      </c>
      <c r="L12" s="157">
        <f t="shared" ref="L12:L22" si="2">(J12*100)/I12-100</f>
        <v>-100</v>
      </c>
      <c r="M12" s="157">
        <f t="shared" ref="M12:M23" si="3">(J12*100)/D12</f>
        <v>0</v>
      </c>
    </row>
    <row r="13" spans="1:13">
      <c r="A13" s="2" t="s">
        <v>10</v>
      </c>
      <c r="B13" s="89" t="s">
        <v>11</v>
      </c>
      <c r="C13" s="3">
        <v>108972.32</v>
      </c>
      <c r="D13" s="3">
        <v>114420.94</v>
      </c>
      <c r="E13" s="27">
        <f t="shared" si="0"/>
        <v>5448.6199999999953</v>
      </c>
      <c r="F13" s="405">
        <v>94117.599297520632</v>
      </c>
      <c r="G13" s="406">
        <v>162181.87026989844</v>
      </c>
      <c r="H13" s="50">
        <v>1</v>
      </c>
      <c r="I13" s="28">
        <f t="shared" si="1"/>
        <v>9535.0783333333329</v>
      </c>
      <c r="J13" s="29">
        <f>'ผลการดำเนินงาน Planfin 64'!G8</f>
        <v>0</v>
      </c>
      <c r="K13" s="157">
        <f t="shared" ref="K13:K23" si="4">J13-I13</f>
        <v>-9535.0783333333329</v>
      </c>
      <c r="L13" s="157">
        <f t="shared" si="2"/>
        <v>-100</v>
      </c>
      <c r="M13" s="157">
        <f t="shared" si="3"/>
        <v>0</v>
      </c>
    </row>
    <row r="14" spans="1:13">
      <c r="A14" s="2" t="s">
        <v>12</v>
      </c>
      <c r="B14" s="89" t="s">
        <v>13</v>
      </c>
      <c r="C14" s="3">
        <v>1318172.3799999999</v>
      </c>
      <c r="D14" s="3">
        <v>1449989.62</v>
      </c>
      <c r="E14" s="27">
        <f t="shared" si="0"/>
        <v>131817.24000000022</v>
      </c>
      <c r="F14" s="405">
        <v>1211650.9209917358</v>
      </c>
      <c r="G14" s="406">
        <v>944753.05947997363</v>
      </c>
      <c r="H14" s="50">
        <v>1</v>
      </c>
      <c r="I14" s="28">
        <f t="shared" si="1"/>
        <v>120832.46833333334</v>
      </c>
      <c r="J14" s="29">
        <f>'ผลการดำเนินงาน Planfin 64'!G9</f>
        <v>102896.42</v>
      </c>
      <c r="K14" s="157">
        <f t="shared" si="4"/>
        <v>-17936.04833333334</v>
      </c>
      <c r="L14" s="157">
        <f t="shared" si="2"/>
        <v>-14.843732467546914</v>
      </c>
      <c r="M14" s="157">
        <f t="shared" si="3"/>
        <v>7.0963556277044244</v>
      </c>
    </row>
    <row r="15" spans="1:13">
      <c r="A15" s="2" t="s">
        <v>14</v>
      </c>
      <c r="B15" s="89" t="s">
        <v>15</v>
      </c>
      <c r="C15" s="3">
        <v>11036943.699999999</v>
      </c>
      <c r="D15" s="3">
        <v>13244332.439999999</v>
      </c>
      <c r="E15" s="27">
        <f t="shared" si="0"/>
        <v>2207388.7400000002</v>
      </c>
      <c r="F15" s="405">
        <v>7801530.9207438007</v>
      </c>
      <c r="G15" s="406">
        <v>5883725.1744828187</v>
      </c>
      <c r="H15" s="50">
        <v>1</v>
      </c>
      <c r="I15" s="28">
        <f t="shared" si="1"/>
        <v>1103694.3699999999</v>
      </c>
      <c r="J15" s="29">
        <f>'ผลการดำเนินงาน Planfin 64'!G10</f>
        <v>987448.63</v>
      </c>
      <c r="K15" s="157">
        <f t="shared" si="4"/>
        <v>-116245.73999999987</v>
      </c>
      <c r="L15" s="157">
        <f t="shared" si="2"/>
        <v>-10.532421217297667</v>
      </c>
      <c r="M15" s="157">
        <f t="shared" si="3"/>
        <v>7.4556315652251932</v>
      </c>
    </row>
    <row r="16" spans="1:13">
      <c r="A16" s="2" t="s">
        <v>16</v>
      </c>
      <c r="B16" s="89" t="s">
        <v>17</v>
      </c>
      <c r="C16" s="3">
        <v>4506051.07</v>
      </c>
      <c r="D16" s="3">
        <v>4956656.18</v>
      </c>
      <c r="E16" s="27">
        <f t="shared" si="0"/>
        <v>450605.1099999994</v>
      </c>
      <c r="F16" s="405">
        <v>2389926.2218181817</v>
      </c>
      <c r="G16" s="406">
        <v>2395607.798115537</v>
      </c>
      <c r="H16" s="50">
        <v>2</v>
      </c>
      <c r="I16" s="28">
        <f t="shared" si="1"/>
        <v>413054.68166666664</v>
      </c>
      <c r="J16" s="29">
        <f>'ผลการดำเนินงาน Planfin 64'!G11</f>
        <v>753102.93</v>
      </c>
      <c r="K16" s="157">
        <f t="shared" si="4"/>
        <v>340048.24833333341</v>
      </c>
      <c r="L16" s="157">
        <f t="shared" si="2"/>
        <v>82.325237656488014</v>
      </c>
      <c r="M16" s="157">
        <f t="shared" si="3"/>
        <v>15.193769804707335</v>
      </c>
    </row>
    <row r="17" spans="1:13">
      <c r="A17" s="2" t="s">
        <v>18</v>
      </c>
      <c r="B17" s="89" t="s">
        <v>19</v>
      </c>
      <c r="C17" s="3">
        <v>6579610.6699999999</v>
      </c>
      <c r="D17" s="3">
        <v>6657749.8399999999</v>
      </c>
      <c r="E17" s="27">
        <f t="shared" si="0"/>
        <v>78139.169999999925</v>
      </c>
      <c r="F17" s="405">
        <v>541630.08743801666</v>
      </c>
      <c r="G17" s="406">
        <v>1113578.4599029464</v>
      </c>
      <c r="H17" s="50">
        <v>4</v>
      </c>
      <c r="I17" s="28">
        <f t="shared" si="1"/>
        <v>554812.48666666669</v>
      </c>
      <c r="J17" s="29">
        <f>'ผลการดำเนินงาน Planfin 64'!G12</f>
        <v>142533.20000000001</v>
      </c>
      <c r="K17" s="157">
        <f t="shared" si="4"/>
        <v>-412279.28666666668</v>
      </c>
      <c r="L17" s="157">
        <f t="shared" si="2"/>
        <v>-74.30966255710203</v>
      </c>
      <c r="M17" s="157">
        <f t="shared" si="3"/>
        <v>2.1408614535748316</v>
      </c>
    </row>
    <row r="18" spans="1:13">
      <c r="A18" s="2" t="s">
        <v>20</v>
      </c>
      <c r="B18" s="89" t="s">
        <v>21</v>
      </c>
      <c r="C18" s="3">
        <v>11059155.35</v>
      </c>
      <c r="D18" s="3">
        <v>13270986.42</v>
      </c>
      <c r="E18" s="27">
        <f t="shared" si="0"/>
        <v>2211831.0700000003</v>
      </c>
      <c r="F18" s="405">
        <v>6982763.8549999977</v>
      </c>
      <c r="G18" s="406">
        <v>6067372.420841462</v>
      </c>
      <c r="H18" s="50">
        <v>2</v>
      </c>
      <c r="I18" s="28">
        <f t="shared" si="1"/>
        <v>1105915.5349999999</v>
      </c>
      <c r="J18" s="29">
        <f>'ผลการดำเนินงาน Planfin 64'!G13</f>
        <v>849947.75</v>
      </c>
      <c r="K18" s="157">
        <f t="shared" si="4"/>
        <v>-255967.78499999992</v>
      </c>
      <c r="L18" s="157">
        <f t="shared" si="2"/>
        <v>-23.145328634885303</v>
      </c>
      <c r="M18" s="157">
        <f t="shared" si="3"/>
        <v>6.4045559470928914</v>
      </c>
    </row>
    <row r="19" spans="1:13">
      <c r="A19" s="2" t="s">
        <v>22</v>
      </c>
      <c r="B19" s="89" t="s">
        <v>23</v>
      </c>
      <c r="C19" s="3">
        <v>50868974.719999999</v>
      </c>
      <c r="D19" s="3">
        <v>54571336.899999999</v>
      </c>
      <c r="E19" s="27">
        <f t="shared" si="0"/>
        <v>3702362.1799999997</v>
      </c>
      <c r="F19" s="405">
        <v>39812919.739008263</v>
      </c>
      <c r="G19" s="406">
        <v>10642063.545296295</v>
      </c>
      <c r="H19" s="50">
        <v>2</v>
      </c>
      <c r="I19" s="28">
        <f t="shared" si="1"/>
        <v>4547611.4083333332</v>
      </c>
      <c r="J19" s="29">
        <f>'ผลการดำเนินงาน Planfin 64'!G14</f>
        <v>4516787.42</v>
      </c>
      <c r="K19" s="157">
        <f t="shared" si="4"/>
        <v>-30823.988333333284</v>
      </c>
      <c r="L19" s="157">
        <f t="shared" si="2"/>
        <v>-0.67780611766541199</v>
      </c>
      <c r="M19" s="157">
        <f t="shared" si="3"/>
        <v>8.2768494901945502</v>
      </c>
    </row>
    <row r="20" spans="1:13">
      <c r="A20" s="2" t="s">
        <v>24</v>
      </c>
      <c r="B20" s="89" t="s">
        <v>25</v>
      </c>
      <c r="C20" s="3">
        <v>12560743.26</v>
      </c>
      <c r="D20" s="3">
        <v>12946850.220000001</v>
      </c>
      <c r="E20" s="27">
        <f t="shared" si="0"/>
        <v>386106.96000000089</v>
      </c>
      <c r="F20" s="405">
        <v>8899687.4920413215</v>
      </c>
      <c r="G20" s="406">
        <v>3858190.5818685293</v>
      </c>
      <c r="H20" s="50">
        <v>2</v>
      </c>
      <c r="I20" s="28">
        <f t="shared" si="1"/>
        <v>1078904.1850000001</v>
      </c>
      <c r="J20" s="29">
        <f>'ผลการดำเนินงาน Planfin 64'!G15</f>
        <v>206324.52</v>
      </c>
      <c r="K20" s="157">
        <f t="shared" si="4"/>
        <v>-872579.66500000004</v>
      </c>
      <c r="L20" s="157">
        <f t="shared" si="2"/>
        <v>-80.87647421629012</v>
      </c>
      <c r="M20" s="157">
        <f t="shared" si="3"/>
        <v>1.5936271486424904</v>
      </c>
    </row>
    <row r="21" spans="1:13" s="9" customFormat="1">
      <c r="A21" s="175" t="s">
        <v>1465</v>
      </c>
      <c r="B21" s="176" t="s">
        <v>1466</v>
      </c>
      <c r="C21" s="3">
        <v>0</v>
      </c>
      <c r="D21" s="6">
        <v>0</v>
      </c>
      <c r="E21" s="27">
        <f t="shared" si="0"/>
        <v>0</v>
      </c>
      <c r="F21" s="405">
        <v>428128.76666666666</v>
      </c>
      <c r="G21" s="406">
        <v>414400.81515905185</v>
      </c>
      <c r="H21" s="50">
        <v>0</v>
      </c>
      <c r="I21" s="28">
        <f t="shared" si="1"/>
        <v>0</v>
      </c>
      <c r="J21" s="29">
        <f>'ผลการดำเนินงาน Planfin 64'!G16</f>
        <v>0</v>
      </c>
      <c r="K21" s="157">
        <f t="shared" si="4"/>
        <v>0</v>
      </c>
      <c r="L21" s="157" t="e">
        <f t="shared" si="2"/>
        <v>#DIV/0!</v>
      </c>
      <c r="M21" s="157" t="e">
        <f t="shared" si="3"/>
        <v>#DIV/0!</v>
      </c>
    </row>
    <row r="22" spans="1:13">
      <c r="A22" s="2" t="s">
        <v>26</v>
      </c>
      <c r="B22" s="89" t="s">
        <v>27</v>
      </c>
      <c r="C22" s="3">
        <v>4829664.58</v>
      </c>
      <c r="D22" s="3">
        <v>6810699.4400000004</v>
      </c>
      <c r="E22" s="27">
        <f t="shared" si="0"/>
        <v>1981034.8600000003</v>
      </c>
      <c r="F22" s="405">
        <v>4402627.4239669424</v>
      </c>
      <c r="G22" s="406">
        <v>6372211.2642878396</v>
      </c>
      <c r="H22" s="50">
        <v>1</v>
      </c>
      <c r="I22" s="28">
        <f t="shared" si="1"/>
        <v>567558.28666666674</v>
      </c>
      <c r="J22" s="29">
        <f>'ผลการดำเนินงาน Planfin 64'!G17</f>
        <v>0</v>
      </c>
      <c r="K22" s="157">
        <f>J22-I22</f>
        <v>-567558.28666666674</v>
      </c>
      <c r="L22" s="157">
        <f t="shared" si="2"/>
        <v>-100</v>
      </c>
      <c r="M22" s="157">
        <f t="shared" si="3"/>
        <v>0</v>
      </c>
    </row>
    <row r="23" spans="1:13">
      <c r="A23" s="100" t="s">
        <v>28</v>
      </c>
      <c r="B23" s="61" t="s">
        <v>29</v>
      </c>
      <c r="C23" s="5">
        <f>SUM(C11:C22)</f>
        <v>188702727.98999998</v>
      </c>
      <c r="D23" s="5">
        <f>SUM(D11:D22)</f>
        <v>204122908.94999999</v>
      </c>
      <c r="E23" s="30">
        <f>D23-C23</f>
        <v>15420180.960000008</v>
      </c>
      <c r="F23" s="407">
        <v>127851569.61676708</v>
      </c>
      <c r="G23" s="408">
        <v>50998171.065133229</v>
      </c>
      <c r="H23" s="51">
        <v>2</v>
      </c>
      <c r="I23" s="31">
        <f t="shared" si="1"/>
        <v>17010242.412499998</v>
      </c>
      <c r="J23" s="34">
        <f>'ผลการดำเนินงาน Planfin 64'!G18</f>
        <v>12856080.869999997</v>
      </c>
      <c r="K23" s="32">
        <f t="shared" si="4"/>
        <v>-4154161.5425000004</v>
      </c>
      <c r="L23" s="32">
        <f>(J23*100)/I23-100</f>
        <v>-24.421530521207089</v>
      </c>
      <c r="M23" s="32">
        <f t="shared" si="3"/>
        <v>6.2982057898994084</v>
      </c>
    </row>
    <row r="24" spans="1:13" s="9" customFormat="1">
      <c r="A24" s="88" t="s">
        <v>1408</v>
      </c>
      <c r="B24" s="80" t="s">
        <v>156</v>
      </c>
      <c r="C24" s="81">
        <f>C23-C22</f>
        <v>183873063.40999997</v>
      </c>
      <c r="D24" s="81">
        <f>D23-D22</f>
        <v>197312209.50999999</v>
      </c>
      <c r="E24" s="82">
        <f>D24-C24</f>
        <v>13439146.100000024</v>
      </c>
      <c r="F24" s="83"/>
      <c r="G24" s="84"/>
      <c r="H24" s="85"/>
      <c r="I24" s="86">
        <f>(D24/12)*1</f>
        <v>16442684.125833333</v>
      </c>
      <c r="J24" s="87">
        <f>'ผลการดำเนินงาน Planfin 64'!G19</f>
        <v>12856080.869999997</v>
      </c>
      <c r="K24" s="158">
        <f>J24-I24</f>
        <v>-3586603.2558333352</v>
      </c>
      <c r="L24" s="158">
        <f>(J24*100)/I24-100</f>
        <v>-21.812760181887654</v>
      </c>
      <c r="M24" s="158">
        <f>(J24*100)/D24</f>
        <v>6.5156033181760291</v>
      </c>
    </row>
    <row r="25" spans="1:13" ht="25.5">
      <c r="A25" s="235"/>
      <c r="B25" s="236" t="s">
        <v>1527</v>
      </c>
      <c r="C25" s="237">
        <f>C24-C21</f>
        <v>183873063.40999997</v>
      </c>
      <c r="D25" s="237">
        <f>D24-D21</f>
        <v>197312209.50999999</v>
      </c>
      <c r="E25" s="238">
        <f>D25-C25</f>
        <v>13439146.100000024</v>
      </c>
      <c r="F25" s="237"/>
      <c r="G25" s="239"/>
      <c r="H25" s="240"/>
      <c r="I25" s="237">
        <f>I24-I21</f>
        <v>16442684.125833333</v>
      </c>
      <c r="J25" s="237">
        <f>J24-J21</f>
        <v>12856080.869999997</v>
      </c>
      <c r="K25" s="237">
        <f>K24-K21</f>
        <v>-3586603.2558333352</v>
      </c>
      <c r="L25" s="241">
        <f>(J25*100)/I25-100</f>
        <v>-21.812760181887654</v>
      </c>
      <c r="M25" s="241">
        <f>(J25*100)/D25</f>
        <v>6.5156033181760291</v>
      </c>
    </row>
    <row r="26" spans="1:13">
      <c r="A26" s="423" t="s">
        <v>30</v>
      </c>
      <c r="B26" s="424"/>
      <c r="C26" s="424"/>
      <c r="D26" s="424"/>
      <c r="E26" s="424"/>
      <c r="F26" s="424"/>
      <c r="G26" s="424"/>
      <c r="H26" s="424"/>
      <c r="I26" s="424"/>
      <c r="J26" s="424"/>
      <c r="K26" s="424"/>
      <c r="L26" s="424"/>
      <c r="M26" s="425"/>
    </row>
    <row r="27" spans="1:13">
      <c r="A27" s="2" t="s">
        <v>31</v>
      </c>
      <c r="B27" s="89" t="s">
        <v>32</v>
      </c>
      <c r="C27" s="3">
        <v>13189778.66</v>
      </c>
      <c r="D27" s="3">
        <v>13425011.35</v>
      </c>
      <c r="E27" s="27">
        <f t="shared" ref="E27:E42" si="5">D27-C27</f>
        <v>235232.68999999948</v>
      </c>
      <c r="F27" s="405">
        <v>11512612.321570253</v>
      </c>
      <c r="G27" s="406">
        <v>4297011.5599770034</v>
      </c>
      <c r="H27" s="50">
        <v>1</v>
      </c>
      <c r="I27" s="28">
        <f>(D27/12)*1</f>
        <v>1118750.9458333333</v>
      </c>
      <c r="J27" s="29">
        <f>'ผลการดำเนินงาน Planfin 64'!G22</f>
        <v>656252.39</v>
      </c>
      <c r="K27" s="157">
        <f t="shared" ref="K27:K41" si="6">J27-I27</f>
        <v>-462498.55583333329</v>
      </c>
      <c r="L27" s="157">
        <f t="shared" ref="L27:L43" si="7">(J27*100)/I27-100</f>
        <v>-41.340618084468133</v>
      </c>
      <c r="M27" s="157">
        <f t="shared" ref="M27:M43" si="8">(J27*100)/D27</f>
        <v>4.888281826294322</v>
      </c>
    </row>
    <row r="28" spans="1:13">
      <c r="A28" s="2" t="s">
        <v>33</v>
      </c>
      <c r="B28" s="89" t="s">
        <v>34</v>
      </c>
      <c r="C28" s="3">
        <v>3429855.19</v>
      </c>
      <c r="D28" s="3">
        <v>5282526.07</v>
      </c>
      <c r="E28" s="27">
        <f t="shared" si="5"/>
        <v>1852670.8800000004</v>
      </c>
      <c r="F28" s="405">
        <v>3108021.525372724</v>
      </c>
      <c r="G28" s="406">
        <v>1490046.9249988487</v>
      </c>
      <c r="H28" s="50">
        <v>2</v>
      </c>
      <c r="I28" s="28">
        <f t="shared" ref="I28:I41" si="9">(D28/12)*1</f>
        <v>440210.50583333336</v>
      </c>
      <c r="J28" s="29">
        <f>'ผลการดำเนินงาน Planfin 64'!G23</f>
        <v>223090.46</v>
      </c>
      <c r="K28" s="157">
        <f t="shared" si="6"/>
        <v>-217120.04583333337</v>
      </c>
      <c r="L28" s="157">
        <f t="shared" si="7"/>
        <v>-49.32186827806796</v>
      </c>
      <c r="M28" s="157">
        <f t="shared" si="8"/>
        <v>4.2231776434943367</v>
      </c>
    </row>
    <row r="29" spans="1:13">
      <c r="A29" s="2" t="s">
        <v>35</v>
      </c>
      <c r="B29" s="89" t="s">
        <v>36</v>
      </c>
      <c r="C29" s="3">
        <v>350928.11</v>
      </c>
      <c r="D29" s="3">
        <v>400000</v>
      </c>
      <c r="E29" s="27">
        <f t="shared" si="5"/>
        <v>49071.890000000014</v>
      </c>
      <c r="F29" s="405">
        <v>575114.58987603313</v>
      </c>
      <c r="G29" s="406">
        <v>318020.99299464806</v>
      </c>
      <c r="H29" s="50">
        <v>0</v>
      </c>
      <c r="I29" s="28">
        <f t="shared" si="9"/>
        <v>33333.333333333336</v>
      </c>
      <c r="J29" s="29">
        <f>'ผลการดำเนินงาน Planfin 64'!G24</f>
        <v>19758.96</v>
      </c>
      <c r="K29" s="157">
        <f t="shared" si="6"/>
        <v>-13574.373333333337</v>
      </c>
      <c r="L29" s="157">
        <f t="shared" si="7"/>
        <v>-40.723120000000002</v>
      </c>
      <c r="M29" s="157">
        <f t="shared" si="8"/>
        <v>4.9397399999999996</v>
      </c>
    </row>
    <row r="30" spans="1:13">
      <c r="A30" s="2" t="s">
        <v>37</v>
      </c>
      <c r="B30" s="89" t="s">
        <v>38</v>
      </c>
      <c r="C30" s="3">
        <v>4798112.0599999996</v>
      </c>
      <c r="D30" s="3">
        <v>4484126.57</v>
      </c>
      <c r="E30" s="27">
        <f t="shared" si="5"/>
        <v>-313985.48999999929</v>
      </c>
      <c r="F30" s="405">
        <v>4017169.7271900824</v>
      </c>
      <c r="G30" s="406">
        <v>1789886.7252389649</v>
      </c>
      <c r="H30" s="50">
        <v>1</v>
      </c>
      <c r="I30" s="28">
        <f t="shared" si="9"/>
        <v>373677.21416666667</v>
      </c>
      <c r="J30" s="29">
        <f>'ผลการดำเนินงาน Planfin 64'!G25</f>
        <v>333630.09999999998</v>
      </c>
      <c r="K30" s="157">
        <f t="shared" si="6"/>
        <v>-40047.114166666695</v>
      </c>
      <c r="L30" s="157">
        <f t="shared" si="7"/>
        <v>-10.71703401984928</v>
      </c>
      <c r="M30" s="157">
        <f t="shared" si="8"/>
        <v>7.4402471650125594</v>
      </c>
    </row>
    <row r="31" spans="1:13">
      <c r="A31" s="2" t="s">
        <v>39</v>
      </c>
      <c r="B31" s="89" t="s">
        <v>40</v>
      </c>
      <c r="C31" s="3">
        <v>50889515.780000001</v>
      </c>
      <c r="D31" s="3">
        <v>54571337</v>
      </c>
      <c r="E31" s="27">
        <f t="shared" si="5"/>
        <v>3681821.2199999988</v>
      </c>
      <c r="F31" s="405">
        <v>39604684.373842977</v>
      </c>
      <c r="G31" s="406">
        <v>10319256.520349238</v>
      </c>
      <c r="H31" s="50">
        <v>2</v>
      </c>
      <c r="I31" s="28">
        <f t="shared" si="9"/>
        <v>4547611.416666667</v>
      </c>
      <c r="J31" s="29">
        <f>'ผลการดำเนินงาน Planfin 64'!G26</f>
        <v>4517379.38</v>
      </c>
      <c r="K31" s="157">
        <f t="shared" si="6"/>
        <v>-30232.036666667089</v>
      </c>
      <c r="L31" s="157">
        <f t="shared" si="7"/>
        <v>-0.66478935636119729</v>
      </c>
      <c r="M31" s="157">
        <f t="shared" si="8"/>
        <v>8.2779342203032336</v>
      </c>
    </row>
    <row r="32" spans="1:13">
      <c r="A32" s="2" t="s">
        <v>41</v>
      </c>
      <c r="B32" s="89" t="s">
        <v>42</v>
      </c>
      <c r="C32" s="3">
        <v>17127624.300000001</v>
      </c>
      <c r="D32" s="3">
        <v>13601556</v>
      </c>
      <c r="E32" s="27">
        <f t="shared" si="5"/>
        <v>-3526068.3000000007</v>
      </c>
      <c r="F32" s="405">
        <v>11351502.087768594</v>
      </c>
      <c r="G32" s="406">
        <v>3382758.7020859085</v>
      </c>
      <c r="H32" s="50">
        <v>1</v>
      </c>
      <c r="I32" s="28">
        <f t="shared" si="9"/>
        <v>1133463</v>
      </c>
      <c r="J32" s="29">
        <f>'ผลการดำเนินงาน Planfin 64'!G27</f>
        <v>1143210</v>
      </c>
      <c r="K32" s="157">
        <f t="shared" si="6"/>
        <v>9747</v>
      </c>
      <c r="L32" s="157">
        <f t="shared" si="7"/>
        <v>0.85993102553854328</v>
      </c>
      <c r="M32" s="157">
        <f t="shared" si="8"/>
        <v>8.4049942521282119</v>
      </c>
    </row>
    <row r="33" spans="1:13">
      <c r="A33" s="2" t="s">
        <v>43</v>
      </c>
      <c r="B33" s="89" t="s">
        <v>44</v>
      </c>
      <c r="C33" s="3">
        <v>25437942</v>
      </c>
      <c r="D33" s="3">
        <v>28677516</v>
      </c>
      <c r="E33" s="27">
        <f t="shared" si="5"/>
        <v>3239574</v>
      </c>
      <c r="F33" s="405">
        <v>19484720.583677687</v>
      </c>
      <c r="G33" s="406">
        <v>5103158.8595148642</v>
      </c>
      <c r="H33" s="50">
        <v>2</v>
      </c>
      <c r="I33" s="28">
        <f t="shared" si="9"/>
        <v>2389793</v>
      </c>
      <c r="J33" s="29">
        <f>'ผลการดำเนินงาน Planfin 64'!G28</f>
        <v>1799170</v>
      </c>
      <c r="K33" s="157">
        <f t="shared" si="6"/>
        <v>-590623</v>
      </c>
      <c r="L33" s="157">
        <f t="shared" si="7"/>
        <v>-24.714399950121205</v>
      </c>
      <c r="M33" s="157">
        <f t="shared" si="8"/>
        <v>6.2738000041565662</v>
      </c>
    </row>
    <row r="34" spans="1:13">
      <c r="A34" s="2" t="s">
        <v>45</v>
      </c>
      <c r="B34" s="89" t="s">
        <v>46</v>
      </c>
      <c r="C34" s="3">
        <v>2872896.75</v>
      </c>
      <c r="D34" s="3">
        <v>2983606.41</v>
      </c>
      <c r="E34" s="27">
        <f t="shared" si="5"/>
        <v>110709.66000000015</v>
      </c>
      <c r="F34" s="405">
        <v>2803807.0309090922</v>
      </c>
      <c r="G34" s="406">
        <v>814039.36220156972</v>
      </c>
      <c r="H34" s="50">
        <v>1</v>
      </c>
      <c r="I34" s="28">
        <f t="shared" si="9"/>
        <v>248633.86750000002</v>
      </c>
      <c r="J34" s="29">
        <f>'ผลการดำเนินงาน Planfin 64'!G29</f>
        <v>163235.46000000002</v>
      </c>
      <c r="K34" s="157">
        <f t="shared" si="6"/>
        <v>-85398.407500000001</v>
      </c>
      <c r="L34" s="157">
        <f t="shared" si="7"/>
        <v>-34.347053504285768</v>
      </c>
      <c r="M34" s="157">
        <f t="shared" si="8"/>
        <v>5.4710788746428527</v>
      </c>
    </row>
    <row r="35" spans="1:13">
      <c r="A35" s="2" t="s">
        <v>47</v>
      </c>
      <c r="B35" s="89" t="s">
        <v>48</v>
      </c>
      <c r="C35" s="3">
        <v>5659428.0599999996</v>
      </c>
      <c r="D35" s="3">
        <v>7005328</v>
      </c>
      <c r="E35" s="27">
        <f t="shared" si="5"/>
        <v>1345899.9400000004</v>
      </c>
      <c r="F35" s="405">
        <v>6011048.1377685945</v>
      </c>
      <c r="G35" s="406">
        <v>5262141.9525103513</v>
      </c>
      <c r="H35" s="50">
        <v>1</v>
      </c>
      <c r="I35" s="28">
        <f t="shared" si="9"/>
        <v>583777.33333333337</v>
      </c>
      <c r="J35" s="29">
        <f>'ผลการดำเนินงาน Planfin 64'!G30</f>
        <v>181576.57</v>
      </c>
      <c r="K35" s="157">
        <f t="shared" si="6"/>
        <v>-402200.76333333337</v>
      </c>
      <c r="L35" s="157">
        <f t="shared" si="7"/>
        <v>-68.896262387714046</v>
      </c>
      <c r="M35" s="157">
        <f t="shared" si="8"/>
        <v>2.5919781343571637</v>
      </c>
    </row>
    <row r="36" spans="1:13">
      <c r="A36" s="2" t="s">
        <v>49</v>
      </c>
      <c r="B36" s="89" t="s">
        <v>50</v>
      </c>
      <c r="C36" s="3">
        <v>4378500.46</v>
      </c>
      <c r="D36" s="3">
        <v>4378500.46</v>
      </c>
      <c r="E36" s="27">
        <f t="shared" si="5"/>
        <v>0</v>
      </c>
      <c r="F36" s="405">
        <v>2841634.6007024786</v>
      </c>
      <c r="G36" s="406">
        <v>813049.26575332298</v>
      </c>
      <c r="H36" s="50">
        <v>2</v>
      </c>
      <c r="I36" s="28">
        <f t="shared" si="9"/>
        <v>364875.03833333333</v>
      </c>
      <c r="J36" s="29">
        <f>'ผลการดำเนินงาน Planfin 64'!G31</f>
        <v>337834.02999999997</v>
      </c>
      <c r="K36" s="157">
        <f t="shared" si="6"/>
        <v>-27041.00833333336</v>
      </c>
      <c r="L36" s="157">
        <f t="shared" si="7"/>
        <v>-7.4110326803528466</v>
      </c>
      <c r="M36" s="157">
        <f t="shared" si="8"/>
        <v>7.7157472766372619</v>
      </c>
    </row>
    <row r="37" spans="1:13">
      <c r="A37" s="2" t="s">
        <v>51</v>
      </c>
      <c r="B37" s="89" t="s">
        <v>52</v>
      </c>
      <c r="C37" s="3">
        <v>4617360.5999999996</v>
      </c>
      <c r="D37" s="3">
        <v>6758392.8600000003</v>
      </c>
      <c r="E37" s="27">
        <f t="shared" si="5"/>
        <v>2141032.2600000007</v>
      </c>
      <c r="F37" s="405">
        <v>3989833.5987190055</v>
      </c>
      <c r="G37" s="406">
        <v>1642372.1709775152</v>
      </c>
      <c r="H37" s="50">
        <v>2</v>
      </c>
      <c r="I37" s="28">
        <f t="shared" si="9"/>
        <v>563199.40500000003</v>
      </c>
      <c r="J37" s="29">
        <f>'ผลการดำเนินงาน Planfin 64'!G32</f>
        <v>187597.95</v>
      </c>
      <c r="K37" s="157">
        <f t="shared" si="6"/>
        <v>-375601.45500000002</v>
      </c>
      <c r="L37" s="157">
        <f t="shared" si="7"/>
        <v>-66.690669710490909</v>
      </c>
      <c r="M37" s="157">
        <f t="shared" si="8"/>
        <v>2.7757775241257576</v>
      </c>
    </row>
    <row r="38" spans="1:13">
      <c r="A38" s="2" t="s">
        <v>53</v>
      </c>
      <c r="B38" s="89" t="s">
        <v>54</v>
      </c>
      <c r="C38" s="3">
        <v>7914472.6500000004</v>
      </c>
      <c r="D38" s="3">
        <v>8310196.2800000003</v>
      </c>
      <c r="E38" s="27">
        <f t="shared" si="5"/>
        <v>395723.62999999989</v>
      </c>
      <c r="F38" s="405">
        <v>7301285.1496074414</v>
      </c>
      <c r="G38" s="406">
        <v>2765170.5090407813</v>
      </c>
      <c r="H38" s="50">
        <v>1</v>
      </c>
      <c r="I38" s="28">
        <f t="shared" si="9"/>
        <v>692516.35666666669</v>
      </c>
      <c r="J38" s="29">
        <f>'ผลการดำเนินงาน Planfin 64'!G33</f>
        <v>729177.16</v>
      </c>
      <c r="K38" s="157">
        <f t="shared" si="6"/>
        <v>36660.803333333344</v>
      </c>
      <c r="L38" s="157">
        <f t="shared" si="7"/>
        <v>5.2938537812731425</v>
      </c>
      <c r="M38" s="157">
        <f t="shared" si="8"/>
        <v>8.7744878151060952</v>
      </c>
    </row>
    <row r="39" spans="1:13">
      <c r="A39" s="2" t="s">
        <v>55</v>
      </c>
      <c r="B39" s="89" t="s">
        <v>56</v>
      </c>
      <c r="C39" s="3">
        <v>3495833.32</v>
      </c>
      <c r="D39" s="3">
        <v>1999797.08</v>
      </c>
      <c r="E39" s="27">
        <f t="shared" si="5"/>
        <v>-1496036.2399999998</v>
      </c>
      <c r="F39" s="405">
        <v>463002.35053749994</v>
      </c>
      <c r="G39" s="406">
        <v>843194.04919781536</v>
      </c>
      <c r="H39" s="50">
        <v>2</v>
      </c>
      <c r="I39" s="28">
        <f t="shared" si="9"/>
        <v>166649.75666666668</v>
      </c>
      <c r="J39" s="29">
        <f>'ผลการดำเนินงาน Planfin 64'!G34</f>
        <v>48409.84</v>
      </c>
      <c r="K39" s="157">
        <f t="shared" si="6"/>
        <v>-118239.91666666669</v>
      </c>
      <c r="L39" s="157">
        <f t="shared" si="7"/>
        <v>-70.95114870354746</v>
      </c>
      <c r="M39" s="157">
        <f t="shared" si="8"/>
        <v>2.4207376080377112</v>
      </c>
    </row>
    <row r="40" spans="1:13" s="9" customFormat="1">
      <c r="A40" s="175" t="s">
        <v>57</v>
      </c>
      <c r="B40" s="176" t="s">
        <v>58</v>
      </c>
      <c r="C40" s="3">
        <v>30015392.989999998</v>
      </c>
      <c r="D40" s="3">
        <v>28762254.379999999</v>
      </c>
      <c r="E40" s="27">
        <f>D40-C40</f>
        <v>-1253138.6099999994</v>
      </c>
      <c r="F40" s="405">
        <v>13091238.711364878</v>
      </c>
      <c r="G40" s="406">
        <v>7919508.0434809383</v>
      </c>
      <c r="H40" s="50">
        <v>2</v>
      </c>
      <c r="I40" s="28">
        <f t="shared" si="9"/>
        <v>2396854.5316666667</v>
      </c>
      <c r="J40" s="29">
        <f>'ผลการดำเนินงาน Planfin 64'!G35</f>
        <v>2463234.75</v>
      </c>
      <c r="K40" s="157">
        <f>J40-I40</f>
        <v>66380.218333333265</v>
      </c>
      <c r="L40" s="157">
        <f>(J40*100)/I40-100</f>
        <v>2.7694721334287777</v>
      </c>
      <c r="M40" s="157">
        <f>(J40*100)/D40</f>
        <v>8.5641226777857327</v>
      </c>
    </row>
    <row r="41" spans="1:13">
      <c r="A41" s="2" t="s">
        <v>1467</v>
      </c>
      <c r="B41" s="178" t="s">
        <v>1468</v>
      </c>
      <c r="C41" s="3">
        <v>0</v>
      </c>
      <c r="D41" s="6">
        <v>0</v>
      </c>
      <c r="E41" s="27">
        <f t="shared" si="5"/>
        <v>0</v>
      </c>
      <c r="F41" s="405">
        <v>25883.37833333333</v>
      </c>
      <c r="G41" s="406">
        <v>31140.286467130918</v>
      </c>
      <c r="H41" s="50">
        <v>0</v>
      </c>
      <c r="I41" s="28">
        <f t="shared" si="9"/>
        <v>0</v>
      </c>
      <c r="J41" s="29">
        <f>'ผลการดำเนินงาน Planfin 64'!G36</f>
        <v>0</v>
      </c>
      <c r="K41" s="157">
        <f t="shared" si="6"/>
        <v>0</v>
      </c>
      <c r="L41" s="157" t="e">
        <f t="shared" si="7"/>
        <v>#DIV/0!</v>
      </c>
      <c r="M41" s="157" t="e">
        <f t="shared" si="8"/>
        <v>#DIV/0!</v>
      </c>
    </row>
    <row r="42" spans="1:13">
      <c r="A42" s="33" t="s">
        <v>59</v>
      </c>
      <c r="B42" s="4" t="s">
        <v>60</v>
      </c>
      <c r="C42" s="5">
        <f>SUM(C27:C41)</f>
        <v>174177640.92999998</v>
      </c>
      <c r="D42" s="5">
        <f>SUM(D27:D41)</f>
        <v>180640148.46000004</v>
      </c>
      <c r="E42" s="30">
        <f t="shared" si="5"/>
        <v>6462507.5300000608</v>
      </c>
      <c r="F42" s="407">
        <v>126181558.16724065</v>
      </c>
      <c r="G42" s="408">
        <v>46790755.9247889</v>
      </c>
      <c r="H42" s="51">
        <v>2</v>
      </c>
      <c r="I42" s="31">
        <f>(D42/12)*1</f>
        <v>15053345.705000004</v>
      </c>
      <c r="J42" s="34">
        <f>'ผลการดำเนินงาน Planfin 64'!G37</f>
        <v>12803557.049999999</v>
      </c>
      <c r="K42" s="32">
        <f>J42-I42</f>
        <v>-2249788.6550000049</v>
      </c>
      <c r="L42" s="32">
        <f t="shared" si="7"/>
        <v>-14.945439366696604</v>
      </c>
      <c r="M42" s="32">
        <f t="shared" si="8"/>
        <v>7.087880052775283</v>
      </c>
    </row>
    <row r="43" spans="1:13" s="9" customFormat="1" ht="25.5">
      <c r="A43" s="88" t="s">
        <v>1409</v>
      </c>
      <c r="B43" s="80" t="s">
        <v>157</v>
      </c>
      <c r="C43" s="81">
        <f>C42-C38</f>
        <v>166263168.27999997</v>
      </c>
      <c r="D43" s="81">
        <f>D42-D38</f>
        <v>172329952.18000004</v>
      </c>
      <c r="E43" s="82">
        <f>D43-C43</f>
        <v>6066783.9000000656</v>
      </c>
      <c r="F43" s="83"/>
      <c r="G43" s="84"/>
      <c r="H43" s="85"/>
      <c r="I43" s="86">
        <f>(D43/12)*11</f>
        <v>157969122.83166671</v>
      </c>
      <c r="J43" s="87">
        <f>'ผลการดำเนินงาน Planfin 64'!G38</f>
        <v>12074379.889999999</v>
      </c>
      <c r="K43" s="158">
        <f>J43-I43</f>
        <v>-145894742.94166672</v>
      </c>
      <c r="L43" s="158">
        <f t="shared" si="7"/>
        <v>-92.35649367828259</v>
      </c>
      <c r="M43" s="158">
        <f t="shared" si="8"/>
        <v>7.0065474615743</v>
      </c>
    </row>
    <row r="44" spans="1:13" s="186" customFormat="1" ht="25.5">
      <c r="A44" s="242"/>
      <c r="B44" s="236" t="s">
        <v>1528</v>
      </c>
      <c r="C44" s="243">
        <f>C43-C41</f>
        <v>166263168.27999997</v>
      </c>
      <c r="D44" s="243">
        <f>D43-D41</f>
        <v>172329952.18000004</v>
      </c>
      <c r="E44" s="244">
        <f>D44-C44</f>
        <v>6066783.9000000656</v>
      </c>
      <c r="F44" s="244"/>
      <c r="G44" s="245"/>
      <c r="H44" s="244"/>
      <c r="I44" s="243">
        <f>I43-I41</f>
        <v>157969122.83166671</v>
      </c>
      <c r="J44" s="243">
        <f>J43-J41</f>
        <v>12074379.889999999</v>
      </c>
      <c r="K44" s="246">
        <f>J44-I44</f>
        <v>-145894742.94166672</v>
      </c>
      <c r="L44" s="241">
        <f>(J44*100)/I44-100</f>
        <v>-92.35649367828259</v>
      </c>
      <c r="M44" s="241">
        <f>(J44*100)/D44</f>
        <v>7.0065474615743</v>
      </c>
    </row>
    <row r="45" spans="1:13">
      <c r="A45" s="426"/>
      <c r="B45" s="427"/>
      <c r="C45" s="427"/>
      <c r="D45" s="427"/>
      <c r="E45" s="427"/>
      <c r="F45" s="427"/>
      <c r="G45" s="427"/>
      <c r="H45" s="427"/>
      <c r="I45" s="427"/>
      <c r="J45" s="427"/>
      <c r="K45" s="427"/>
      <c r="L45" s="427"/>
      <c r="M45" s="428"/>
    </row>
    <row r="46" spans="1:13" s="9" customFormat="1">
      <c r="A46" s="172" t="s">
        <v>61</v>
      </c>
      <c r="B46" s="247" t="s">
        <v>62</v>
      </c>
      <c r="C46" s="5">
        <f t="shared" ref="C46:D48" si="10">C23-C42</f>
        <v>14525087.060000002</v>
      </c>
      <c r="D46" s="5">
        <f t="shared" si="10"/>
        <v>23482760.48999995</v>
      </c>
      <c r="E46" s="30">
        <f t="shared" ref="E46:E48" si="11">D46-C46</f>
        <v>8957673.4299999475</v>
      </c>
      <c r="F46" s="248"/>
      <c r="G46" s="249"/>
      <c r="H46" s="250"/>
      <c r="I46" s="5">
        <f t="shared" ref="I46:J48" si="12">I23-I42</f>
        <v>1956896.707499994</v>
      </c>
      <c r="J46" s="5">
        <f t="shared" si="12"/>
        <v>52523.819999998435</v>
      </c>
      <c r="K46" s="30">
        <f>J46-I46</f>
        <v>-1904372.8874999955</v>
      </c>
      <c r="L46" s="251">
        <f>(J46*100)/I46-100</f>
        <v>-97.315963596918735</v>
      </c>
      <c r="M46" s="252">
        <f>(J46*100)/D46</f>
        <v>0.22366970025677141</v>
      </c>
    </row>
    <row r="47" spans="1:13" s="99" customFormat="1">
      <c r="A47" s="253" t="s">
        <v>63</v>
      </c>
      <c r="B47" s="254" t="s">
        <v>66</v>
      </c>
      <c r="C47" s="255">
        <f t="shared" si="10"/>
        <v>17609895.129999995</v>
      </c>
      <c r="D47" s="255">
        <f t="shared" si="10"/>
        <v>24982257.329999954</v>
      </c>
      <c r="E47" s="256">
        <f t="shared" si="11"/>
        <v>7372362.1999999583</v>
      </c>
      <c r="F47" s="257"/>
      <c r="G47" s="258"/>
      <c r="H47" s="259"/>
      <c r="I47" s="255">
        <f>I24-I43</f>
        <v>-141526438.70583338</v>
      </c>
      <c r="J47" s="255">
        <f t="shared" si="12"/>
        <v>781700.97999999858</v>
      </c>
      <c r="K47" s="256">
        <f>J47-I47</f>
        <v>142308139.68583336</v>
      </c>
      <c r="L47" s="252">
        <f t="shared" ref="L47:L48" si="13">(J47*100)/I47-100</f>
        <v>-100.55233565342853</v>
      </c>
      <c r="M47" s="252">
        <f t="shared" ref="M47:M48" si="14">(J47*100)/D47</f>
        <v>3.1290246100431149</v>
      </c>
    </row>
    <row r="48" spans="1:13" s="9" customFormat="1" ht="27.75" customHeight="1">
      <c r="A48" s="235" t="s">
        <v>65</v>
      </c>
      <c r="B48" s="260" t="s">
        <v>1529</v>
      </c>
      <c r="C48" s="261">
        <f>C25-C44</f>
        <v>17609895.129999995</v>
      </c>
      <c r="D48" s="261">
        <f t="shared" si="10"/>
        <v>24982257.329999954</v>
      </c>
      <c r="E48" s="262">
        <f t="shared" si="11"/>
        <v>7372362.1999999583</v>
      </c>
      <c r="F48" s="263"/>
      <c r="G48" s="263"/>
      <c r="H48" s="263"/>
      <c r="I48" s="261">
        <f>I25-I44</f>
        <v>-141526438.70583338</v>
      </c>
      <c r="J48" s="261">
        <f t="shared" si="12"/>
        <v>781700.97999999858</v>
      </c>
      <c r="K48" s="261">
        <f>(K23-K22)-(K42-K38)</f>
        <v>-1300153.7974999957</v>
      </c>
      <c r="L48" s="264">
        <f t="shared" si="13"/>
        <v>-100.55233565342853</v>
      </c>
      <c r="M48" s="264">
        <f t="shared" si="14"/>
        <v>3.1290246100431149</v>
      </c>
    </row>
    <row r="49" spans="1:13" s="9" customFormat="1">
      <c r="A49" s="2"/>
      <c r="B49" s="182" t="s">
        <v>67</v>
      </c>
      <c r="C49" s="265" t="str">
        <f>IF(D49&gt;0,"แผนเกินดุล",IF(D49=0,"สมดุล","ขาดดุล"))</f>
        <v>แผนเกินดุล</v>
      </c>
      <c r="D49" s="266">
        <f>IF(D47&lt;=0,0,ROUNDUP((D47*20%),2))</f>
        <v>4996451.47</v>
      </c>
      <c r="E49" s="54"/>
      <c r="H49" s="55"/>
      <c r="J49" s="55"/>
      <c r="K49" s="150"/>
      <c r="L49" s="150"/>
      <c r="M49" s="150"/>
    </row>
    <row r="50" spans="1:13" s="9" customFormat="1">
      <c r="A50" s="2"/>
      <c r="B50" s="182" t="s">
        <v>68</v>
      </c>
      <c r="C50" s="265" t="str">
        <f>IF(D50&gt;=0,"ไม่เกิน","เกิน")</f>
        <v>ไม่เกิน</v>
      </c>
      <c r="D50" s="265">
        <f>IF(D47&lt;0,0-C112,((D47*20%)-C112))</f>
        <v>935924.30599999055</v>
      </c>
      <c r="E50" s="54"/>
      <c r="H50" s="55"/>
      <c r="J50" s="55"/>
      <c r="K50" s="150"/>
      <c r="L50" s="150"/>
      <c r="M50" s="150"/>
    </row>
    <row r="51" spans="1:13">
      <c r="A51" s="2" t="s">
        <v>69</v>
      </c>
      <c r="B51" s="182" t="s">
        <v>1809</v>
      </c>
      <c r="C51" s="3">
        <v>35451846.490000002</v>
      </c>
      <c r="D51" s="3">
        <f>C51</f>
        <v>35451846.490000002</v>
      </c>
      <c r="E51" s="54"/>
    </row>
    <row r="52" spans="1:13">
      <c r="A52" s="2" t="s">
        <v>70</v>
      </c>
      <c r="B52" s="182" t="s">
        <v>1810</v>
      </c>
      <c r="C52" s="3">
        <v>46257430.539999999</v>
      </c>
      <c r="D52" s="3">
        <f>C52</f>
        <v>46257430.539999999</v>
      </c>
      <c r="E52" s="54"/>
    </row>
    <row r="53" spans="1:13">
      <c r="A53" s="2" t="s">
        <v>71</v>
      </c>
      <c r="B53" s="182" t="s">
        <v>1811</v>
      </c>
      <c r="C53" s="7">
        <v>-22354374.760000002</v>
      </c>
      <c r="D53" s="7">
        <f>C53</f>
        <v>-22354374.760000002</v>
      </c>
      <c r="E53" s="54"/>
    </row>
    <row r="54" spans="1:13">
      <c r="A54" s="2" t="s">
        <v>1484</v>
      </c>
      <c r="B54" s="190" t="s">
        <v>1812</v>
      </c>
      <c r="C54" s="3">
        <v>23903055.779999997</v>
      </c>
      <c r="D54" s="3">
        <f t="shared" ref="D54" si="15">C54</f>
        <v>23903055.779999997</v>
      </c>
      <c r="E54" s="54"/>
      <c r="G54" s="1"/>
      <c r="H54" s="36"/>
    </row>
    <row r="55" spans="1:13">
      <c r="A55" s="9" t="s">
        <v>155</v>
      </c>
      <c r="B55" s="8"/>
      <c r="G55" s="1"/>
      <c r="H55" s="36"/>
    </row>
    <row r="56" spans="1:13">
      <c r="A56" s="433" t="s">
        <v>1807</v>
      </c>
      <c r="B56" s="433"/>
      <c r="C56" s="433"/>
      <c r="G56" s="1"/>
      <c r="H56" s="36"/>
    </row>
    <row r="57" spans="1:13">
      <c r="A57" s="9"/>
      <c r="B57" s="8"/>
      <c r="G57" s="1"/>
      <c r="H57" s="36"/>
    </row>
    <row r="58" spans="1:13">
      <c r="A58" s="9"/>
      <c r="B58" s="8"/>
      <c r="G58" s="1"/>
      <c r="H58" s="36"/>
    </row>
    <row r="59" spans="1:13">
      <c r="A59" s="9"/>
      <c r="B59" s="8"/>
      <c r="G59" s="1"/>
      <c r="H59" s="36"/>
    </row>
    <row r="60" spans="1:13">
      <c r="A60" s="9"/>
      <c r="B60" s="8"/>
      <c r="G60" s="1"/>
      <c r="H60" s="36"/>
    </row>
    <row r="61" spans="1:13">
      <c r="A61" s="9"/>
      <c r="B61" s="8"/>
      <c r="G61" s="1"/>
      <c r="H61" s="36"/>
    </row>
    <row r="62" spans="1:13">
      <c r="A62" s="9"/>
      <c r="B62" s="8"/>
      <c r="G62" s="1"/>
      <c r="H62" s="36"/>
    </row>
    <row r="63" spans="1:13">
      <c r="A63" s="9"/>
      <c r="B63" s="8"/>
      <c r="G63" s="1"/>
      <c r="H63" s="36"/>
    </row>
    <row r="64" spans="1:13" s="9" customFormat="1">
      <c r="B64" s="56"/>
      <c r="K64" s="150"/>
      <c r="L64" s="150"/>
      <c r="M64" s="150"/>
    </row>
    <row r="65" spans="1:13" s="9" customFormat="1">
      <c r="A65" s="1"/>
      <c r="B65" s="421" t="s">
        <v>72</v>
      </c>
      <c r="C65" s="422"/>
      <c r="D65" s="422"/>
      <c r="E65" s="422"/>
      <c r="K65" s="150"/>
      <c r="L65" s="150"/>
      <c r="M65" s="150"/>
    </row>
    <row r="66" spans="1:13" s="9" customFormat="1">
      <c r="A66" s="1"/>
      <c r="B66" s="191" t="s">
        <v>2</v>
      </c>
      <c r="C66" s="10" t="s">
        <v>1808</v>
      </c>
      <c r="D66" s="48"/>
      <c r="E66" s="48"/>
      <c r="K66" s="150"/>
      <c r="L66" s="150"/>
      <c r="M66" s="150"/>
    </row>
    <row r="67" spans="1:13" s="9" customFormat="1">
      <c r="A67" s="1"/>
      <c r="B67" s="272" t="s">
        <v>73</v>
      </c>
      <c r="C67" s="220">
        <v>13416799.15</v>
      </c>
      <c r="D67" s="48"/>
      <c r="E67" s="48"/>
      <c r="K67" s="150"/>
      <c r="L67" s="150"/>
      <c r="M67" s="150"/>
    </row>
    <row r="68" spans="1:13" s="9" customFormat="1" ht="25.5">
      <c r="A68" s="1"/>
      <c r="B68" s="272" t="s">
        <v>74</v>
      </c>
      <c r="C68" s="220">
        <v>6215458.8799999999</v>
      </c>
      <c r="D68" s="48"/>
      <c r="E68" s="48"/>
      <c r="K68" s="150"/>
      <c r="L68" s="150"/>
      <c r="M68" s="150"/>
    </row>
    <row r="69" spans="1:13" s="9" customFormat="1">
      <c r="A69" s="1"/>
      <c r="B69" s="272" t="s">
        <v>75</v>
      </c>
      <c r="C69" s="220">
        <v>4500000</v>
      </c>
      <c r="D69" s="48"/>
      <c r="E69" s="48"/>
      <c r="K69" s="150"/>
      <c r="L69" s="150"/>
      <c r="M69" s="150"/>
    </row>
    <row r="70" spans="1:13" s="9" customFormat="1">
      <c r="A70" s="1"/>
      <c r="B70" s="192" t="s">
        <v>162</v>
      </c>
      <c r="C70" s="91">
        <f>SUM(C67:C69)</f>
        <v>24132258.030000001</v>
      </c>
      <c r="D70" s="48"/>
      <c r="E70" s="48"/>
      <c r="K70" s="150"/>
      <c r="L70" s="150"/>
      <c r="M70" s="150"/>
    </row>
    <row r="71" spans="1:13" s="9" customFormat="1">
      <c r="A71" s="1"/>
      <c r="B71" s="193"/>
      <c r="C71" s="95"/>
      <c r="D71" s="48"/>
      <c r="E71" s="48"/>
      <c r="K71" s="150"/>
      <c r="L71" s="150"/>
      <c r="M71" s="150"/>
    </row>
    <row r="72" spans="1:13" s="9" customFormat="1">
      <c r="A72" s="1"/>
      <c r="B72" s="193"/>
      <c r="C72" s="95"/>
      <c r="D72" s="48"/>
      <c r="E72" s="48"/>
      <c r="K72" s="150"/>
      <c r="L72" s="150"/>
      <c r="M72" s="150"/>
    </row>
    <row r="73" spans="1:13" s="9" customFormat="1">
      <c r="A73" s="1"/>
      <c r="B73" s="412" t="s">
        <v>76</v>
      </c>
      <c r="C73" s="413"/>
      <c r="D73" s="413"/>
      <c r="E73" s="413"/>
      <c r="K73" s="150"/>
      <c r="L73" s="150"/>
      <c r="M73" s="150"/>
    </row>
    <row r="74" spans="1:13" s="9" customFormat="1">
      <c r="A74" s="1"/>
      <c r="B74" s="191" t="s">
        <v>2</v>
      </c>
      <c r="C74" s="10" t="s">
        <v>1808</v>
      </c>
      <c r="D74" s="48"/>
      <c r="E74" s="48"/>
      <c r="K74" s="150"/>
      <c r="L74" s="150"/>
      <c r="M74" s="150"/>
    </row>
    <row r="75" spans="1:13" s="9" customFormat="1">
      <c r="A75" s="1"/>
      <c r="B75" s="182" t="s">
        <v>77</v>
      </c>
      <c r="C75" s="220">
        <v>1255977.6399999999</v>
      </c>
      <c r="D75" s="48"/>
      <c r="E75" s="48"/>
      <c r="K75" s="150"/>
      <c r="L75" s="150"/>
      <c r="M75" s="150"/>
    </row>
    <row r="76" spans="1:13" s="9" customFormat="1">
      <c r="A76" s="1"/>
      <c r="B76" s="182" t="s">
        <v>78</v>
      </c>
      <c r="C76" s="220">
        <v>69815</v>
      </c>
      <c r="D76" s="48"/>
      <c r="E76" s="48"/>
      <c r="K76" s="150"/>
      <c r="L76" s="150"/>
      <c r="M76" s="150"/>
    </row>
    <row r="77" spans="1:13" s="9" customFormat="1">
      <c r="A77" s="1"/>
      <c r="B77" s="182" t="s">
        <v>79</v>
      </c>
      <c r="C77" s="220">
        <v>720000</v>
      </c>
      <c r="D77" s="48"/>
      <c r="E77" s="48"/>
      <c r="K77" s="150"/>
      <c r="L77" s="150"/>
      <c r="M77" s="150"/>
    </row>
    <row r="78" spans="1:13" s="9" customFormat="1">
      <c r="A78" s="1"/>
      <c r="B78" s="182" t="s">
        <v>80</v>
      </c>
      <c r="C78" s="220">
        <v>77180</v>
      </c>
      <c r="D78" s="48"/>
      <c r="E78" s="48"/>
      <c r="K78" s="150"/>
      <c r="L78" s="150"/>
      <c r="M78" s="150"/>
    </row>
    <row r="79" spans="1:13" s="9" customFormat="1">
      <c r="A79" s="1"/>
      <c r="B79" s="182" t="s">
        <v>81</v>
      </c>
      <c r="C79" s="220">
        <v>22340</v>
      </c>
      <c r="D79" s="48"/>
      <c r="E79" s="48"/>
      <c r="K79" s="150"/>
      <c r="L79" s="150"/>
      <c r="M79" s="150"/>
    </row>
    <row r="80" spans="1:13" s="9" customFormat="1">
      <c r="A80" s="1"/>
      <c r="B80" s="182" t="s">
        <v>82</v>
      </c>
      <c r="C80" s="220">
        <v>575750</v>
      </c>
      <c r="D80" s="48"/>
      <c r="E80" s="48"/>
      <c r="K80" s="150"/>
      <c r="L80" s="150"/>
      <c r="M80" s="150"/>
    </row>
    <row r="81" spans="1:13" s="9" customFormat="1">
      <c r="A81" s="1"/>
      <c r="B81" s="182" t="s">
        <v>83</v>
      </c>
      <c r="C81" s="220">
        <v>1826111.2</v>
      </c>
      <c r="D81" s="48"/>
      <c r="E81" s="48"/>
      <c r="K81" s="150"/>
      <c r="L81" s="150"/>
      <c r="M81" s="150"/>
    </row>
    <row r="82" spans="1:13" s="9" customFormat="1">
      <c r="A82" s="1"/>
      <c r="B82" s="182" t="s">
        <v>84</v>
      </c>
      <c r="C82" s="220">
        <v>1056255</v>
      </c>
      <c r="D82" s="48"/>
      <c r="E82" s="48"/>
      <c r="K82" s="150"/>
      <c r="L82" s="150"/>
      <c r="M82" s="150"/>
    </row>
    <row r="83" spans="1:13" s="9" customFormat="1">
      <c r="A83" s="1"/>
      <c r="B83" s="182" t="s">
        <v>85</v>
      </c>
      <c r="C83" s="220">
        <v>333480</v>
      </c>
      <c r="D83" s="48"/>
      <c r="E83" s="48"/>
      <c r="K83" s="150"/>
      <c r="L83" s="150"/>
      <c r="M83" s="150"/>
    </row>
    <row r="84" spans="1:13" s="9" customFormat="1">
      <c r="A84" s="1"/>
      <c r="B84" s="182" t="s">
        <v>86</v>
      </c>
      <c r="C84" s="220">
        <v>138940</v>
      </c>
      <c r="D84" s="48"/>
      <c r="E84" s="48"/>
      <c r="K84" s="150"/>
      <c r="L84" s="150"/>
      <c r="M84" s="150"/>
    </row>
    <row r="85" spans="1:13" s="9" customFormat="1">
      <c r="A85" s="1"/>
      <c r="B85" s="182" t="s">
        <v>87</v>
      </c>
      <c r="C85" s="220">
        <v>20000</v>
      </c>
      <c r="D85" s="48"/>
      <c r="E85" s="48"/>
      <c r="K85" s="150"/>
      <c r="L85" s="150"/>
      <c r="M85" s="150"/>
    </row>
    <row r="86" spans="1:13" s="9" customFormat="1">
      <c r="A86" s="1"/>
      <c r="B86" s="182" t="s">
        <v>925</v>
      </c>
      <c r="C86" s="220">
        <v>697767.5</v>
      </c>
      <c r="D86" s="48"/>
      <c r="E86" s="48"/>
      <c r="K86" s="150"/>
      <c r="L86" s="150"/>
      <c r="M86" s="150"/>
    </row>
    <row r="87" spans="1:13" s="9" customFormat="1">
      <c r="A87" s="1"/>
      <c r="B87" s="192" t="s">
        <v>162</v>
      </c>
      <c r="C87" s="194">
        <f>SUM(C75:C86)</f>
        <v>6793616.3399999999</v>
      </c>
      <c r="D87" s="48"/>
      <c r="E87" s="48"/>
      <c r="K87" s="150"/>
      <c r="L87" s="150"/>
      <c r="M87" s="150"/>
    </row>
    <row r="88" spans="1:13" s="9" customFormat="1">
      <c r="A88" s="1"/>
      <c r="B88" s="193"/>
      <c r="C88" s="195"/>
      <c r="D88" s="48"/>
      <c r="E88" s="48"/>
      <c r="K88" s="150"/>
      <c r="L88" s="150"/>
      <c r="M88" s="150"/>
    </row>
    <row r="89" spans="1:13" s="9" customFormat="1">
      <c r="A89" s="1"/>
      <c r="B89" s="196"/>
      <c r="C89" s="48"/>
      <c r="D89" s="48"/>
      <c r="E89" s="48"/>
      <c r="K89" s="150"/>
      <c r="L89" s="150"/>
      <c r="M89" s="150"/>
    </row>
    <row r="90" spans="1:13" s="9" customFormat="1">
      <c r="A90" s="1"/>
      <c r="B90" s="412" t="s">
        <v>88</v>
      </c>
      <c r="C90" s="413"/>
      <c r="D90" s="413"/>
      <c r="E90" s="413"/>
      <c r="K90" s="150"/>
      <c r="L90" s="150"/>
      <c r="M90" s="150"/>
    </row>
    <row r="91" spans="1:13" s="9" customFormat="1">
      <c r="A91" s="1"/>
      <c r="B91" s="191" t="s">
        <v>2</v>
      </c>
      <c r="C91" s="191" t="s">
        <v>89</v>
      </c>
      <c r="D91" s="48"/>
      <c r="E91" s="48"/>
      <c r="K91" s="150"/>
      <c r="L91" s="150"/>
      <c r="M91" s="150"/>
    </row>
    <row r="92" spans="1:13" s="9" customFormat="1">
      <c r="A92" s="1"/>
      <c r="B92" s="411" t="s">
        <v>1813</v>
      </c>
      <c r="C92" s="411"/>
      <c r="D92" s="197"/>
      <c r="E92" s="48"/>
      <c r="K92" s="150"/>
      <c r="L92" s="150"/>
      <c r="M92" s="150"/>
    </row>
    <row r="93" spans="1:13" s="9" customFormat="1">
      <c r="A93" s="1"/>
      <c r="B93" s="400" t="s">
        <v>1814</v>
      </c>
      <c r="C93" s="5">
        <f>SUM(C94:C101)</f>
        <v>71757327.030000001</v>
      </c>
      <c r="D93" s="48"/>
      <c r="E93" s="48"/>
      <c r="K93" s="150"/>
      <c r="L93" s="150"/>
      <c r="M93" s="150"/>
    </row>
    <row r="94" spans="1:13" s="9" customFormat="1">
      <c r="A94" s="1"/>
      <c r="B94" s="400" t="s">
        <v>90</v>
      </c>
      <c r="C94" s="220">
        <v>13903108.82</v>
      </c>
      <c r="D94" s="48"/>
      <c r="E94" s="48"/>
      <c r="K94" s="150"/>
      <c r="L94" s="150"/>
      <c r="M94" s="150"/>
    </row>
    <row r="95" spans="1:13" s="9" customFormat="1">
      <c r="A95" s="1"/>
      <c r="B95" s="400" t="s">
        <v>91</v>
      </c>
      <c r="C95" s="220">
        <v>6136178.8600000003</v>
      </c>
      <c r="D95" s="48"/>
      <c r="E95" s="48"/>
      <c r="K95" s="150"/>
      <c r="L95" s="150"/>
      <c r="M95" s="150"/>
    </row>
    <row r="96" spans="1:13" s="9" customFormat="1">
      <c r="A96" s="1"/>
      <c r="B96" s="400" t="s">
        <v>92</v>
      </c>
      <c r="C96" s="220">
        <v>3903493.09</v>
      </c>
      <c r="D96" s="48"/>
      <c r="E96" s="48"/>
      <c r="K96" s="150"/>
      <c r="L96" s="150"/>
      <c r="M96" s="150"/>
    </row>
    <row r="97" spans="1:13" s="9" customFormat="1">
      <c r="A97" s="1"/>
      <c r="B97" s="400" t="s">
        <v>93</v>
      </c>
      <c r="C97" s="220">
        <v>21837773.760000002</v>
      </c>
      <c r="D97" s="48"/>
      <c r="E97" s="48"/>
      <c r="K97" s="150"/>
      <c r="L97" s="150"/>
      <c r="M97" s="150"/>
    </row>
    <row r="98" spans="1:13" s="9" customFormat="1">
      <c r="A98" s="1"/>
      <c r="B98" s="400" t="s">
        <v>94</v>
      </c>
      <c r="C98" s="220">
        <v>8161411</v>
      </c>
      <c r="D98" s="48"/>
      <c r="E98" s="48"/>
      <c r="K98" s="150"/>
      <c r="L98" s="150"/>
      <c r="M98" s="150"/>
    </row>
    <row r="99" spans="1:13" s="9" customFormat="1">
      <c r="A99" s="1"/>
      <c r="B99" s="400" t="s">
        <v>95</v>
      </c>
      <c r="C99" s="220">
        <v>7713542.4199999999</v>
      </c>
      <c r="D99" s="48"/>
      <c r="E99" s="48"/>
      <c r="K99" s="150"/>
      <c r="L99" s="150"/>
      <c r="M99" s="150"/>
    </row>
    <row r="100" spans="1:13" s="9" customFormat="1">
      <c r="A100" s="1"/>
      <c r="B100" s="400" t="s">
        <v>96</v>
      </c>
      <c r="C100" s="220">
        <v>6667777.0599999996</v>
      </c>
      <c r="D100" s="48"/>
      <c r="E100" s="48"/>
      <c r="K100" s="150"/>
      <c r="L100" s="150"/>
      <c r="M100" s="150"/>
    </row>
    <row r="101" spans="1:13" s="9" customFormat="1">
      <c r="A101" s="1"/>
      <c r="B101" s="400" t="s">
        <v>97</v>
      </c>
      <c r="C101" s="220">
        <v>3434042.02</v>
      </c>
      <c r="D101" s="48"/>
      <c r="E101" s="48"/>
      <c r="K101" s="150"/>
      <c r="L101" s="150"/>
      <c r="M101" s="150"/>
    </row>
    <row r="102" spans="1:13" s="9" customFormat="1">
      <c r="A102" s="1"/>
      <c r="B102" s="198"/>
      <c r="C102" s="53"/>
      <c r="D102" s="48"/>
      <c r="E102" s="48"/>
      <c r="K102" s="150"/>
      <c r="L102" s="150"/>
      <c r="M102" s="150"/>
    </row>
    <row r="103" spans="1:13" s="9" customFormat="1">
      <c r="A103" s="1"/>
      <c r="B103" s="196"/>
      <c r="C103" s="48"/>
      <c r="D103" s="48"/>
      <c r="E103" s="48"/>
      <c r="K103" s="150"/>
      <c r="L103" s="150"/>
      <c r="M103" s="150"/>
    </row>
    <row r="104" spans="1:13" s="9" customFormat="1">
      <c r="A104" s="1"/>
      <c r="B104" s="412" t="s">
        <v>98</v>
      </c>
      <c r="C104" s="413"/>
      <c r="D104" s="413"/>
      <c r="E104" s="413"/>
      <c r="K104" s="150"/>
      <c r="L104" s="150"/>
      <c r="M104" s="150"/>
    </row>
    <row r="105" spans="1:13" s="9" customFormat="1">
      <c r="A105" s="1"/>
      <c r="B105" s="191" t="s">
        <v>2</v>
      </c>
      <c r="C105" s="191" t="s">
        <v>89</v>
      </c>
      <c r="D105" s="48"/>
      <c r="E105" s="48"/>
      <c r="K105" s="150"/>
      <c r="L105" s="150"/>
      <c r="M105" s="150"/>
    </row>
    <row r="106" spans="1:13" s="9" customFormat="1">
      <c r="A106" s="1"/>
      <c r="B106" s="414" t="s">
        <v>1815</v>
      </c>
      <c r="C106" s="414"/>
      <c r="D106" s="197"/>
      <c r="E106" s="48"/>
      <c r="K106" s="150"/>
      <c r="L106" s="150"/>
      <c r="M106" s="150"/>
    </row>
    <row r="107" spans="1:13" s="9" customFormat="1">
      <c r="A107" s="1"/>
      <c r="B107" s="182" t="s">
        <v>1816</v>
      </c>
      <c r="C107" s="5">
        <f>SUM(C108:C114)</f>
        <v>104885425.95</v>
      </c>
      <c r="D107" s="48"/>
      <c r="E107" s="48"/>
      <c r="K107" s="150"/>
      <c r="L107" s="150"/>
      <c r="M107" s="150"/>
    </row>
    <row r="108" spans="1:13" s="9" customFormat="1">
      <c r="A108" s="1"/>
      <c r="B108" s="182" t="s">
        <v>99</v>
      </c>
      <c r="C108" s="220">
        <v>69276632.400000006</v>
      </c>
      <c r="D108" s="48"/>
      <c r="E108" s="48"/>
      <c r="K108" s="150"/>
      <c r="L108" s="150"/>
      <c r="M108" s="150"/>
    </row>
    <row r="109" spans="1:13" s="9" customFormat="1">
      <c r="A109" s="1"/>
      <c r="B109" s="182" t="s">
        <v>1485</v>
      </c>
      <c r="C109" s="220">
        <v>131924.65</v>
      </c>
      <c r="D109" s="48"/>
      <c r="E109" s="48"/>
      <c r="K109" s="150"/>
      <c r="L109" s="150"/>
      <c r="M109" s="150"/>
    </row>
    <row r="110" spans="1:13" s="9" customFormat="1">
      <c r="A110" s="1"/>
      <c r="B110" s="182" t="s">
        <v>103</v>
      </c>
      <c r="C110" s="220">
        <v>1435721.96</v>
      </c>
      <c r="D110" s="48"/>
      <c r="E110" s="48"/>
      <c r="K110" s="150"/>
      <c r="L110" s="150"/>
      <c r="M110" s="150"/>
    </row>
    <row r="111" spans="1:13" s="9" customFormat="1">
      <c r="A111" s="1"/>
      <c r="B111" s="182" t="s">
        <v>101</v>
      </c>
      <c r="C111" s="220">
        <v>13388061.470000001</v>
      </c>
      <c r="D111" s="48"/>
      <c r="E111" s="48"/>
      <c r="K111" s="150"/>
      <c r="L111" s="150"/>
      <c r="M111" s="150"/>
    </row>
    <row r="112" spans="1:13" s="9" customFormat="1">
      <c r="A112" s="1"/>
      <c r="B112" s="182" t="s">
        <v>100</v>
      </c>
      <c r="C112" s="220">
        <v>4060527.16</v>
      </c>
      <c r="D112" s="48"/>
      <c r="E112" s="48"/>
      <c r="K112" s="150"/>
      <c r="L112" s="150"/>
      <c r="M112" s="150"/>
    </row>
    <row r="113" spans="1:13" s="9" customFormat="1">
      <c r="A113" s="1"/>
      <c r="B113" s="182" t="s">
        <v>102</v>
      </c>
      <c r="C113" s="220">
        <v>3662784.84</v>
      </c>
      <c r="D113" s="48"/>
      <c r="E113" s="48"/>
      <c r="K113" s="150"/>
      <c r="L113" s="150"/>
      <c r="M113" s="150"/>
    </row>
    <row r="114" spans="1:13" s="9" customFormat="1">
      <c r="A114" s="1"/>
      <c r="B114" s="182" t="s">
        <v>104</v>
      </c>
      <c r="C114" s="220">
        <v>12929773.470000001</v>
      </c>
      <c r="D114" s="48"/>
      <c r="E114" s="48"/>
      <c r="K114" s="150"/>
      <c r="L114" s="150"/>
      <c r="M114" s="150"/>
    </row>
    <row r="115" spans="1:13" s="9" customFormat="1">
      <c r="A115" s="1"/>
      <c r="B115" s="196"/>
      <c r="C115" s="48"/>
      <c r="D115" s="48"/>
      <c r="E115" s="48"/>
      <c r="K115" s="150"/>
      <c r="L115" s="150"/>
      <c r="M115" s="150"/>
    </row>
    <row r="116" spans="1:13" s="9" customFormat="1">
      <c r="A116" s="1"/>
      <c r="B116" s="412" t="s">
        <v>105</v>
      </c>
      <c r="C116" s="413"/>
      <c r="D116" s="413"/>
      <c r="E116" s="413"/>
      <c r="K116" s="150"/>
      <c r="L116" s="150"/>
      <c r="M116" s="150"/>
    </row>
    <row r="117" spans="1:13" s="9" customFormat="1">
      <c r="A117" s="1"/>
      <c r="B117" s="191" t="s">
        <v>2</v>
      </c>
      <c r="C117" s="191" t="s">
        <v>89</v>
      </c>
      <c r="D117" s="48"/>
      <c r="E117" s="48"/>
      <c r="K117" s="150"/>
      <c r="L117" s="150"/>
      <c r="M117" s="150"/>
    </row>
    <row r="118" spans="1:13" s="9" customFormat="1">
      <c r="A118" s="1"/>
      <c r="B118" s="182" t="s">
        <v>1817</v>
      </c>
      <c r="C118" s="220">
        <v>2800988.56</v>
      </c>
      <c r="D118" s="48"/>
      <c r="E118" s="48"/>
      <c r="K118" s="150"/>
      <c r="L118" s="150"/>
      <c r="M118" s="150"/>
    </row>
    <row r="119" spans="1:13" s="9" customFormat="1">
      <c r="A119" s="1"/>
      <c r="B119" s="182" t="s">
        <v>1818</v>
      </c>
      <c r="C119" s="220">
        <v>4109199.44</v>
      </c>
      <c r="D119" s="48"/>
      <c r="E119" s="48"/>
      <c r="K119" s="150"/>
      <c r="L119" s="150"/>
      <c r="M119" s="150"/>
    </row>
    <row r="120" spans="1:13" s="9" customFormat="1">
      <c r="A120" s="1"/>
      <c r="B120" s="182" t="s">
        <v>1819</v>
      </c>
      <c r="C120" s="220">
        <v>2701500</v>
      </c>
      <c r="D120" s="48"/>
      <c r="E120" s="48"/>
      <c r="K120" s="150"/>
      <c r="L120" s="150"/>
      <c r="M120" s="150"/>
    </row>
    <row r="121" spans="1:13" s="9" customFormat="1">
      <c r="A121" s="1"/>
      <c r="B121" s="182" t="s">
        <v>1820</v>
      </c>
      <c r="C121" s="221">
        <v>0</v>
      </c>
      <c r="D121" s="48"/>
      <c r="E121" s="48"/>
      <c r="K121" s="150"/>
      <c r="L121" s="150"/>
      <c r="M121" s="150"/>
    </row>
    <row r="122" spans="1:13" s="9" customFormat="1">
      <c r="A122" s="1"/>
      <c r="B122" s="182" t="s">
        <v>1821</v>
      </c>
      <c r="C122" s="221">
        <v>0</v>
      </c>
      <c r="D122" s="48"/>
      <c r="E122" s="48"/>
      <c r="K122" s="150"/>
      <c r="L122" s="150"/>
      <c r="M122" s="150"/>
    </row>
    <row r="123" spans="1:13" s="9" customFormat="1">
      <c r="A123" s="1"/>
      <c r="B123" s="199" t="s">
        <v>1410</v>
      </c>
      <c r="C123" s="5">
        <f>SUM(C118:C122)</f>
        <v>9611688</v>
      </c>
      <c r="D123" s="48"/>
      <c r="E123" s="48"/>
      <c r="K123" s="150"/>
      <c r="L123" s="150"/>
      <c r="M123" s="150"/>
    </row>
    <row r="124" spans="1:13" s="9" customFormat="1">
      <c r="A124" s="1"/>
      <c r="B124" s="200"/>
      <c r="C124" s="135"/>
      <c r="D124" s="48"/>
      <c r="E124" s="48"/>
      <c r="K124" s="150"/>
      <c r="L124" s="150"/>
      <c r="M124" s="150"/>
    </row>
    <row r="125" spans="1:13" s="9" customFormat="1">
      <c r="A125" s="1"/>
      <c r="B125" s="412" t="s">
        <v>106</v>
      </c>
      <c r="C125" s="413"/>
      <c r="D125" s="413"/>
      <c r="E125" s="413"/>
      <c r="I125" s="150"/>
    </row>
    <row r="126" spans="1:13" s="9" customFormat="1">
      <c r="A126" s="1"/>
      <c r="B126" s="191" t="s">
        <v>2</v>
      </c>
      <c r="C126" s="201" t="s">
        <v>107</v>
      </c>
      <c r="D126" s="48"/>
      <c r="E126" s="48"/>
      <c r="I126" s="150"/>
    </row>
    <row r="127" spans="1:13" s="9" customFormat="1" ht="25.5">
      <c r="A127" s="1"/>
      <c r="B127" s="401" t="s">
        <v>163</v>
      </c>
      <c r="C127" s="220">
        <v>6600000</v>
      </c>
      <c r="D127" s="48"/>
      <c r="E127" s="48"/>
      <c r="I127" s="150"/>
    </row>
    <row r="128" spans="1:13" s="9" customFormat="1">
      <c r="A128" s="1"/>
      <c r="B128" s="401" t="s">
        <v>1486</v>
      </c>
      <c r="C128" s="220">
        <v>5462520</v>
      </c>
      <c r="D128" s="48"/>
      <c r="E128" s="48"/>
      <c r="I128" s="150"/>
    </row>
    <row r="129" spans="1:13" s="9" customFormat="1">
      <c r="A129" s="1"/>
      <c r="B129" s="402" t="s">
        <v>1211</v>
      </c>
      <c r="C129" s="220">
        <v>2261049.33</v>
      </c>
      <c r="D129" s="48"/>
      <c r="E129" s="48"/>
      <c r="I129" s="150"/>
    </row>
    <row r="130" spans="1:13" s="9" customFormat="1">
      <c r="A130" s="1"/>
      <c r="B130" s="402" t="s">
        <v>1487</v>
      </c>
      <c r="C130" s="220">
        <v>673095.67</v>
      </c>
      <c r="D130" s="48"/>
      <c r="E130" s="48"/>
      <c r="I130" s="150"/>
    </row>
    <row r="131" spans="1:13" s="9" customFormat="1">
      <c r="A131" s="1"/>
      <c r="B131" s="402" t="s">
        <v>1488</v>
      </c>
      <c r="C131" s="220">
        <v>65855</v>
      </c>
      <c r="D131" s="48"/>
      <c r="E131" s="48"/>
      <c r="I131" s="150"/>
    </row>
    <row r="132" spans="1:13" s="9" customFormat="1">
      <c r="A132" s="1"/>
      <c r="B132" s="402" t="s">
        <v>87</v>
      </c>
      <c r="C132" s="221">
        <v>0</v>
      </c>
      <c r="D132" s="48"/>
      <c r="E132" s="48"/>
      <c r="I132" s="150"/>
    </row>
    <row r="133" spans="1:13" s="9" customFormat="1">
      <c r="A133" s="1"/>
      <c r="B133" s="402" t="s">
        <v>1489</v>
      </c>
      <c r="C133" s="157">
        <v>1115000</v>
      </c>
      <c r="D133" s="48"/>
      <c r="E133" s="48"/>
      <c r="I133" s="150"/>
    </row>
    <row r="134" spans="1:13" s="9" customFormat="1">
      <c r="A134" s="1"/>
      <c r="B134" s="202" t="s">
        <v>1411</v>
      </c>
      <c r="C134" s="203">
        <f>SUM(C127:C133)</f>
        <v>16177520</v>
      </c>
      <c r="D134" s="48"/>
      <c r="E134" s="48"/>
      <c r="I134" s="150"/>
    </row>
    <row r="135" spans="1:13" s="9" customFormat="1">
      <c r="A135" s="1"/>
      <c r="B135" s="8"/>
      <c r="C135" s="1"/>
      <c r="D135" s="1"/>
      <c r="E135" s="1"/>
      <c r="K135" s="150"/>
      <c r="L135" s="150"/>
      <c r="M135" s="150"/>
    </row>
    <row r="136" spans="1:13" s="9" customFormat="1">
      <c r="A136" s="1"/>
      <c r="B136" s="8"/>
      <c r="C136" s="1"/>
      <c r="D136" s="1"/>
      <c r="E136" s="1"/>
      <c r="K136" s="150"/>
      <c r="L136" s="150"/>
      <c r="M136" s="150"/>
    </row>
    <row r="137" spans="1:13" s="9" customFormat="1">
      <c r="A137" s="1"/>
      <c r="B137" s="8"/>
      <c r="C137" s="1"/>
      <c r="D137" s="1"/>
      <c r="E137" s="1"/>
      <c r="K137" s="150"/>
      <c r="L137" s="150"/>
      <c r="M137" s="150"/>
    </row>
    <row r="138" spans="1:13" s="9" customFormat="1">
      <c r="A138" s="1"/>
      <c r="B138" s="8"/>
      <c r="C138" s="1"/>
      <c r="D138" s="1"/>
      <c r="E138" s="1"/>
      <c r="K138" s="150"/>
      <c r="L138" s="150"/>
      <c r="M138" s="150"/>
    </row>
    <row r="139" spans="1:13" s="225" customFormat="1" ht="12.75" customHeight="1">
      <c r="B139" s="226" t="s">
        <v>1524</v>
      </c>
      <c r="C139" s="440" t="s">
        <v>1823</v>
      </c>
      <c r="D139" s="440"/>
      <c r="E139" s="440" t="s">
        <v>158</v>
      </c>
      <c r="F139" s="440"/>
      <c r="G139" s="440"/>
    </row>
    <row r="140" spans="1:13" s="227" customFormat="1" ht="14.25">
      <c r="B140" s="226" t="s">
        <v>166</v>
      </c>
      <c r="C140" s="441" t="s">
        <v>160</v>
      </c>
      <c r="D140" s="441"/>
      <c r="E140" s="441" t="s">
        <v>161</v>
      </c>
      <c r="F140" s="441"/>
      <c r="G140" s="441"/>
    </row>
    <row r="141" spans="1:13" s="225" customFormat="1" ht="14.25">
      <c r="B141" s="226" t="s">
        <v>108</v>
      </c>
      <c r="C141" s="440" t="s">
        <v>109</v>
      </c>
      <c r="D141" s="440"/>
      <c r="E141" s="440" t="s">
        <v>110</v>
      </c>
      <c r="F141" s="440"/>
      <c r="G141" s="440"/>
    </row>
    <row r="142" spans="1:13" s="225" customFormat="1" ht="14.25">
      <c r="B142" s="226" t="s">
        <v>111</v>
      </c>
      <c r="C142" s="440" t="s">
        <v>112</v>
      </c>
      <c r="D142" s="440"/>
      <c r="E142" s="440" t="s">
        <v>113</v>
      </c>
      <c r="F142" s="440"/>
      <c r="G142" s="440"/>
    </row>
  </sheetData>
  <mergeCells count="28">
    <mergeCell ref="B104:E104"/>
    <mergeCell ref="B1:E1"/>
    <mergeCell ref="B2:D2"/>
    <mergeCell ref="B3:E3"/>
    <mergeCell ref="B4:D4"/>
    <mergeCell ref="B5:E5"/>
    <mergeCell ref="C142:D142"/>
    <mergeCell ref="E142:G142"/>
    <mergeCell ref="B6:B9"/>
    <mergeCell ref="A10:M10"/>
    <mergeCell ref="A26:M26"/>
    <mergeCell ref="A45:M45"/>
    <mergeCell ref="F6:G6"/>
    <mergeCell ref="F7:G7"/>
    <mergeCell ref="A56:C56"/>
    <mergeCell ref="B106:C106"/>
    <mergeCell ref="B116:E116"/>
    <mergeCell ref="B125:E125"/>
    <mergeCell ref="B65:E65"/>
    <mergeCell ref="B73:E73"/>
    <mergeCell ref="B90:E90"/>
    <mergeCell ref="B92:C92"/>
    <mergeCell ref="C139:D139"/>
    <mergeCell ref="E139:G139"/>
    <mergeCell ref="C140:D140"/>
    <mergeCell ref="E140:G140"/>
    <mergeCell ref="C141:D141"/>
    <mergeCell ref="E141:G141"/>
  </mergeCells>
  <pageMargins left="0.15748031496062992" right="0.27559055118110237" top="0.55118110236220474" bottom="0.36" header="0.43307086614173229" footer="0.19685039370078741"/>
  <pageSetup paperSize="5" scale="70" orientation="landscape" blackAndWhite="1" r:id="rId1"/>
  <headerFooter>
    <oddFooter>&amp;R&amp;P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4" tint="0.39997558519241921"/>
  </sheetPr>
  <dimension ref="A1:M142"/>
  <sheetViews>
    <sheetView showGridLines="0" zoomScale="80" zoomScaleNormal="80" workbookViewId="0">
      <pane xSplit="2" ySplit="10" topLeftCell="C11" activePane="bottomRight" state="frozen"/>
      <selection pane="topRight" activeCell="C1" sqref="C1"/>
      <selection pane="bottomLeft" activeCell="A11" sqref="A11"/>
      <selection pane="bottomRight" activeCell="I19" sqref="I19"/>
    </sheetView>
  </sheetViews>
  <sheetFormatPr defaultRowHeight="12.75"/>
  <cols>
    <col min="1" max="1" width="8.625" style="1" bestFit="1" customWidth="1"/>
    <col min="2" max="2" width="38.625" style="1" customWidth="1"/>
    <col min="3" max="3" width="23.375" style="1" bestFit="1" customWidth="1"/>
    <col min="4" max="4" width="17.25" style="1" customWidth="1"/>
    <col min="5" max="5" width="16.875" style="1" customWidth="1"/>
    <col min="6" max="6" width="18" style="1" bestFit="1" customWidth="1"/>
    <col min="7" max="7" width="16.875" style="9" customWidth="1"/>
    <col min="8" max="8" width="7.75" style="36" bestFit="1" customWidth="1"/>
    <col min="9" max="9" width="18.375" style="1" bestFit="1" customWidth="1"/>
    <col min="10" max="10" width="16.875" style="1" bestFit="1" customWidth="1"/>
    <col min="11" max="11" width="18.375" style="48" bestFit="1" customWidth="1"/>
    <col min="12" max="12" width="14.875" style="48" customWidth="1"/>
    <col min="13" max="13" width="15.125" style="48" customWidth="1"/>
    <col min="14" max="16384" width="9" style="1"/>
  </cols>
  <sheetData>
    <row r="1" spans="1:13" ht="12.75" customHeight="1">
      <c r="B1" s="418" t="s">
        <v>140</v>
      </c>
      <c r="C1" s="418"/>
      <c r="D1" s="418"/>
      <c r="E1" s="418"/>
      <c r="F1" s="9" t="s">
        <v>1853</v>
      </c>
      <c r="G1" s="126" t="s">
        <v>185</v>
      </c>
      <c r="H1" s="1"/>
    </row>
    <row r="2" spans="1:13">
      <c r="B2" s="418" t="s">
        <v>118</v>
      </c>
      <c r="C2" s="418"/>
      <c r="D2" s="418"/>
      <c r="E2" s="418"/>
      <c r="F2" s="9" t="s">
        <v>1854</v>
      </c>
      <c r="G2" s="9" t="s">
        <v>1876</v>
      </c>
      <c r="H2" s="1"/>
      <c r="I2" s="113" t="s">
        <v>1877</v>
      </c>
    </row>
    <row r="3" spans="1:13" ht="12.75" customHeight="1">
      <c r="B3" s="418" t="s">
        <v>1530</v>
      </c>
      <c r="C3" s="418"/>
      <c r="D3" s="418"/>
      <c r="E3" s="418"/>
      <c r="F3" s="9" t="s">
        <v>1855</v>
      </c>
      <c r="G3" s="9" t="s">
        <v>1480</v>
      </c>
      <c r="H3" s="1"/>
    </row>
    <row r="4" spans="1:13">
      <c r="B4" s="418"/>
      <c r="C4" s="418"/>
      <c r="D4" s="418"/>
      <c r="E4" s="9"/>
      <c r="F4" s="9" t="s">
        <v>1856</v>
      </c>
      <c r="G4" s="9" t="s">
        <v>1830</v>
      </c>
      <c r="H4" s="1"/>
    </row>
    <row r="5" spans="1:13" ht="12.75" customHeight="1">
      <c r="B5" s="419" t="s">
        <v>1531</v>
      </c>
      <c r="C5" s="420"/>
      <c r="D5" s="420"/>
      <c r="E5" s="420"/>
    </row>
    <row r="6" spans="1:13" s="15" customFormat="1">
      <c r="A6" s="11" t="s">
        <v>122</v>
      </c>
      <c r="B6" s="415" t="s">
        <v>2</v>
      </c>
      <c r="C6" s="187" t="s">
        <v>1533</v>
      </c>
      <c r="D6" s="12" t="s">
        <v>1534</v>
      </c>
      <c r="E6" s="231" t="s">
        <v>123</v>
      </c>
      <c r="F6" s="429" t="s">
        <v>1412</v>
      </c>
      <c r="G6" s="430"/>
      <c r="H6" s="183" t="s">
        <v>124</v>
      </c>
      <c r="I6" s="13" t="s">
        <v>125</v>
      </c>
      <c r="J6" s="14" t="s">
        <v>126</v>
      </c>
      <c r="K6" s="151" t="s">
        <v>123</v>
      </c>
      <c r="L6" s="152" t="s">
        <v>127</v>
      </c>
      <c r="M6" s="152" t="s">
        <v>127</v>
      </c>
    </row>
    <row r="7" spans="1:13" s="15" customFormat="1">
      <c r="A7" s="16" t="s">
        <v>2</v>
      </c>
      <c r="B7" s="416"/>
      <c r="C7" s="188" t="s">
        <v>3</v>
      </c>
      <c r="D7" s="17" t="s">
        <v>4</v>
      </c>
      <c r="E7" s="18" t="s">
        <v>1535</v>
      </c>
      <c r="F7" s="431" t="s">
        <v>185</v>
      </c>
      <c r="G7" s="432"/>
      <c r="H7" s="184" t="s">
        <v>128</v>
      </c>
      <c r="I7" s="19" t="s">
        <v>1483</v>
      </c>
      <c r="J7" s="20" t="s">
        <v>1537</v>
      </c>
      <c r="K7" s="153" t="s">
        <v>126</v>
      </c>
      <c r="L7" s="154" t="s">
        <v>129</v>
      </c>
      <c r="M7" s="154" t="s">
        <v>130</v>
      </c>
    </row>
    <row r="8" spans="1:13" s="15" customFormat="1">
      <c r="A8" s="16"/>
      <c r="B8" s="416"/>
      <c r="C8" s="189" t="s">
        <v>1532</v>
      </c>
      <c r="D8" s="129" t="s">
        <v>1407</v>
      </c>
      <c r="E8" s="233" t="s">
        <v>1536</v>
      </c>
      <c r="F8" s="70" t="s">
        <v>152</v>
      </c>
      <c r="G8" s="70" t="s">
        <v>151</v>
      </c>
      <c r="H8" s="184">
        <v>2563</v>
      </c>
      <c r="I8" s="21"/>
      <c r="J8" s="20"/>
      <c r="K8" s="153"/>
      <c r="L8" s="154" t="s">
        <v>131</v>
      </c>
      <c r="M8" s="154" t="s">
        <v>131</v>
      </c>
    </row>
    <row r="9" spans="1:13" s="15" customFormat="1">
      <c r="A9" s="22"/>
      <c r="B9" s="417"/>
      <c r="C9" s="23" t="s">
        <v>132</v>
      </c>
      <c r="D9" s="23" t="s">
        <v>133</v>
      </c>
      <c r="E9" s="25" t="s">
        <v>134</v>
      </c>
      <c r="F9" s="49" t="s">
        <v>153</v>
      </c>
      <c r="G9" s="49" t="s">
        <v>153</v>
      </c>
      <c r="H9" s="24"/>
      <c r="I9" s="25" t="s">
        <v>135</v>
      </c>
      <c r="J9" s="26" t="s">
        <v>136</v>
      </c>
      <c r="K9" s="155" t="s">
        <v>137</v>
      </c>
      <c r="L9" s="156" t="s">
        <v>138</v>
      </c>
      <c r="M9" s="156" t="s">
        <v>139</v>
      </c>
    </row>
    <row r="10" spans="1:13">
      <c r="A10" s="423" t="s">
        <v>5</v>
      </c>
      <c r="B10" s="424"/>
      <c r="C10" s="424"/>
      <c r="D10" s="424"/>
      <c r="E10" s="424"/>
      <c r="F10" s="424"/>
      <c r="G10" s="424"/>
      <c r="H10" s="424"/>
      <c r="I10" s="424"/>
      <c r="J10" s="424"/>
      <c r="K10" s="424"/>
      <c r="L10" s="424"/>
      <c r="M10" s="425"/>
    </row>
    <row r="11" spans="1:13">
      <c r="A11" s="2" t="s">
        <v>6</v>
      </c>
      <c r="B11" s="89" t="s">
        <v>7</v>
      </c>
      <c r="C11" s="3">
        <v>132265855.70999999</v>
      </c>
      <c r="D11" s="3">
        <v>135517014.09999999</v>
      </c>
      <c r="E11" s="27">
        <f>D11-C11</f>
        <v>3251158.3900000006</v>
      </c>
      <c r="F11" s="405">
        <v>139357473.61800003</v>
      </c>
      <c r="G11" s="406">
        <v>52435190.344482817</v>
      </c>
      <c r="H11" s="50">
        <v>0</v>
      </c>
      <c r="I11" s="28">
        <f>(D11/12)*1</f>
        <v>11293084.508333333</v>
      </c>
      <c r="J11" s="29">
        <f>'ผลการดำเนินงาน Planfin 64'!H6</f>
        <v>17101512.740000002</v>
      </c>
      <c r="K11" s="157">
        <f>J11-I11</f>
        <v>5808428.2316666692</v>
      </c>
      <c r="L11" s="157">
        <f>(J11*100)/I11-100</f>
        <v>51.433496556060874</v>
      </c>
      <c r="M11" s="157">
        <f>(J11*100)/D11</f>
        <v>12.619458046338407</v>
      </c>
    </row>
    <row r="12" spans="1:13">
      <c r="A12" s="2" t="s">
        <v>8</v>
      </c>
      <c r="B12" s="89" t="s">
        <v>9</v>
      </c>
      <c r="C12" s="3">
        <v>471250</v>
      </c>
      <c r="D12" s="3">
        <v>485000</v>
      </c>
      <c r="E12" s="27">
        <f t="shared" ref="E12:E22" si="0">D12-C12</f>
        <v>13750</v>
      </c>
      <c r="F12" s="405">
        <v>524715.4</v>
      </c>
      <c r="G12" s="406">
        <v>711400.47505250748</v>
      </c>
      <c r="H12" s="50">
        <v>0</v>
      </c>
      <c r="I12" s="28">
        <f t="shared" ref="I12:I23" si="1">(D12/12)*1</f>
        <v>40416.666666666664</v>
      </c>
      <c r="J12" s="29">
        <f>'ผลการดำเนินงาน Planfin 64'!H7</f>
        <v>0</v>
      </c>
      <c r="K12" s="157">
        <f>J12-I12</f>
        <v>-40416.666666666664</v>
      </c>
      <c r="L12" s="157">
        <f t="shared" ref="L12:L22" si="2">(J12*100)/I12-100</f>
        <v>-100</v>
      </c>
      <c r="M12" s="157">
        <f t="shared" ref="M12:M23" si="3">(J12*100)/D12</f>
        <v>0</v>
      </c>
    </row>
    <row r="13" spans="1:13">
      <c r="A13" s="2" t="s">
        <v>10</v>
      </c>
      <c r="B13" s="89" t="s">
        <v>11</v>
      </c>
      <c r="C13" s="3">
        <v>875909.55</v>
      </c>
      <c r="D13" s="3">
        <v>895000</v>
      </c>
      <c r="E13" s="27">
        <f t="shared" si="0"/>
        <v>19090.449999999953</v>
      </c>
      <c r="F13" s="405">
        <v>2083360.1410000001</v>
      </c>
      <c r="G13" s="406">
        <v>3672339.6792115769</v>
      </c>
      <c r="H13" s="50">
        <v>0</v>
      </c>
      <c r="I13" s="28">
        <f t="shared" si="1"/>
        <v>74583.333333333328</v>
      </c>
      <c r="J13" s="29">
        <f>'ผลการดำเนินงาน Planfin 64'!H8</f>
        <v>267626</v>
      </c>
      <c r="K13" s="157">
        <f t="shared" ref="K13:K23" si="4">J13-I13</f>
        <v>193042.66666666669</v>
      </c>
      <c r="L13" s="157">
        <f t="shared" si="2"/>
        <v>258.82815642458104</v>
      </c>
      <c r="M13" s="157">
        <f t="shared" si="3"/>
        <v>29.902346368715083</v>
      </c>
    </row>
    <row r="14" spans="1:13">
      <c r="A14" s="2" t="s">
        <v>12</v>
      </c>
      <c r="B14" s="89" t="s">
        <v>13</v>
      </c>
      <c r="C14" s="3">
        <v>4057901.02</v>
      </c>
      <c r="D14" s="3">
        <v>4357900.59</v>
      </c>
      <c r="E14" s="27">
        <f t="shared" si="0"/>
        <v>299999.56999999983</v>
      </c>
      <c r="F14" s="405">
        <v>4708477.6529999999</v>
      </c>
      <c r="G14" s="406">
        <v>2453351.5520632723</v>
      </c>
      <c r="H14" s="50">
        <v>0</v>
      </c>
      <c r="I14" s="28">
        <f t="shared" si="1"/>
        <v>363158.38250000001</v>
      </c>
      <c r="J14" s="29">
        <f>'ผลการดำเนินงาน Planfin 64'!H9</f>
        <v>426307.7</v>
      </c>
      <c r="K14" s="157">
        <f t="shared" si="4"/>
        <v>63149.317500000005</v>
      </c>
      <c r="L14" s="157">
        <f t="shared" si="2"/>
        <v>17.388919144665479</v>
      </c>
      <c r="M14" s="157">
        <f t="shared" si="3"/>
        <v>9.7824099287221244</v>
      </c>
    </row>
    <row r="15" spans="1:13">
      <c r="A15" s="2" t="s">
        <v>14</v>
      </c>
      <c r="B15" s="89" t="s">
        <v>15</v>
      </c>
      <c r="C15" s="3">
        <v>38447263.299999997</v>
      </c>
      <c r="D15" s="3">
        <v>39347262.810000002</v>
      </c>
      <c r="E15" s="27">
        <f t="shared" si="0"/>
        <v>899999.51000000536</v>
      </c>
      <c r="F15" s="405">
        <v>34231249.296000004</v>
      </c>
      <c r="G15" s="406">
        <v>13830001.838306025</v>
      </c>
      <c r="H15" s="50">
        <v>1</v>
      </c>
      <c r="I15" s="28">
        <f t="shared" si="1"/>
        <v>3278938.5675000004</v>
      </c>
      <c r="J15" s="29">
        <f>'ผลการดำเนินงาน Planfin 64'!H10</f>
        <v>3915177.08</v>
      </c>
      <c r="K15" s="157">
        <f t="shared" si="4"/>
        <v>636238.51249999972</v>
      </c>
      <c r="L15" s="157">
        <f t="shared" si="2"/>
        <v>19.403794837946435</v>
      </c>
      <c r="M15" s="157">
        <f t="shared" si="3"/>
        <v>9.9503162364955369</v>
      </c>
    </row>
    <row r="16" spans="1:13">
      <c r="A16" s="2" t="s">
        <v>16</v>
      </c>
      <c r="B16" s="89" t="s">
        <v>17</v>
      </c>
      <c r="C16" s="3">
        <v>14389822.58</v>
      </c>
      <c r="D16" s="3">
        <v>14729822.210000001</v>
      </c>
      <c r="E16" s="27">
        <f t="shared" si="0"/>
        <v>339999.63000000082</v>
      </c>
      <c r="F16" s="405">
        <v>23499100.130000003</v>
      </c>
      <c r="G16" s="406">
        <v>21524405.062287241</v>
      </c>
      <c r="H16" s="50">
        <v>0</v>
      </c>
      <c r="I16" s="28">
        <f t="shared" si="1"/>
        <v>1227485.1841666668</v>
      </c>
      <c r="J16" s="29">
        <f>'ผลการดำเนินงาน Planfin 64'!H11</f>
        <v>1360815.78</v>
      </c>
      <c r="K16" s="157">
        <f t="shared" si="4"/>
        <v>133330.59583333321</v>
      </c>
      <c r="L16" s="157">
        <f t="shared" si="2"/>
        <v>10.862094105343573</v>
      </c>
      <c r="M16" s="157">
        <f t="shared" si="3"/>
        <v>9.2385078421119644</v>
      </c>
    </row>
    <row r="17" spans="1:13">
      <c r="A17" s="2" t="s">
        <v>18</v>
      </c>
      <c r="B17" s="89" t="s">
        <v>19</v>
      </c>
      <c r="C17" s="3">
        <v>2011351.66</v>
      </c>
      <c r="D17" s="3">
        <v>2121351.2599999998</v>
      </c>
      <c r="E17" s="27">
        <f t="shared" si="0"/>
        <v>109999.59999999986</v>
      </c>
      <c r="F17" s="405">
        <v>2063640.6159999999</v>
      </c>
      <c r="G17" s="406">
        <v>3434378.1213716203</v>
      </c>
      <c r="H17" s="50">
        <v>1</v>
      </c>
      <c r="I17" s="28">
        <f t="shared" si="1"/>
        <v>176779.27166666664</v>
      </c>
      <c r="J17" s="29">
        <f>'ผลการดำเนินงาน Planfin 64'!H12</f>
        <v>54602</v>
      </c>
      <c r="K17" s="157">
        <f t="shared" si="4"/>
        <v>-122177.27166666664</v>
      </c>
      <c r="L17" s="157">
        <f t="shared" si="2"/>
        <v>-69.112894580221479</v>
      </c>
      <c r="M17" s="157">
        <f t="shared" si="3"/>
        <v>2.5739254516482104</v>
      </c>
    </row>
    <row r="18" spans="1:13">
      <c r="A18" s="2" t="s">
        <v>20</v>
      </c>
      <c r="B18" s="89" t="s">
        <v>21</v>
      </c>
      <c r="C18" s="3">
        <v>39882252.289999999</v>
      </c>
      <c r="D18" s="3">
        <v>40062251.770000003</v>
      </c>
      <c r="E18" s="27">
        <f t="shared" si="0"/>
        <v>179999.48000000417</v>
      </c>
      <c r="F18" s="405">
        <v>39020580.561000004</v>
      </c>
      <c r="G18" s="406">
        <v>20830983.359023377</v>
      </c>
      <c r="H18" s="50">
        <v>1</v>
      </c>
      <c r="I18" s="28">
        <f t="shared" si="1"/>
        <v>3338520.9808333335</v>
      </c>
      <c r="J18" s="29">
        <f>'ผลการดำเนินงาน Planfin 64'!H13</f>
        <v>4050313.54</v>
      </c>
      <c r="K18" s="157">
        <f t="shared" si="4"/>
        <v>711792.55916666659</v>
      </c>
      <c r="L18" s="157">
        <f t="shared" si="2"/>
        <v>21.320595654576209</v>
      </c>
      <c r="M18" s="157">
        <f t="shared" si="3"/>
        <v>10.11004963788135</v>
      </c>
    </row>
    <row r="19" spans="1:13">
      <c r="A19" s="2" t="s">
        <v>22</v>
      </c>
      <c r="B19" s="89" t="s">
        <v>23</v>
      </c>
      <c r="C19" s="3">
        <v>89144559.989999995</v>
      </c>
      <c r="D19" s="3">
        <v>100202144.7</v>
      </c>
      <c r="E19" s="27">
        <f t="shared" si="0"/>
        <v>11057584.710000008</v>
      </c>
      <c r="F19" s="405">
        <v>102637309.85600001</v>
      </c>
      <c r="G19" s="406">
        <v>33757960.522591427</v>
      </c>
      <c r="H19" s="50">
        <v>0</v>
      </c>
      <c r="I19" s="28">
        <f t="shared" si="1"/>
        <v>8350178.7250000006</v>
      </c>
      <c r="J19" s="29">
        <f>'ผลการดำเนินงาน Planfin 64'!H14</f>
        <v>8101402.2599999998</v>
      </c>
      <c r="K19" s="157">
        <f t="shared" si="4"/>
        <v>-248776.46500000078</v>
      </c>
      <c r="L19" s="157">
        <f t="shared" si="2"/>
        <v>-2.9792950928724053</v>
      </c>
      <c r="M19" s="157">
        <f t="shared" si="3"/>
        <v>8.0850587422606335</v>
      </c>
    </row>
    <row r="20" spans="1:13">
      <c r="A20" s="2" t="s">
        <v>24</v>
      </c>
      <c r="B20" s="89" t="s">
        <v>25</v>
      </c>
      <c r="C20" s="3">
        <v>35736982.759999998</v>
      </c>
      <c r="D20" s="3">
        <v>29369117.690000001</v>
      </c>
      <c r="E20" s="27">
        <f t="shared" si="0"/>
        <v>-6367865.0699999966</v>
      </c>
      <c r="F20" s="405">
        <v>26514681.598999996</v>
      </c>
      <c r="G20" s="406">
        <v>8834663.2567870151</v>
      </c>
      <c r="H20" s="50">
        <v>1</v>
      </c>
      <c r="I20" s="28">
        <f t="shared" si="1"/>
        <v>2447426.4741666666</v>
      </c>
      <c r="J20" s="29">
        <f>'ผลการดำเนินงาน Planfin 64'!H15</f>
        <v>80043550.820000008</v>
      </c>
      <c r="K20" s="157">
        <f t="shared" si="4"/>
        <v>77596124.345833346</v>
      </c>
      <c r="L20" s="157">
        <f t="shared" si="2"/>
        <v>3170.5191214070828</v>
      </c>
      <c r="M20" s="157">
        <f t="shared" si="3"/>
        <v>272.54326011725686</v>
      </c>
    </row>
    <row r="21" spans="1:13" s="9" customFormat="1">
      <c r="A21" s="175" t="s">
        <v>1465</v>
      </c>
      <c r="B21" s="176" t="s">
        <v>1466</v>
      </c>
      <c r="C21" s="3">
        <v>0</v>
      </c>
      <c r="D21" s="6">
        <v>0</v>
      </c>
      <c r="E21" s="27">
        <f t="shared" si="0"/>
        <v>0</v>
      </c>
      <c r="F21" s="405">
        <v>50623</v>
      </c>
      <c r="G21" s="406">
        <v>0</v>
      </c>
      <c r="H21" s="50">
        <v>0</v>
      </c>
      <c r="I21" s="28">
        <f t="shared" si="1"/>
        <v>0</v>
      </c>
      <c r="J21" s="29">
        <f>'ผลการดำเนินงาน Planfin 64'!H16</f>
        <v>0</v>
      </c>
      <c r="K21" s="157">
        <f t="shared" si="4"/>
        <v>0</v>
      </c>
      <c r="L21" s="157" t="e">
        <f t="shared" si="2"/>
        <v>#DIV/0!</v>
      </c>
      <c r="M21" s="157" t="e">
        <f t="shared" si="3"/>
        <v>#DIV/0!</v>
      </c>
    </row>
    <row r="22" spans="1:13">
      <c r="A22" s="2" t="s">
        <v>26</v>
      </c>
      <c r="B22" s="89" t="s">
        <v>27</v>
      </c>
      <c r="C22" s="3">
        <v>16217682.82</v>
      </c>
      <c r="D22" s="3">
        <v>61211418.359999999</v>
      </c>
      <c r="E22" s="27">
        <f t="shared" si="0"/>
        <v>44993735.539999999</v>
      </c>
      <c r="F22" s="405">
        <v>34934979.483999997</v>
      </c>
      <c r="G22" s="406">
        <v>31506082.554642472</v>
      </c>
      <c r="H22" s="50">
        <v>1</v>
      </c>
      <c r="I22" s="28">
        <f t="shared" si="1"/>
        <v>5100951.53</v>
      </c>
      <c r="J22" s="29">
        <f>'ผลการดำเนินงาน Planfin 64'!H17</f>
        <v>0</v>
      </c>
      <c r="K22" s="157">
        <f>J22-I22</f>
        <v>-5100951.53</v>
      </c>
      <c r="L22" s="157">
        <f t="shared" si="2"/>
        <v>-100</v>
      </c>
      <c r="M22" s="157">
        <f t="shared" si="3"/>
        <v>0</v>
      </c>
    </row>
    <row r="23" spans="1:13" s="35" customFormat="1">
      <c r="A23" s="100" t="s">
        <v>28</v>
      </c>
      <c r="B23" s="61" t="s">
        <v>29</v>
      </c>
      <c r="C23" s="5">
        <f>SUM(C11:C22)</f>
        <v>373500831.67999995</v>
      </c>
      <c r="D23" s="5">
        <f>SUM(D11:D22)</f>
        <v>428298283.49000001</v>
      </c>
      <c r="E23" s="30">
        <f>D23-C23</f>
        <v>54797451.810000062</v>
      </c>
      <c r="F23" s="407">
        <v>409626191.35399997</v>
      </c>
      <c r="G23" s="408">
        <v>192990756.76581934</v>
      </c>
      <c r="H23" s="51">
        <v>1</v>
      </c>
      <c r="I23" s="31">
        <f t="shared" si="1"/>
        <v>35691523.624166667</v>
      </c>
      <c r="J23" s="34">
        <f>'ผลการดำเนินงาน Planfin 64'!H18</f>
        <v>115321307.92000002</v>
      </c>
      <c r="K23" s="32">
        <f t="shared" si="4"/>
        <v>79629784.295833349</v>
      </c>
      <c r="L23" s="32">
        <f>(J23*100)/I23-100</f>
        <v>223.10558981549377</v>
      </c>
      <c r="M23" s="32">
        <f t="shared" si="3"/>
        <v>26.925465817957818</v>
      </c>
    </row>
    <row r="24" spans="1:13" s="9" customFormat="1">
      <c r="A24" s="88" t="s">
        <v>1408</v>
      </c>
      <c r="B24" s="80" t="s">
        <v>156</v>
      </c>
      <c r="C24" s="81">
        <f>C23-C22</f>
        <v>357283148.85999995</v>
      </c>
      <c r="D24" s="81">
        <f>D23-D22</f>
        <v>367086865.13</v>
      </c>
      <c r="E24" s="82">
        <f>D24-C24</f>
        <v>9803716.2700000405</v>
      </c>
      <c r="F24" s="83"/>
      <c r="G24" s="84"/>
      <c r="H24" s="85"/>
      <c r="I24" s="86">
        <f>(D24/12)*1</f>
        <v>30590572.094166666</v>
      </c>
      <c r="J24" s="87">
        <f>'ผลการดำเนินงาน Planfin 64'!H19</f>
        <v>115321307.92000002</v>
      </c>
      <c r="K24" s="158">
        <f>J24-I24</f>
        <v>84730735.82583335</v>
      </c>
      <c r="L24" s="158">
        <f>(J24*100)/I24-100</f>
        <v>276.98316842525054</v>
      </c>
      <c r="M24" s="158">
        <f>(J24*100)/D24</f>
        <v>31.415264035437545</v>
      </c>
    </row>
    <row r="25" spans="1:13" ht="25.5">
      <c r="A25" s="235"/>
      <c r="B25" s="236" t="s">
        <v>1527</v>
      </c>
      <c r="C25" s="237">
        <f>C24-C21</f>
        <v>357283148.85999995</v>
      </c>
      <c r="D25" s="237">
        <f>D24-D21</f>
        <v>367086865.13</v>
      </c>
      <c r="E25" s="238">
        <f>D25-C25</f>
        <v>9803716.2700000405</v>
      </c>
      <c r="F25" s="237"/>
      <c r="G25" s="239"/>
      <c r="H25" s="240"/>
      <c r="I25" s="237">
        <f>I24-I21</f>
        <v>30590572.094166666</v>
      </c>
      <c r="J25" s="237">
        <f>J24-J21</f>
        <v>115321307.92000002</v>
      </c>
      <c r="K25" s="237">
        <f>K24-K21</f>
        <v>84730735.82583335</v>
      </c>
      <c r="L25" s="241">
        <f>(J25*100)/I25-100</f>
        <v>276.98316842525054</v>
      </c>
      <c r="M25" s="241">
        <f>(J25*100)/D25</f>
        <v>31.415264035437545</v>
      </c>
    </row>
    <row r="26" spans="1:13">
      <c r="A26" s="423" t="s">
        <v>30</v>
      </c>
      <c r="B26" s="424"/>
      <c r="C26" s="424"/>
      <c r="D26" s="424"/>
      <c r="E26" s="424"/>
      <c r="F26" s="424"/>
      <c r="G26" s="424"/>
      <c r="H26" s="424"/>
      <c r="I26" s="424"/>
      <c r="J26" s="424"/>
      <c r="K26" s="424"/>
      <c r="L26" s="424"/>
      <c r="M26" s="425"/>
    </row>
    <row r="27" spans="1:13">
      <c r="A27" s="2" t="s">
        <v>31</v>
      </c>
      <c r="B27" s="89" t="s">
        <v>32</v>
      </c>
      <c r="C27" s="3">
        <v>49216592.490000002</v>
      </c>
      <c r="D27" s="3">
        <v>50693090.259999998</v>
      </c>
      <c r="E27" s="27">
        <f t="shared" ref="E27:E42" si="5">D27-C27</f>
        <v>1476497.7699999958</v>
      </c>
      <c r="F27" s="405">
        <v>38162565.390999988</v>
      </c>
      <c r="G27" s="406">
        <v>12648722.672933649</v>
      </c>
      <c r="H27" s="50">
        <v>1</v>
      </c>
      <c r="I27" s="28">
        <f>(D27/12)*1</f>
        <v>4224424.1883333335</v>
      </c>
      <c r="J27" s="29">
        <f>'ผลการดำเนินงาน Planfin 64'!H22</f>
        <v>3556863.74</v>
      </c>
      <c r="K27" s="157">
        <f t="shared" ref="K27:K41" si="6">J27-I27</f>
        <v>-667560.44833333325</v>
      </c>
      <c r="L27" s="157">
        <f t="shared" ref="L27:L43" si="7">(J27*100)/I27-100</f>
        <v>-15.802400956252143</v>
      </c>
      <c r="M27" s="157">
        <f t="shared" ref="M27:M43" si="8">(J27*100)/D27</f>
        <v>7.0164665869789884</v>
      </c>
    </row>
    <row r="28" spans="1:13">
      <c r="A28" s="2" t="s">
        <v>33</v>
      </c>
      <c r="B28" s="89" t="s">
        <v>34</v>
      </c>
      <c r="C28" s="3">
        <v>12244888.24</v>
      </c>
      <c r="D28" s="3">
        <v>18673000</v>
      </c>
      <c r="E28" s="27">
        <f t="shared" si="5"/>
        <v>6428111.7599999998</v>
      </c>
      <c r="F28" s="405">
        <v>24399513.859999999</v>
      </c>
      <c r="G28" s="406">
        <v>9076622.3714380488</v>
      </c>
      <c r="H28" s="50">
        <v>0</v>
      </c>
      <c r="I28" s="28">
        <f t="shared" ref="I28:I41" si="9">(D28/12)*1</f>
        <v>1556083.3333333333</v>
      </c>
      <c r="J28" s="29">
        <f>'ผลการดำเนินงาน Planfin 64'!H23</f>
        <v>913311.01</v>
      </c>
      <c r="K28" s="157">
        <f t="shared" si="6"/>
        <v>-642772.32333333325</v>
      </c>
      <c r="L28" s="157">
        <f t="shared" si="7"/>
        <v>-41.307063032185503</v>
      </c>
      <c r="M28" s="157">
        <f t="shared" si="8"/>
        <v>4.8910780806512077</v>
      </c>
    </row>
    <row r="29" spans="1:13">
      <c r="A29" s="2" t="s">
        <v>35</v>
      </c>
      <c r="B29" s="89" t="s">
        <v>36</v>
      </c>
      <c r="C29" s="3">
        <v>318179.15999999997</v>
      </c>
      <c r="D29" s="3">
        <v>659960</v>
      </c>
      <c r="E29" s="27">
        <f t="shared" si="5"/>
        <v>341780.84</v>
      </c>
      <c r="F29" s="405">
        <v>1513672.7750000001</v>
      </c>
      <c r="G29" s="406">
        <v>1094535.9338194977</v>
      </c>
      <c r="H29" s="50">
        <v>0</v>
      </c>
      <c r="I29" s="28">
        <f t="shared" si="9"/>
        <v>54996.666666666664</v>
      </c>
      <c r="J29" s="29">
        <f>'ผลการดำเนินงาน Planfin 64'!H24</f>
        <v>13854</v>
      </c>
      <c r="K29" s="157">
        <f t="shared" si="6"/>
        <v>-41142.666666666664</v>
      </c>
      <c r="L29" s="157">
        <f t="shared" si="7"/>
        <v>-74.809382386811322</v>
      </c>
      <c r="M29" s="157">
        <f t="shared" si="8"/>
        <v>2.0992181344323897</v>
      </c>
    </row>
    <row r="30" spans="1:13">
      <c r="A30" s="2" t="s">
        <v>37</v>
      </c>
      <c r="B30" s="89" t="s">
        <v>38</v>
      </c>
      <c r="C30" s="3">
        <v>12279965</v>
      </c>
      <c r="D30" s="3">
        <v>12919756</v>
      </c>
      <c r="E30" s="27">
        <f t="shared" si="5"/>
        <v>639791</v>
      </c>
      <c r="F30" s="405">
        <v>12003643.065000001</v>
      </c>
      <c r="G30" s="406">
        <v>5473983.9614900229</v>
      </c>
      <c r="H30" s="50">
        <v>1</v>
      </c>
      <c r="I30" s="28">
        <f t="shared" si="9"/>
        <v>1076646.3333333333</v>
      </c>
      <c r="J30" s="29">
        <f>'ผลการดำเนินงาน Planfin 64'!H25</f>
        <v>905685.4</v>
      </c>
      <c r="K30" s="157">
        <f t="shared" si="6"/>
        <v>-170960.93333333323</v>
      </c>
      <c r="L30" s="157">
        <f t="shared" si="7"/>
        <v>-15.87902434070736</v>
      </c>
      <c r="M30" s="157">
        <f t="shared" si="8"/>
        <v>7.0100813049410533</v>
      </c>
    </row>
    <row r="31" spans="1:13">
      <c r="A31" s="2" t="s">
        <v>39</v>
      </c>
      <c r="B31" s="89" t="s">
        <v>40</v>
      </c>
      <c r="C31" s="3">
        <v>89205859.870000005</v>
      </c>
      <c r="D31" s="3">
        <v>100202144.7</v>
      </c>
      <c r="E31" s="27">
        <f t="shared" si="5"/>
        <v>10996284.829999998</v>
      </c>
      <c r="F31" s="405">
        <v>101781842.59799999</v>
      </c>
      <c r="G31" s="406">
        <v>32854168.636892986</v>
      </c>
      <c r="H31" s="50">
        <v>0</v>
      </c>
      <c r="I31" s="28">
        <f t="shared" si="9"/>
        <v>8350178.7250000006</v>
      </c>
      <c r="J31" s="29">
        <f>'ผลการดำเนินงาน Planfin 64'!H26</f>
        <v>8102242.6600000001</v>
      </c>
      <c r="K31" s="157">
        <f t="shared" si="6"/>
        <v>-247936.06500000041</v>
      </c>
      <c r="L31" s="157">
        <f t="shared" si="7"/>
        <v>-2.9692306376352491</v>
      </c>
      <c r="M31" s="157">
        <f t="shared" si="8"/>
        <v>8.0858974468637292</v>
      </c>
    </row>
    <row r="32" spans="1:13">
      <c r="A32" s="2" t="s">
        <v>41</v>
      </c>
      <c r="B32" s="89" t="s">
        <v>42</v>
      </c>
      <c r="C32" s="3">
        <v>28060827</v>
      </c>
      <c r="D32" s="3">
        <v>23690816</v>
      </c>
      <c r="E32" s="27">
        <f t="shared" si="5"/>
        <v>-4370011</v>
      </c>
      <c r="F32" s="405">
        <v>33807311.402000003</v>
      </c>
      <c r="G32" s="406">
        <v>11469274.816126276</v>
      </c>
      <c r="H32" s="50">
        <v>0</v>
      </c>
      <c r="I32" s="28">
        <f t="shared" si="9"/>
        <v>1974234.6666666667</v>
      </c>
      <c r="J32" s="29">
        <f>'ผลการดำเนินงาน Planfin 64'!H27</f>
        <v>2145149</v>
      </c>
      <c r="K32" s="157">
        <f t="shared" si="6"/>
        <v>170914.33333333326</v>
      </c>
      <c r="L32" s="157">
        <f t="shared" si="7"/>
        <v>8.6572450691440963</v>
      </c>
      <c r="M32" s="157">
        <f t="shared" si="8"/>
        <v>9.0547704224286747</v>
      </c>
    </row>
    <row r="33" spans="1:13">
      <c r="A33" s="2" t="s">
        <v>43</v>
      </c>
      <c r="B33" s="89" t="s">
        <v>44</v>
      </c>
      <c r="C33" s="3">
        <v>59600766</v>
      </c>
      <c r="D33" s="3">
        <v>57794600</v>
      </c>
      <c r="E33" s="27">
        <f t="shared" si="5"/>
        <v>-1806166</v>
      </c>
      <c r="F33" s="405">
        <v>63663772.524000004</v>
      </c>
      <c r="G33" s="406">
        <v>19925936.622850329</v>
      </c>
      <c r="H33" s="50">
        <v>0</v>
      </c>
      <c r="I33" s="28">
        <f t="shared" si="9"/>
        <v>4816216.666666667</v>
      </c>
      <c r="J33" s="29">
        <f>'ผลการดำเนินงาน Planfin 64'!H28</f>
        <v>4400030</v>
      </c>
      <c r="K33" s="157">
        <f t="shared" si="6"/>
        <v>-416186.66666666698</v>
      </c>
      <c r="L33" s="157">
        <f t="shared" si="7"/>
        <v>-8.6413609575981241</v>
      </c>
      <c r="M33" s="157">
        <f t="shared" si="8"/>
        <v>7.6132199202001569</v>
      </c>
    </row>
    <row r="34" spans="1:13">
      <c r="A34" s="2" t="s">
        <v>45</v>
      </c>
      <c r="B34" s="89" t="s">
        <v>46</v>
      </c>
      <c r="C34" s="3">
        <v>6278396.9800000004</v>
      </c>
      <c r="D34" s="3">
        <v>7343808</v>
      </c>
      <c r="E34" s="27">
        <f t="shared" si="5"/>
        <v>1065411.0199999996</v>
      </c>
      <c r="F34" s="405">
        <v>8346649.7569999993</v>
      </c>
      <c r="G34" s="406">
        <v>1158535.705511847</v>
      </c>
      <c r="H34" s="50">
        <v>0</v>
      </c>
      <c r="I34" s="28">
        <f t="shared" si="9"/>
        <v>611984</v>
      </c>
      <c r="J34" s="29">
        <f>'ผลการดำเนินงาน Planfin 64'!H29</f>
        <v>400570.26</v>
      </c>
      <c r="K34" s="157">
        <f t="shared" si="6"/>
        <v>-211413.74</v>
      </c>
      <c r="L34" s="157">
        <f t="shared" si="7"/>
        <v>-34.545631911945407</v>
      </c>
      <c r="M34" s="157">
        <f t="shared" si="8"/>
        <v>5.4545306740045492</v>
      </c>
    </row>
    <row r="35" spans="1:13">
      <c r="A35" s="2" t="s">
        <v>47</v>
      </c>
      <c r="B35" s="89" t="s">
        <v>48</v>
      </c>
      <c r="C35" s="3">
        <v>38922305.359999999</v>
      </c>
      <c r="D35" s="3">
        <v>32649436.329999998</v>
      </c>
      <c r="E35" s="27">
        <f t="shared" si="5"/>
        <v>-6272869.0300000012</v>
      </c>
      <c r="F35" s="405">
        <v>31497504.077000003</v>
      </c>
      <c r="G35" s="406">
        <v>13738107.901595926</v>
      </c>
      <c r="H35" s="50">
        <v>1</v>
      </c>
      <c r="I35" s="28">
        <f t="shared" si="9"/>
        <v>2720786.3608333333</v>
      </c>
      <c r="J35" s="29">
        <f>'ผลการดำเนินงาน Planfin 64'!H30</f>
        <v>1358134.8900000001</v>
      </c>
      <c r="K35" s="157">
        <f t="shared" si="6"/>
        <v>-1362651.4708333332</v>
      </c>
      <c r="L35" s="157">
        <f t="shared" si="7"/>
        <v>-50.083001386995157</v>
      </c>
      <c r="M35" s="157">
        <f t="shared" si="8"/>
        <v>4.1597498844170708</v>
      </c>
    </row>
    <row r="36" spans="1:13">
      <c r="A36" s="2" t="s">
        <v>49</v>
      </c>
      <c r="B36" s="89" t="s">
        <v>50</v>
      </c>
      <c r="C36" s="3">
        <v>9744331.8699999992</v>
      </c>
      <c r="D36" s="3">
        <v>10222164.66</v>
      </c>
      <c r="E36" s="27">
        <f t="shared" si="5"/>
        <v>477832.79000000097</v>
      </c>
      <c r="F36" s="405">
        <v>10514542.945</v>
      </c>
      <c r="G36" s="406">
        <v>2793464.3006338472</v>
      </c>
      <c r="H36" s="50">
        <v>0</v>
      </c>
      <c r="I36" s="28">
        <f t="shared" si="9"/>
        <v>851847.05500000005</v>
      </c>
      <c r="J36" s="29">
        <f>'ผลการดำเนินงาน Planfin 64'!H31</f>
        <v>796304.99</v>
      </c>
      <c r="K36" s="157">
        <f t="shared" si="6"/>
        <v>-55542.065000000061</v>
      </c>
      <c r="L36" s="157">
        <f t="shared" si="7"/>
        <v>-6.5201921722908338</v>
      </c>
      <c r="M36" s="157">
        <f t="shared" si="8"/>
        <v>7.7899839856424302</v>
      </c>
    </row>
    <row r="37" spans="1:13">
      <c r="A37" s="2" t="s">
        <v>51</v>
      </c>
      <c r="B37" s="89" t="s">
        <v>52</v>
      </c>
      <c r="C37" s="3">
        <v>13595321.83</v>
      </c>
      <c r="D37" s="3">
        <v>13916040.27</v>
      </c>
      <c r="E37" s="27">
        <f t="shared" si="5"/>
        <v>320718.43999999948</v>
      </c>
      <c r="F37" s="405">
        <v>13117126.217999998</v>
      </c>
      <c r="G37" s="406">
        <v>4273510.9459699141</v>
      </c>
      <c r="H37" s="50">
        <v>1</v>
      </c>
      <c r="I37" s="28">
        <f t="shared" si="9"/>
        <v>1159670.0225</v>
      </c>
      <c r="J37" s="29">
        <f>'ผลการดำเนินงาน Planfin 64'!H32</f>
        <v>709179.6</v>
      </c>
      <c r="K37" s="157">
        <f t="shared" si="6"/>
        <v>-450490.42249999999</v>
      </c>
      <c r="L37" s="157">
        <f t="shared" si="7"/>
        <v>-38.846431636547713</v>
      </c>
      <c r="M37" s="157">
        <f t="shared" si="8"/>
        <v>5.0961306969543569</v>
      </c>
    </row>
    <row r="38" spans="1:13">
      <c r="A38" s="2" t="s">
        <v>53</v>
      </c>
      <c r="B38" s="89" t="s">
        <v>54</v>
      </c>
      <c r="C38" s="3">
        <v>18121076.129999999</v>
      </c>
      <c r="D38" s="3">
        <v>18121076.129999999</v>
      </c>
      <c r="E38" s="27">
        <f t="shared" si="5"/>
        <v>0</v>
      </c>
      <c r="F38" s="405">
        <v>32154633.969999999</v>
      </c>
      <c r="G38" s="406">
        <v>13413725.902034329</v>
      </c>
      <c r="H38" s="50">
        <v>0</v>
      </c>
      <c r="I38" s="28">
        <f t="shared" si="9"/>
        <v>1510089.6775</v>
      </c>
      <c r="J38" s="29">
        <f>'ผลการดำเนินงาน Planfin 64'!H33</f>
        <v>1766154.4000000001</v>
      </c>
      <c r="K38" s="157">
        <f t="shared" si="6"/>
        <v>256064.72250000015</v>
      </c>
      <c r="L38" s="157">
        <f t="shared" si="7"/>
        <v>16.956921586532729</v>
      </c>
      <c r="M38" s="157">
        <f t="shared" si="8"/>
        <v>9.7464101322110608</v>
      </c>
    </row>
    <row r="39" spans="1:13">
      <c r="A39" s="2" t="s">
        <v>55</v>
      </c>
      <c r="B39" s="89" t="s">
        <v>56</v>
      </c>
      <c r="C39" s="3">
        <v>3399713.6</v>
      </c>
      <c r="D39" s="3">
        <v>2005000</v>
      </c>
      <c r="E39" s="27">
        <f t="shared" si="5"/>
        <v>-1394713.6000000001</v>
      </c>
      <c r="F39" s="405">
        <v>2252237.5240000002</v>
      </c>
      <c r="G39" s="406">
        <v>2461070.6070543062</v>
      </c>
      <c r="H39" s="50">
        <v>0</v>
      </c>
      <c r="I39" s="28">
        <f t="shared" si="9"/>
        <v>167083.33333333334</v>
      </c>
      <c r="J39" s="29">
        <f>'ผลการดำเนินงาน Planfin 64'!H34</f>
        <v>589920.34</v>
      </c>
      <c r="K39" s="157">
        <f t="shared" si="6"/>
        <v>422837.0066666666</v>
      </c>
      <c r="L39" s="157">
        <f t="shared" si="7"/>
        <v>253.06953017456357</v>
      </c>
      <c r="M39" s="157">
        <f t="shared" si="8"/>
        <v>29.422460847880298</v>
      </c>
    </row>
    <row r="40" spans="1:13" s="9" customFormat="1">
      <c r="A40" s="175" t="s">
        <v>57</v>
      </c>
      <c r="B40" s="176" t="s">
        <v>58</v>
      </c>
      <c r="C40" s="3">
        <v>10403234.75</v>
      </c>
      <c r="D40" s="3">
        <v>12257259</v>
      </c>
      <c r="E40" s="27">
        <f>D40-C40</f>
        <v>1854024.25</v>
      </c>
      <c r="F40" s="405">
        <v>13141996.419000002</v>
      </c>
      <c r="G40" s="406">
        <v>5277523.8126761634</v>
      </c>
      <c r="H40" s="50">
        <v>0</v>
      </c>
      <c r="I40" s="28">
        <f t="shared" si="9"/>
        <v>1021438.25</v>
      </c>
      <c r="J40" s="29">
        <f>'ผลการดำเนินงาน Planfin 64'!H35</f>
        <v>3491599.5</v>
      </c>
      <c r="K40" s="157">
        <f>J40-I40</f>
        <v>2470161.25</v>
      </c>
      <c r="L40" s="157">
        <f>(J40*100)/I40-100</f>
        <v>241.83167704949369</v>
      </c>
      <c r="M40" s="157">
        <f>(J40*100)/D40</f>
        <v>28.485973087457808</v>
      </c>
    </row>
    <row r="41" spans="1:13">
      <c r="A41" s="2" t="s">
        <v>1467</v>
      </c>
      <c r="B41" s="178" t="s">
        <v>1468</v>
      </c>
      <c r="C41" s="3">
        <v>0</v>
      </c>
      <c r="D41" s="6">
        <v>0</v>
      </c>
      <c r="E41" s="27">
        <f t="shared" si="5"/>
        <v>0</v>
      </c>
      <c r="F41" s="405">
        <v>334939.03999999998</v>
      </c>
      <c r="G41" s="406">
        <v>292818.20117542439</v>
      </c>
      <c r="H41" s="50">
        <v>0</v>
      </c>
      <c r="I41" s="28">
        <f t="shared" si="9"/>
        <v>0</v>
      </c>
      <c r="J41" s="29">
        <f>'ผลการดำเนินงาน Planfin 64'!H36</f>
        <v>0</v>
      </c>
      <c r="K41" s="157">
        <f t="shared" si="6"/>
        <v>0</v>
      </c>
      <c r="L41" s="157" t="e">
        <f t="shared" si="7"/>
        <v>#DIV/0!</v>
      </c>
      <c r="M41" s="157" t="e">
        <f t="shared" si="8"/>
        <v>#DIV/0!</v>
      </c>
    </row>
    <row r="42" spans="1:13" s="35" customFormat="1">
      <c r="A42" s="33" t="s">
        <v>59</v>
      </c>
      <c r="B42" s="4" t="s">
        <v>60</v>
      </c>
      <c r="C42" s="5">
        <f>SUM(C27:C41)</f>
        <v>351391458.27999997</v>
      </c>
      <c r="D42" s="5">
        <f>SUM(D27:D41)</f>
        <v>361148151.34999996</v>
      </c>
      <c r="E42" s="30">
        <f t="shared" si="5"/>
        <v>9756693.0699999928</v>
      </c>
      <c r="F42" s="407">
        <v>386691951.56500006</v>
      </c>
      <c r="G42" s="408">
        <v>135952002.39220256</v>
      </c>
      <c r="H42" s="51">
        <v>0</v>
      </c>
      <c r="I42" s="31">
        <f>(D42/12)*1</f>
        <v>30095679.279166665</v>
      </c>
      <c r="J42" s="34">
        <f>'ผลการดำเนินงาน Planfin 64'!H37</f>
        <v>29148999.790000003</v>
      </c>
      <c r="K42" s="32">
        <f>J42-I42</f>
        <v>-946679.4891666621</v>
      </c>
      <c r="L42" s="32">
        <f t="shared" si="7"/>
        <v>-3.1455661139437581</v>
      </c>
      <c r="M42" s="32">
        <f t="shared" si="8"/>
        <v>8.0712028238380196</v>
      </c>
    </row>
    <row r="43" spans="1:13" s="9" customFormat="1" ht="25.5">
      <c r="A43" s="88" t="s">
        <v>1409</v>
      </c>
      <c r="B43" s="80" t="s">
        <v>157</v>
      </c>
      <c r="C43" s="81">
        <f>C42-C38</f>
        <v>333270382.14999998</v>
      </c>
      <c r="D43" s="81">
        <f>D42-D38</f>
        <v>343027075.21999997</v>
      </c>
      <c r="E43" s="82">
        <f>D43-C43</f>
        <v>9756693.0699999928</v>
      </c>
      <c r="F43" s="83"/>
      <c r="G43" s="84"/>
      <c r="H43" s="85"/>
      <c r="I43" s="86">
        <f>(D43/12)*11</f>
        <v>314441485.61833328</v>
      </c>
      <c r="J43" s="87">
        <f>'ผลการดำเนินงาน Planfin 64'!H38</f>
        <v>27382845.390000004</v>
      </c>
      <c r="K43" s="158">
        <f>J43-I43</f>
        <v>-287058640.22833329</v>
      </c>
      <c r="L43" s="158">
        <f t="shared" si="7"/>
        <v>-91.291592667502812</v>
      </c>
      <c r="M43" s="158">
        <f t="shared" si="8"/>
        <v>7.9827067214557488</v>
      </c>
    </row>
    <row r="44" spans="1:13" s="186" customFormat="1" ht="25.5">
      <c r="A44" s="242"/>
      <c r="B44" s="236" t="s">
        <v>1528</v>
      </c>
      <c r="C44" s="243">
        <f>C43-C41</f>
        <v>333270382.14999998</v>
      </c>
      <c r="D44" s="243">
        <f>D43-D41</f>
        <v>343027075.21999997</v>
      </c>
      <c r="E44" s="244">
        <f>D44-C44</f>
        <v>9756693.0699999928</v>
      </c>
      <c r="F44" s="244"/>
      <c r="G44" s="245"/>
      <c r="H44" s="244"/>
      <c r="I44" s="243">
        <f>I43-I41</f>
        <v>314441485.61833328</v>
      </c>
      <c r="J44" s="243">
        <f>J43-J41</f>
        <v>27382845.390000004</v>
      </c>
      <c r="K44" s="246">
        <f>J44-I44</f>
        <v>-287058640.22833329</v>
      </c>
      <c r="L44" s="241">
        <f>(J44*100)/I44-100</f>
        <v>-91.291592667502812</v>
      </c>
      <c r="M44" s="241">
        <f>(J44*100)/D44</f>
        <v>7.9827067214557488</v>
      </c>
    </row>
    <row r="45" spans="1:13">
      <c r="A45" s="426"/>
      <c r="B45" s="427"/>
      <c r="C45" s="427"/>
      <c r="D45" s="427"/>
      <c r="E45" s="427"/>
      <c r="F45" s="427"/>
      <c r="G45" s="427"/>
      <c r="H45" s="427"/>
      <c r="I45" s="427"/>
      <c r="J45" s="427"/>
      <c r="K45" s="427"/>
      <c r="L45" s="427"/>
      <c r="M45" s="428"/>
    </row>
    <row r="46" spans="1:13" s="9" customFormat="1">
      <c r="A46" s="172" t="s">
        <v>61</v>
      </c>
      <c r="B46" s="247" t="s">
        <v>62</v>
      </c>
      <c r="C46" s="5">
        <f t="shared" ref="C46:D48" si="10">C23-C42</f>
        <v>22109373.399999976</v>
      </c>
      <c r="D46" s="5">
        <f t="shared" si="10"/>
        <v>67150132.140000045</v>
      </c>
      <c r="E46" s="30">
        <f t="shared" ref="E46:E48" si="11">D46-C46</f>
        <v>45040758.740000069</v>
      </c>
      <c r="F46" s="248"/>
      <c r="G46" s="249"/>
      <c r="H46" s="250"/>
      <c r="I46" s="5">
        <f t="shared" ref="I46:J48" si="12">I23-I42</f>
        <v>5595844.3450000025</v>
      </c>
      <c r="J46" s="5">
        <f t="shared" si="12"/>
        <v>86172308.13000001</v>
      </c>
      <c r="K46" s="30">
        <f>J46-I46</f>
        <v>80576463.785000011</v>
      </c>
      <c r="L46" s="251">
        <f>(J46*100)/I46-100</f>
        <v>1439.9339727345468</v>
      </c>
      <c r="M46" s="252">
        <f>(J46*100)/D46</f>
        <v>128.32783106121221</v>
      </c>
    </row>
    <row r="47" spans="1:13" s="99" customFormat="1">
      <c r="A47" s="253" t="s">
        <v>63</v>
      </c>
      <c r="B47" s="254" t="s">
        <v>66</v>
      </c>
      <c r="C47" s="255">
        <f t="shared" si="10"/>
        <v>24012766.709999979</v>
      </c>
      <c r="D47" s="255">
        <f t="shared" si="10"/>
        <v>24059789.910000026</v>
      </c>
      <c r="E47" s="256">
        <f t="shared" si="11"/>
        <v>47023.200000047684</v>
      </c>
      <c r="F47" s="257"/>
      <c r="G47" s="258"/>
      <c r="H47" s="259"/>
      <c r="I47" s="255">
        <f>I24-I43</f>
        <v>-283850913.52416658</v>
      </c>
      <c r="J47" s="255">
        <f t="shared" si="12"/>
        <v>87938462.530000016</v>
      </c>
      <c r="K47" s="256">
        <f>J47-I47</f>
        <v>371789376.05416662</v>
      </c>
      <c r="L47" s="252">
        <f t="shared" ref="L47:L48" si="13">(J47*100)/I47-100</f>
        <v>-130.98051066251477</v>
      </c>
      <c r="M47" s="252">
        <f t="shared" ref="M47:M48" si="14">(J47*100)/D47</f>
        <v>365.4997107578647</v>
      </c>
    </row>
    <row r="48" spans="1:13" s="9" customFormat="1" ht="27.75" customHeight="1">
      <c r="A48" s="235" t="s">
        <v>65</v>
      </c>
      <c r="B48" s="260" t="s">
        <v>1529</v>
      </c>
      <c r="C48" s="261">
        <f>C25-C44</f>
        <v>24012766.709999979</v>
      </c>
      <c r="D48" s="261">
        <f t="shared" si="10"/>
        <v>24059789.910000026</v>
      </c>
      <c r="E48" s="262">
        <f t="shared" si="11"/>
        <v>47023.200000047684</v>
      </c>
      <c r="F48" s="263"/>
      <c r="G48" s="263"/>
      <c r="H48" s="263"/>
      <c r="I48" s="261">
        <f>I25-I44</f>
        <v>-283850913.52416658</v>
      </c>
      <c r="J48" s="261">
        <f t="shared" si="12"/>
        <v>87938462.530000016</v>
      </c>
      <c r="K48" s="261">
        <f>(K23-K22)-(K42-K38)</f>
        <v>85933480.037500009</v>
      </c>
      <c r="L48" s="264">
        <f t="shared" si="13"/>
        <v>-130.98051066251477</v>
      </c>
      <c r="M48" s="264">
        <f t="shared" si="14"/>
        <v>365.4997107578647</v>
      </c>
    </row>
    <row r="49" spans="1:13" s="9" customFormat="1">
      <c r="A49" s="2"/>
      <c r="B49" s="182" t="s">
        <v>67</v>
      </c>
      <c r="C49" s="265" t="str">
        <f>IF(D49&gt;0,"แผนเกินดุล",IF(D49=0,"สมดุล","ขาดดุล"))</f>
        <v>แผนเกินดุล</v>
      </c>
      <c r="D49" s="266">
        <f>IF(D47&lt;=0,0,ROUNDUP((D47*20%),2))</f>
        <v>4811957.99</v>
      </c>
      <c r="E49" s="54"/>
      <c r="H49" s="55"/>
      <c r="J49" s="55"/>
      <c r="K49" s="150"/>
      <c r="L49" s="150"/>
      <c r="M49" s="150"/>
    </row>
    <row r="50" spans="1:13" s="9" customFormat="1">
      <c r="A50" s="2"/>
      <c r="B50" s="182" t="s">
        <v>68</v>
      </c>
      <c r="C50" s="265" t="str">
        <f>IF(D50&gt;=0,"ไม่เกิน","เกิน")</f>
        <v>เกิน</v>
      </c>
      <c r="D50" s="265">
        <f>IF(D47&lt;0,0-C112,((D47*20%)-C112))</f>
        <v>-6130924.247999995</v>
      </c>
      <c r="E50" s="54"/>
      <c r="H50" s="55"/>
      <c r="J50" s="55"/>
      <c r="K50" s="150"/>
      <c r="L50" s="150"/>
      <c r="M50" s="150"/>
    </row>
    <row r="51" spans="1:13">
      <c r="A51" s="2" t="s">
        <v>69</v>
      </c>
      <c r="B51" s="182" t="s">
        <v>1809</v>
      </c>
      <c r="C51" s="3">
        <v>71165590.510000005</v>
      </c>
      <c r="D51" s="3">
        <f>C51</f>
        <v>71165590.510000005</v>
      </c>
      <c r="E51" s="54"/>
    </row>
    <row r="52" spans="1:13">
      <c r="A52" s="2" t="s">
        <v>70</v>
      </c>
      <c r="B52" s="182" t="s">
        <v>1810</v>
      </c>
      <c r="C52" s="3">
        <v>88447739.099999994</v>
      </c>
      <c r="D52" s="3">
        <f>C52</f>
        <v>88447739.099999994</v>
      </c>
      <c r="E52" s="54"/>
    </row>
    <row r="53" spans="1:13">
      <c r="A53" s="2" t="s">
        <v>71</v>
      </c>
      <c r="B53" s="182" t="s">
        <v>1811</v>
      </c>
      <c r="C53" s="7">
        <v>-71586126.280000001</v>
      </c>
      <c r="D53" s="7">
        <f>C53</f>
        <v>-71586126.280000001</v>
      </c>
      <c r="E53" s="54"/>
    </row>
    <row r="54" spans="1:13">
      <c r="A54" s="2" t="s">
        <v>1484</v>
      </c>
      <c r="B54" s="190" t="s">
        <v>1812</v>
      </c>
      <c r="C54" s="3">
        <v>16861612.819999993</v>
      </c>
      <c r="D54" s="3">
        <f t="shared" ref="D54" si="15">C54</f>
        <v>16861612.819999993</v>
      </c>
      <c r="E54" s="54"/>
      <c r="G54" s="1"/>
    </row>
    <row r="55" spans="1:13">
      <c r="A55" s="9" t="s">
        <v>155</v>
      </c>
      <c r="B55" s="8"/>
      <c r="G55" s="1"/>
    </row>
    <row r="56" spans="1:13">
      <c r="A56" s="433" t="s">
        <v>1807</v>
      </c>
      <c r="B56" s="433"/>
      <c r="C56" s="433"/>
      <c r="G56" s="1"/>
    </row>
    <row r="57" spans="1:13">
      <c r="A57" s="9"/>
      <c r="B57" s="8"/>
      <c r="G57" s="1"/>
    </row>
    <row r="58" spans="1:13">
      <c r="A58" s="9"/>
      <c r="B58" s="8"/>
      <c r="G58" s="1"/>
    </row>
    <row r="59" spans="1:13">
      <c r="A59" s="9"/>
      <c r="B59" s="8"/>
      <c r="G59" s="1"/>
    </row>
    <row r="60" spans="1:13">
      <c r="A60" s="9"/>
      <c r="B60" s="8"/>
      <c r="G60" s="1"/>
    </row>
    <row r="61" spans="1:13">
      <c r="A61" s="9"/>
      <c r="B61" s="8"/>
      <c r="G61" s="1"/>
    </row>
    <row r="62" spans="1:13">
      <c r="A62" s="9"/>
      <c r="B62" s="8"/>
      <c r="G62" s="1"/>
    </row>
    <row r="63" spans="1:13">
      <c r="A63" s="9"/>
      <c r="B63" s="8"/>
      <c r="G63" s="1"/>
    </row>
    <row r="64" spans="1:13" s="9" customFormat="1">
      <c r="B64" s="56"/>
      <c r="K64" s="150"/>
      <c r="L64" s="150"/>
      <c r="M64" s="150"/>
    </row>
    <row r="65" spans="1:13" s="9" customFormat="1">
      <c r="A65" s="1"/>
      <c r="B65" s="421" t="s">
        <v>72</v>
      </c>
      <c r="C65" s="422"/>
      <c r="D65" s="422"/>
      <c r="E65" s="422"/>
      <c r="K65" s="150"/>
      <c r="L65" s="150"/>
      <c r="M65" s="150"/>
    </row>
    <row r="66" spans="1:13" s="9" customFormat="1">
      <c r="A66" s="1"/>
      <c r="B66" s="191" t="s">
        <v>2</v>
      </c>
      <c r="C66" s="10" t="s">
        <v>1808</v>
      </c>
      <c r="D66" s="48"/>
      <c r="E66" s="48"/>
      <c r="K66" s="150"/>
      <c r="L66" s="150"/>
      <c r="M66" s="150"/>
    </row>
    <row r="67" spans="1:13" s="9" customFormat="1">
      <c r="A67" s="1"/>
      <c r="B67" s="182" t="s">
        <v>73</v>
      </c>
      <c r="C67" s="220">
        <v>55023088.270000003</v>
      </c>
      <c r="D67" s="48"/>
      <c r="E67" s="48"/>
      <c r="K67" s="150"/>
      <c r="L67" s="150"/>
      <c r="M67" s="150"/>
    </row>
    <row r="68" spans="1:13" s="9" customFormat="1" ht="25.5">
      <c r="A68" s="1"/>
      <c r="B68" s="182" t="s">
        <v>74</v>
      </c>
      <c r="C68" s="220">
        <v>27108637.600000001</v>
      </c>
      <c r="D68" s="48"/>
      <c r="E68" s="48"/>
      <c r="K68" s="150"/>
      <c r="L68" s="150"/>
      <c r="M68" s="150"/>
    </row>
    <row r="69" spans="1:13" s="9" customFormat="1">
      <c r="A69" s="1"/>
      <c r="B69" s="182" t="s">
        <v>75</v>
      </c>
      <c r="C69" s="220">
        <v>11503412.35</v>
      </c>
      <c r="D69" s="48"/>
      <c r="E69" s="48"/>
      <c r="K69" s="150"/>
      <c r="L69" s="150"/>
      <c r="M69" s="150"/>
    </row>
    <row r="70" spans="1:13" s="9" customFormat="1">
      <c r="A70" s="1"/>
      <c r="B70" s="192" t="s">
        <v>162</v>
      </c>
      <c r="C70" s="91">
        <f>SUM(C67:C69)</f>
        <v>93635138.219999999</v>
      </c>
      <c r="D70" s="48"/>
      <c r="E70" s="48"/>
      <c r="K70" s="150"/>
      <c r="L70" s="150"/>
      <c r="M70" s="150"/>
    </row>
    <row r="71" spans="1:13" s="9" customFormat="1">
      <c r="A71" s="1"/>
      <c r="B71" s="193"/>
      <c r="C71" s="95"/>
      <c r="D71" s="48"/>
      <c r="E71" s="48"/>
      <c r="K71" s="150"/>
      <c r="L71" s="150"/>
      <c r="M71" s="150"/>
    </row>
    <row r="72" spans="1:13" s="9" customFormat="1">
      <c r="A72" s="1"/>
      <c r="B72" s="193"/>
      <c r="C72" s="95"/>
      <c r="D72" s="48"/>
      <c r="E72" s="48"/>
      <c r="K72" s="150"/>
      <c r="L72" s="150"/>
      <c r="M72" s="150"/>
    </row>
    <row r="73" spans="1:13" s="9" customFormat="1">
      <c r="A73" s="1"/>
      <c r="B73" s="412" t="s">
        <v>76</v>
      </c>
      <c r="C73" s="413"/>
      <c r="D73" s="413"/>
      <c r="E73" s="413"/>
      <c r="K73" s="150"/>
      <c r="L73" s="150"/>
      <c r="M73" s="150"/>
    </row>
    <row r="74" spans="1:13" s="9" customFormat="1">
      <c r="A74" s="1"/>
      <c r="B74" s="191" t="s">
        <v>2</v>
      </c>
      <c r="C74" s="10" t="s">
        <v>1808</v>
      </c>
      <c r="D74" s="48"/>
      <c r="E74" s="48"/>
      <c r="K74" s="150"/>
      <c r="L74" s="150"/>
      <c r="M74" s="150"/>
    </row>
    <row r="75" spans="1:13" s="9" customFormat="1">
      <c r="A75" s="1"/>
      <c r="B75" s="182" t="s">
        <v>77</v>
      </c>
      <c r="C75" s="220">
        <v>988775</v>
      </c>
      <c r="D75" s="48"/>
      <c r="E75" s="48"/>
      <c r="K75" s="150"/>
      <c r="L75" s="150"/>
      <c r="M75" s="150"/>
    </row>
    <row r="76" spans="1:13" s="9" customFormat="1">
      <c r="A76" s="1"/>
      <c r="B76" s="182" t="s">
        <v>78</v>
      </c>
      <c r="C76" s="220">
        <v>28920</v>
      </c>
      <c r="D76" s="48"/>
      <c r="E76" s="48"/>
      <c r="K76" s="150"/>
      <c r="L76" s="150"/>
      <c r="M76" s="150"/>
    </row>
    <row r="77" spans="1:13" s="9" customFormat="1">
      <c r="A77" s="1"/>
      <c r="B77" s="182" t="s">
        <v>79</v>
      </c>
      <c r="C77" s="220">
        <v>1818360</v>
      </c>
      <c r="D77" s="48"/>
      <c r="E77" s="48"/>
      <c r="K77" s="150"/>
      <c r="L77" s="150"/>
      <c r="M77" s="150"/>
    </row>
    <row r="78" spans="1:13" s="9" customFormat="1">
      <c r="A78" s="1"/>
      <c r="B78" s="182" t="s">
        <v>80</v>
      </c>
      <c r="C78" s="220">
        <v>862634</v>
      </c>
      <c r="D78" s="48"/>
      <c r="E78" s="48"/>
      <c r="K78" s="150"/>
      <c r="L78" s="150"/>
      <c r="M78" s="150"/>
    </row>
    <row r="79" spans="1:13" s="9" customFormat="1">
      <c r="A79" s="1"/>
      <c r="B79" s="182" t="s">
        <v>81</v>
      </c>
      <c r="C79" s="220">
        <v>30290</v>
      </c>
      <c r="D79" s="48"/>
      <c r="E79" s="48"/>
      <c r="K79" s="150"/>
      <c r="L79" s="150"/>
      <c r="M79" s="150"/>
    </row>
    <row r="80" spans="1:13" s="9" customFormat="1">
      <c r="A80" s="1"/>
      <c r="B80" s="182" t="s">
        <v>82</v>
      </c>
      <c r="C80" s="220">
        <v>829200</v>
      </c>
      <c r="D80" s="48"/>
      <c r="E80" s="48"/>
      <c r="K80" s="150"/>
      <c r="L80" s="150"/>
      <c r="M80" s="150"/>
    </row>
    <row r="81" spans="1:13" s="9" customFormat="1">
      <c r="A81" s="1"/>
      <c r="B81" s="182" t="s">
        <v>83</v>
      </c>
      <c r="C81" s="220">
        <v>3870818</v>
      </c>
      <c r="D81" s="48"/>
      <c r="E81" s="48"/>
      <c r="K81" s="150"/>
      <c r="L81" s="150"/>
      <c r="M81" s="150"/>
    </row>
    <row r="82" spans="1:13" s="9" customFormat="1">
      <c r="A82" s="1"/>
      <c r="B82" s="182" t="s">
        <v>84</v>
      </c>
      <c r="C82" s="220">
        <v>3855018</v>
      </c>
      <c r="D82" s="48"/>
      <c r="E82" s="48"/>
      <c r="K82" s="150"/>
      <c r="L82" s="150"/>
      <c r="M82" s="150"/>
    </row>
    <row r="83" spans="1:13" s="9" customFormat="1">
      <c r="A83" s="1"/>
      <c r="B83" s="182" t="s">
        <v>85</v>
      </c>
      <c r="C83" s="220">
        <v>741405</v>
      </c>
      <c r="D83" s="48"/>
      <c r="E83" s="48"/>
      <c r="K83" s="150"/>
      <c r="L83" s="150"/>
      <c r="M83" s="150"/>
    </row>
    <row r="84" spans="1:13" s="9" customFormat="1">
      <c r="A84" s="1"/>
      <c r="B84" s="182" t="s">
        <v>86</v>
      </c>
      <c r="C84" s="220">
        <v>974045</v>
      </c>
      <c r="D84" s="48"/>
      <c r="E84" s="48"/>
      <c r="K84" s="150"/>
      <c r="L84" s="150"/>
      <c r="M84" s="150"/>
    </row>
    <row r="85" spans="1:13" s="9" customFormat="1">
      <c r="A85" s="1"/>
      <c r="B85" s="182" t="s">
        <v>87</v>
      </c>
      <c r="C85" s="220">
        <v>8620</v>
      </c>
      <c r="D85" s="48"/>
      <c r="E85" s="48"/>
      <c r="K85" s="150"/>
      <c r="L85" s="150"/>
      <c r="M85" s="150"/>
    </row>
    <row r="86" spans="1:13" s="9" customFormat="1">
      <c r="A86" s="1"/>
      <c r="B86" s="182" t="s">
        <v>925</v>
      </c>
      <c r="C86" s="221">
        <v>0</v>
      </c>
      <c r="D86" s="48"/>
      <c r="E86" s="48"/>
      <c r="K86" s="150"/>
      <c r="L86" s="150"/>
      <c r="M86" s="150"/>
    </row>
    <row r="87" spans="1:13" s="9" customFormat="1">
      <c r="A87" s="1"/>
      <c r="B87" s="192" t="s">
        <v>162</v>
      </c>
      <c r="C87" s="194">
        <f>SUM(C75:C86)</f>
        <v>14008085</v>
      </c>
      <c r="D87" s="48"/>
      <c r="E87" s="48"/>
      <c r="K87" s="150"/>
      <c r="L87" s="150"/>
      <c r="M87" s="150"/>
    </row>
    <row r="88" spans="1:13" s="9" customFormat="1">
      <c r="A88" s="1"/>
      <c r="B88" s="193"/>
      <c r="C88" s="195"/>
      <c r="D88" s="48"/>
      <c r="E88" s="48"/>
      <c r="K88" s="150"/>
      <c r="L88" s="150"/>
      <c r="M88" s="150"/>
    </row>
    <row r="89" spans="1:13" s="9" customFormat="1">
      <c r="A89" s="1"/>
      <c r="B89" s="196"/>
      <c r="C89" s="48"/>
      <c r="D89" s="48"/>
      <c r="E89" s="48"/>
      <c r="K89" s="150"/>
      <c r="L89" s="150"/>
      <c r="M89" s="150"/>
    </row>
    <row r="90" spans="1:13" s="9" customFormat="1">
      <c r="A90" s="1"/>
      <c r="B90" s="412" t="s">
        <v>88</v>
      </c>
      <c r="C90" s="413"/>
      <c r="D90" s="413"/>
      <c r="E90" s="413"/>
      <c r="K90" s="150"/>
      <c r="L90" s="150"/>
      <c r="M90" s="150"/>
    </row>
    <row r="91" spans="1:13" s="9" customFormat="1">
      <c r="A91" s="1"/>
      <c r="B91" s="191" t="s">
        <v>2</v>
      </c>
      <c r="C91" s="191" t="s">
        <v>89</v>
      </c>
      <c r="D91" s="48"/>
      <c r="E91" s="48"/>
      <c r="K91" s="150"/>
      <c r="L91" s="150"/>
      <c r="M91" s="150"/>
    </row>
    <row r="92" spans="1:13" s="9" customFormat="1">
      <c r="A92" s="1"/>
      <c r="B92" s="411" t="s">
        <v>1813</v>
      </c>
      <c r="C92" s="411"/>
      <c r="D92" s="197"/>
      <c r="E92" s="48"/>
      <c r="K92" s="150"/>
      <c r="L92" s="150"/>
      <c r="M92" s="150"/>
    </row>
    <row r="93" spans="1:13" s="9" customFormat="1">
      <c r="A93" s="1"/>
      <c r="B93" s="400" t="s">
        <v>1814</v>
      </c>
      <c r="C93" s="5">
        <f>SUM(C94:C101)</f>
        <v>227694910.19999999</v>
      </c>
      <c r="D93" s="48"/>
      <c r="E93" s="48"/>
      <c r="K93" s="150"/>
      <c r="L93" s="150"/>
      <c r="M93" s="150"/>
    </row>
    <row r="94" spans="1:13" s="9" customFormat="1">
      <c r="A94" s="1"/>
      <c r="B94" s="400" t="s">
        <v>90</v>
      </c>
      <c r="C94" s="220">
        <v>56000000</v>
      </c>
      <c r="D94" s="48"/>
      <c r="E94" s="48"/>
      <c r="K94" s="150"/>
      <c r="L94" s="150"/>
      <c r="M94" s="150"/>
    </row>
    <row r="95" spans="1:13" s="9" customFormat="1">
      <c r="A95" s="1"/>
      <c r="B95" s="400" t="s">
        <v>91</v>
      </c>
      <c r="C95" s="220">
        <v>28000000</v>
      </c>
      <c r="D95" s="48"/>
      <c r="E95" s="48"/>
      <c r="K95" s="150"/>
      <c r="L95" s="150"/>
      <c r="M95" s="150"/>
    </row>
    <row r="96" spans="1:13" s="9" customFormat="1">
      <c r="A96" s="1"/>
      <c r="B96" s="400" t="s">
        <v>92</v>
      </c>
      <c r="C96" s="220">
        <v>12000000</v>
      </c>
      <c r="D96" s="48"/>
      <c r="E96" s="48"/>
      <c r="K96" s="150"/>
      <c r="L96" s="150"/>
      <c r="M96" s="150"/>
    </row>
    <row r="97" spans="1:13" s="9" customFormat="1">
      <c r="A97" s="1"/>
      <c r="B97" s="400" t="s">
        <v>93</v>
      </c>
      <c r="C97" s="220">
        <v>8500000</v>
      </c>
      <c r="D97" s="48"/>
      <c r="E97" s="48"/>
      <c r="K97" s="150"/>
      <c r="L97" s="150"/>
      <c r="M97" s="150"/>
    </row>
    <row r="98" spans="1:13" s="9" customFormat="1">
      <c r="A98" s="1"/>
      <c r="B98" s="400" t="s">
        <v>94</v>
      </c>
      <c r="C98" s="220">
        <v>75000000</v>
      </c>
      <c r="D98" s="48"/>
      <c r="E98" s="48"/>
      <c r="K98" s="150"/>
      <c r="L98" s="150"/>
      <c r="M98" s="150"/>
    </row>
    <row r="99" spans="1:13" s="9" customFormat="1">
      <c r="A99" s="1"/>
      <c r="B99" s="400" t="s">
        <v>95</v>
      </c>
      <c r="C99" s="220">
        <v>194910.2</v>
      </c>
      <c r="D99" s="48"/>
      <c r="E99" s="48"/>
      <c r="K99" s="150"/>
      <c r="L99" s="150"/>
      <c r="M99" s="150"/>
    </row>
    <row r="100" spans="1:13" s="9" customFormat="1">
      <c r="A100" s="1"/>
      <c r="B100" s="400" t="s">
        <v>96</v>
      </c>
      <c r="C100" s="220">
        <v>13000000</v>
      </c>
      <c r="D100" s="48"/>
      <c r="E100" s="48"/>
      <c r="K100" s="150"/>
      <c r="L100" s="150"/>
      <c r="M100" s="150"/>
    </row>
    <row r="101" spans="1:13" s="9" customFormat="1">
      <c r="A101" s="1"/>
      <c r="B101" s="400" t="s">
        <v>97</v>
      </c>
      <c r="C101" s="220">
        <v>35000000</v>
      </c>
      <c r="D101" s="48"/>
      <c r="E101" s="48"/>
      <c r="K101" s="150"/>
      <c r="L101" s="150"/>
      <c r="M101" s="150"/>
    </row>
    <row r="102" spans="1:13" s="9" customFormat="1">
      <c r="A102" s="1"/>
      <c r="B102" s="198"/>
      <c r="C102" s="53"/>
      <c r="D102" s="48"/>
      <c r="E102" s="48"/>
      <c r="K102" s="150"/>
      <c r="L102" s="150"/>
      <c r="M102" s="150"/>
    </row>
    <row r="103" spans="1:13" s="9" customFormat="1">
      <c r="A103" s="1"/>
      <c r="B103" s="196"/>
      <c r="C103" s="48"/>
      <c r="D103" s="48"/>
      <c r="E103" s="48"/>
      <c r="K103" s="150"/>
      <c r="L103" s="150"/>
      <c r="M103" s="150"/>
    </row>
    <row r="104" spans="1:13" s="9" customFormat="1">
      <c r="A104" s="1"/>
      <c r="B104" s="412" t="s">
        <v>98</v>
      </c>
      <c r="C104" s="413"/>
      <c r="D104" s="413"/>
      <c r="E104" s="413"/>
      <c r="K104" s="150"/>
      <c r="L104" s="150"/>
      <c r="M104" s="150"/>
    </row>
    <row r="105" spans="1:13" s="9" customFormat="1">
      <c r="A105" s="1"/>
      <c r="B105" s="191" t="s">
        <v>2</v>
      </c>
      <c r="C105" s="191" t="s">
        <v>89</v>
      </c>
      <c r="D105" s="48"/>
      <c r="E105" s="48"/>
      <c r="K105" s="150"/>
      <c r="L105" s="150"/>
      <c r="M105" s="150"/>
    </row>
    <row r="106" spans="1:13" s="9" customFormat="1">
      <c r="A106" s="1"/>
      <c r="B106" s="414" t="s">
        <v>1815</v>
      </c>
      <c r="C106" s="414"/>
      <c r="D106" s="197"/>
      <c r="E106" s="48"/>
      <c r="K106" s="150"/>
      <c r="L106" s="150"/>
      <c r="M106" s="150"/>
    </row>
    <row r="107" spans="1:13" s="9" customFormat="1">
      <c r="A107" s="1"/>
      <c r="B107" s="182" t="s">
        <v>1816</v>
      </c>
      <c r="C107" s="5">
        <f>SUM(C108:C114)</f>
        <v>224365423.87</v>
      </c>
      <c r="D107" s="48"/>
      <c r="E107" s="48"/>
      <c r="K107" s="150"/>
      <c r="L107" s="150"/>
      <c r="M107" s="150"/>
    </row>
    <row r="108" spans="1:13" s="9" customFormat="1">
      <c r="A108" s="1"/>
      <c r="B108" s="182" t="s">
        <v>99</v>
      </c>
      <c r="C108" s="220">
        <v>129263292.65000001</v>
      </c>
      <c r="D108" s="48"/>
      <c r="E108" s="48"/>
      <c r="K108" s="150"/>
      <c r="L108" s="150"/>
      <c r="M108" s="150"/>
    </row>
    <row r="109" spans="1:13" s="9" customFormat="1">
      <c r="A109" s="1"/>
      <c r="B109" s="182" t="s">
        <v>1485</v>
      </c>
      <c r="C109" s="220">
        <v>895803.66</v>
      </c>
      <c r="D109" s="48"/>
      <c r="E109" s="48"/>
      <c r="K109" s="150"/>
      <c r="L109" s="150"/>
      <c r="M109" s="150"/>
    </row>
    <row r="110" spans="1:13" s="9" customFormat="1">
      <c r="A110" s="1"/>
      <c r="B110" s="182" t="s">
        <v>103</v>
      </c>
      <c r="C110" s="220">
        <v>4100263.3</v>
      </c>
      <c r="D110" s="48"/>
      <c r="E110" s="48"/>
      <c r="K110" s="150"/>
      <c r="L110" s="150"/>
      <c r="M110" s="150"/>
    </row>
    <row r="111" spans="1:13" s="9" customFormat="1">
      <c r="A111" s="1"/>
      <c r="B111" s="182" t="s">
        <v>101</v>
      </c>
      <c r="C111" s="220">
        <v>40569435.850000001</v>
      </c>
      <c r="D111" s="48"/>
      <c r="E111" s="48"/>
      <c r="K111" s="150"/>
      <c r="L111" s="150"/>
      <c r="M111" s="150"/>
    </row>
    <row r="112" spans="1:13" s="9" customFormat="1">
      <c r="A112" s="1"/>
      <c r="B112" s="182" t="s">
        <v>100</v>
      </c>
      <c r="C112" s="220">
        <v>10942882.23</v>
      </c>
      <c r="D112" s="48"/>
      <c r="E112" s="48"/>
      <c r="K112" s="150"/>
      <c r="L112" s="150"/>
      <c r="M112" s="150"/>
    </row>
    <row r="113" spans="1:13" s="9" customFormat="1">
      <c r="A113" s="1"/>
      <c r="B113" s="182" t="s">
        <v>102</v>
      </c>
      <c r="C113" s="220">
        <v>1999421.05</v>
      </c>
      <c r="D113" s="48"/>
      <c r="E113" s="48"/>
      <c r="K113" s="150"/>
      <c r="L113" s="150"/>
      <c r="M113" s="150"/>
    </row>
    <row r="114" spans="1:13" s="9" customFormat="1">
      <c r="A114" s="1"/>
      <c r="B114" s="182" t="s">
        <v>104</v>
      </c>
      <c r="C114" s="220">
        <v>36594325.130000003</v>
      </c>
      <c r="D114" s="48"/>
      <c r="E114" s="48"/>
      <c r="K114" s="150"/>
      <c r="L114" s="150"/>
      <c r="M114" s="150"/>
    </row>
    <row r="115" spans="1:13" s="9" customFormat="1">
      <c r="A115" s="1"/>
      <c r="B115" s="196"/>
      <c r="C115" s="48"/>
      <c r="D115" s="48"/>
      <c r="E115" s="48"/>
      <c r="K115" s="150"/>
      <c r="L115" s="150"/>
      <c r="M115" s="150"/>
    </row>
    <row r="116" spans="1:13" s="9" customFormat="1">
      <c r="A116" s="1"/>
      <c r="B116" s="412" t="s">
        <v>105</v>
      </c>
      <c r="C116" s="413"/>
      <c r="D116" s="413"/>
      <c r="E116" s="413"/>
      <c r="K116" s="150"/>
      <c r="L116" s="150"/>
      <c r="M116" s="150"/>
    </row>
    <row r="117" spans="1:13" s="9" customFormat="1">
      <c r="A117" s="1"/>
      <c r="B117" s="191" t="s">
        <v>2</v>
      </c>
      <c r="C117" s="191" t="s">
        <v>89</v>
      </c>
      <c r="D117" s="48"/>
      <c r="E117" s="48"/>
      <c r="K117" s="150"/>
      <c r="L117" s="150"/>
      <c r="M117" s="150"/>
    </row>
    <row r="118" spans="1:13" s="9" customFormat="1">
      <c r="A118" s="1"/>
      <c r="B118" s="182" t="s">
        <v>1817</v>
      </c>
      <c r="C118" s="220">
        <v>110016.22</v>
      </c>
      <c r="D118" s="48"/>
      <c r="E118" s="48"/>
      <c r="K118" s="150"/>
      <c r="L118" s="150"/>
      <c r="M118" s="150"/>
    </row>
    <row r="119" spans="1:13" s="9" customFormat="1">
      <c r="A119" s="1"/>
      <c r="B119" s="182" t="s">
        <v>1818</v>
      </c>
      <c r="C119" s="220">
        <v>6385918.3600000003</v>
      </c>
      <c r="D119" s="48"/>
      <c r="E119" s="48"/>
      <c r="K119" s="150"/>
      <c r="L119" s="150"/>
      <c r="M119" s="150"/>
    </row>
    <row r="120" spans="1:13" s="9" customFormat="1">
      <c r="A120" s="1"/>
      <c r="B120" s="182" t="s">
        <v>1819</v>
      </c>
      <c r="C120" s="220">
        <v>54825500</v>
      </c>
      <c r="D120" s="48"/>
      <c r="E120" s="48"/>
      <c r="K120" s="150"/>
      <c r="L120" s="150"/>
      <c r="M120" s="150"/>
    </row>
    <row r="121" spans="1:13" s="9" customFormat="1">
      <c r="A121" s="1"/>
      <c r="B121" s="182" t="s">
        <v>1820</v>
      </c>
      <c r="C121" s="221">
        <v>0</v>
      </c>
      <c r="D121" s="48"/>
      <c r="E121" s="48"/>
      <c r="K121" s="150"/>
      <c r="L121" s="150"/>
      <c r="M121" s="150"/>
    </row>
    <row r="122" spans="1:13" s="9" customFormat="1">
      <c r="A122" s="1"/>
      <c r="B122" s="182" t="s">
        <v>1821</v>
      </c>
      <c r="C122" s="221">
        <v>0</v>
      </c>
      <c r="D122" s="48"/>
      <c r="E122" s="48"/>
      <c r="K122" s="150"/>
      <c r="L122" s="150"/>
      <c r="M122" s="150"/>
    </row>
    <row r="123" spans="1:13" s="9" customFormat="1">
      <c r="A123" s="1"/>
      <c r="B123" s="199" t="s">
        <v>1410</v>
      </c>
      <c r="C123" s="5">
        <f>SUM(C118:C122)</f>
        <v>61321434.579999998</v>
      </c>
      <c r="D123" s="48"/>
      <c r="E123" s="48"/>
      <c r="K123" s="150"/>
      <c r="L123" s="150"/>
      <c r="M123" s="150"/>
    </row>
    <row r="124" spans="1:13" s="9" customFormat="1">
      <c r="A124" s="1"/>
      <c r="B124" s="200"/>
      <c r="C124" s="135"/>
      <c r="D124" s="48"/>
      <c r="E124" s="48"/>
      <c r="K124" s="150"/>
      <c r="L124" s="150"/>
      <c r="M124" s="150"/>
    </row>
    <row r="125" spans="1:13" s="9" customFormat="1">
      <c r="A125" s="1"/>
      <c r="B125" s="412" t="s">
        <v>106</v>
      </c>
      <c r="C125" s="413"/>
      <c r="D125" s="413"/>
      <c r="E125" s="413"/>
      <c r="I125" s="150"/>
    </row>
    <row r="126" spans="1:13" s="9" customFormat="1">
      <c r="A126" s="1"/>
      <c r="B126" s="191" t="s">
        <v>2</v>
      </c>
      <c r="C126" s="201" t="s">
        <v>107</v>
      </c>
      <c r="D126" s="48"/>
      <c r="E126" s="48"/>
      <c r="I126" s="150"/>
    </row>
    <row r="127" spans="1:13" s="9" customFormat="1" ht="25.5">
      <c r="A127" s="1"/>
      <c r="B127" s="401" t="s">
        <v>163</v>
      </c>
      <c r="C127" s="220">
        <v>5430000</v>
      </c>
      <c r="D127" s="48"/>
      <c r="E127" s="48"/>
      <c r="I127" s="150"/>
    </row>
    <row r="128" spans="1:13" s="9" customFormat="1">
      <c r="A128" s="1"/>
      <c r="B128" s="401" t="s">
        <v>1486</v>
      </c>
      <c r="C128" s="220">
        <v>13091843</v>
      </c>
      <c r="D128" s="48"/>
      <c r="E128" s="48"/>
      <c r="I128" s="150"/>
    </row>
    <row r="129" spans="1:13" s="9" customFormat="1">
      <c r="A129" s="1"/>
      <c r="B129" s="402" t="s">
        <v>1211</v>
      </c>
      <c r="C129" s="220">
        <v>2189152.84</v>
      </c>
      <c r="D129" s="48"/>
      <c r="E129" s="48"/>
      <c r="I129" s="150"/>
    </row>
    <row r="130" spans="1:13" s="9" customFormat="1">
      <c r="A130" s="1"/>
      <c r="B130" s="402" t="s">
        <v>1487</v>
      </c>
      <c r="C130" s="220">
        <v>933866.23</v>
      </c>
      <c r="D130" s="48"/>
      <c r="E130" s="48"/>
      <c r="I130" s="150"/>
    </row>
    <row r="131" spans="1:13" s="9" customFormat="1">
      <c r="A131" s="1"/>
      <c r="B131" s="402" t="s">
        <v>1488</v>
      </c>
      <c r="C131" s="220">
        <v>79837.84</v>
      </c>
      <c r="D131" s="48"/>
      <c r="E131" s="48"/>
      <c r="I131" s="150"/>
    </row>
    <row r="132" spans="1:13" s="9" customFormat="1">
      <c r="A132" s="1"/>
      <c r="B132" s="402" t="s">
        <v>87</v>
      </c>
      <c r="C132" s="221">
        <v>0</v>
      </c>
      <c r="D132" s="48"/>
      <c r="E132" s="48"/>
      <c r="I132" s="150"/>
    </row>
    <row r="133" spans="1:13" s="9" customFormat="1">
      <c r="A133" s="1"/>
      <c r="B133" s="402" t="s">
        <v>1489</v>
      </c>
      <c r="C133" s="157">
        <v>1035500</v>
      </c>
      <c r="D133" s="48"/>
      <c r="E133" s="48"/>
      <c r="I133" s="150"/>
    </row>
    <row r="134" spans="1:13" s="9" customFormat="1">
      <c r="A134" s="1"/>
      <c r="B134" s="202" t="s">
        <v>1411</v>
      </c>
      <c r="C134" s="203">
        <f>SUM(C127:C133)</f>
        <v>22760199.91</v>
      </c>
      <c r="D134" s="48"/>
      <c r="E134" s="48"/>
      <c r="I134" s="150"/>
    </row>
    <row r="135" spans="1:13" s="9" customFormat="1">
      <c r="A135" s="1"/>
      <c r="B135" s="8"/>
      <c r="C135" s="1"/>
      <c r="D135" s="1"/>
      <c r="E135" s="1"/>
      <c r="K135" s="150"/>
      <c r="L135" s="150"/>
      <c r="M135" s="150"/>
    </row>
    <row r="136" spans="1:13" s="9" customFormat="1">
      <c r="A136" s="1"/>
      <c r="B136" s="8"/>
      <c r="C136" s="1"/>
      <c r="D136" s="1"/>
      <c r="E136" s="1"/>
      <c r="K136" s="150"/>
      <c r="L136" s="150"/>
      <c r="M136" s="150"/>
    </row>
    <row r="137" spans="1:13" s="9" customFormat="1">
      <c r="A137" s="1"/>
      <c r="B137" s="8"/>
      <c r="C137" s="1"/>
      <c r="D137" s="1"/>
      <c r="E137" s="1"/>
      <c r="K137" s="150"/>
      <c r="L137" s="150"/>
      <c r="M137" s="150"/>
    </row>
    <row r="138" spans="1:13" s="9" customFormat="1">
      <c r="A138" s="1"/>
      <c r="B138" s="8"/>
      <c r="C138" s="1"/>
      <c r="D138" s="1"/>
      <c r="E138" s="1"/>
      <c r="K138" s="150"/>
      <c r="L138" s="150"/>
      <c r="M138" s="150"/>
    </row>
    <row r="139" spans="1:13" s="222" customFormat="1" ht="12.75" customHeight="1">
      <c r="B139" s="15" t="s">
        <v>1525</v>
      </c>
      <c r="C139" s="409" t="s">
        <v>1823</v>
      </c>
      <c r="D139" s="409"/>
      <c r="E139" s="409" t="s">
        <v>158</v>
      </c>
      <c r="F139" s="409"/>
      <c r="G139" s="409"/>
    </row>
    <row r="140" spans="1:13" s="223" customFormat="1">
      <c r="B140" s="15" t="s">
        <v>167</v>
      </c>
      <c r="C140" s="410" t="s">
        <v>160</v>
      </c>
      <c r="D140" s="410"/>
      <c r="E140" s="410" t="s">
        <v>161</v>
      </c>
      <c r="F140" s="410"/>
      <c r="G140" s="410"/>
    </row>
    <row r="141" spans="1:13" s="222" customFormat="1">
      <c r="B141" s="15" t="s">
        <v>108</v>
      </c>
      <c r="C141" s="409" t="s">
        <v>109</v>
      </c>
      <c r="D141" s="409"/>
      <c r="E141" s="409" t="s">
        <v>110</v>
      </c>
      <c r="F141" s="409"/>
      <c r="G141" s="409"/>
    </row>
    <row r="142" spans="1:13" s="222" customFormat="1">
      <c r="B142" s="15" t="s">
        <v>111</v>
      </c>
      <c r="C142" s="409" t="s">
        <v>112</v>
      </c>
      <c r="D142" s="409"/>
      <c r="E142" s="409" t="s">
        <v>113</v>
      </c>
      <c r="F142" s="409"/>
      <c r="G142" s="409"/>
    </row>
  </sheetData>
  <mergeCells count="28">
    <mergeCell ref="B104:E104"/>
    <mergeCell ref="B1:E1"/>
    <mergeCell ref="B2:E2"/>
    <mergeCell ref="B3:E3"/>
    <mergeCell ref="B4:D4"/>
    <mergeCell ref="B5:E5"/>
    <mergeCell ref="C142:D142"/>
    <mergeCell ref="E142:G142"/>
    <mergeCell ref="B6:B9"/>
    <mergeCell ref="A10:M10"/>
    <mergeCell ref="A26:M26"/>
    <mergeCell ref="A45:M45"/>
    <mergeCell ref="F6:G6"/>
    <mergeCell ref="F7:G7"/>
    <mergeCell ref="A56:C56"/>
    <mergeCell ref="B106:C106"/>
    <mergeCell ref="B116:E116"/>
    <mergeCell ref="B125:E125"/>
    <mergeCell ref="B65:E65"/>
    <mergeCell ref="B73:E73"/>
    <mergeCell ref="B90:E90"/>
    <mergeCell ref="B92:C92"/>
    <mergeCell ref="C139:D139"/>
    <mergeCell ref="E139:G139"/>
    <mergeCell ref="C140:D140"/>
    <mergeCell ref="E140:G140"/>
    <mergeCell ref="C141:D141"/>
    <mergeCell ref="E141:G141"/>
  </mergeCells>
  <pageMargins left="0.19685039370078741" right="0.27559055118110237" top="0.59055118110236227" bottom="0.37" header="0.31496062992125984" footer="0.19685039370078741"/>
  <pageSetup paperSize="5" scale="70" orientation="landscape" blackAndWhite="1" r:id="rId1"/>
  <headerFooter>
    <oddFooter>&amp;R&amp;P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2" tint="-0.499984740745262"/>
  </sheetPr>
  <dimension ref="A1:M143"/>
  <sheetViews>
    <sheetView showGridLines="0" zoomScale="80" zoomScaleNormal="80" workbookViewId="0">
      <pane xSplit="2" ySplit="10" topLeftCell="C11" activePane="bottomRight" state="frozen"/>
      <selection pane="topRight" activeCell="C1" sqref="C1"/>
      <selection pane="bottomLeft" activeCell="A11" sqref="A11"/>
      <selection pane="bottomRight" activeCell="F27" sqref="F27:H42"/>
    </sheetView>
  </sheetViews>
  <sheetFormatPr defaultRowHeight="12.75"/>
  <cols>
    <col min="1" max="1" width="8.625" style="1" bestFit="1" customWidth="1"/>
    <col min="2" max="2" width="38.5" style="1" customWidth="1"/>
    <col min="3" max="3" width="24" style="1" customWidth="1"/>
    <col min="4" max="4" width="17" style="1" bestFit="1" customWidth="1"/>
    <col min="5" max="5" width="15.75" style="1" bestFit="1" customWidth="1"/>
    <col min="6" max="6" width="16.875" style="1" bestFit="1" customWidth="1"/>
    <col min="7" max="7" width="16.875" style="9" customWidth="1"/>
    <col min="8" max="8" width="7.5" style="1" bestFit="1" customWidth="1"/>
    <col min="9" max="9" width="19.625" style="1" customWidth="1"/>
    <col min="10" max="10" width="16.375" style="1" customWidth="1"/>
    <col min="11" max="11" width="17.125" style="48" bestFit="1" customWidth="1"/>
    <col min="12" max="12" width="17.375" style="48" customWidth="1"/>
    <col min="13" max="13" width="15" style="48" customWidth="1"/>
    <col min="14" max="16384" width="9" style="1"/>
  </cols>
  <sheetData>
    <row r="1" spans="1:13" ht="12.75" customHeight="1">
      <c r="B1" s="418" t="s">
        <v>140</v>
      </c>
      <c r="C1" s="418"/>
      <c r="D1" s="418"/>
      <c r="E1" s="418"/>
      <c r="F1" s="9" t="s">
        <v>1857</v>
      </c>
      <c r="G1" s="9" t="s">
        <v>172</v>
      </c>
      <c r="I1" s="128"/>
    </row>
    <row r="2" spans="1:13">
      <c r="B2" s="418" t="s">
        <v>119</v>
      </c>
      <c r="C2" s="418"/>
      <c r="D2" s="418"/>
      <c r="E2" s="418"/>
      <c r="F2" s="9" t="s">
        <v>1858</v>
      </c>
      <c r="G2" s="9" t="s">
        <v>181</v>
      </c>
      <c r="I2" s="113" t="s">
        <v>176</v>
      </c>
    </row>
    <row r="3" spans="1:13" ht="12.75" customHeight="1">
      <c r="B3" s="418" t="s">
        <v>1530</v>
      </c>
      <c r="C3" s="418"/>
      <c r="D3" s="418"/>
      <c r="E3" s="418"/>
      <c r="F3" s="9" t="s">
        <v>1859</v>
      </c>
      <c r="G3" s="9" t="s">
        <v>1476</v>
      </c>
    </row>
    <row r="4" spans="1:13">
      <c r="B4" s="418"/>
      <c r="C4" s="418"/>
      <c r="D4" s="418"/>
      <c r="E4" s="9"/>
      <c r="F4" s="9" t="s">
        <v>1860</v>
      </c>
      <c r="G4" s="9" t="s">
        <v>1831</v>
      </c>
    </row>
    <row r="5" spans="1:13" ht="12.75" customHeight="1">
      <c r="B5" s="419" t="s">
        <v>1531</v>
      </c>
      <c r="C5" s="420"/>
      <c r="D5" s="420"/>
      <c r="E5" s="420"/>
    </row>
    <row r="6" spans="1:13" s="15" customFormat="1">
      <c r="A6" s="11" t="s">
        <v>122</v>
      </c>
      <c r="B6" s="436" t="s">
        <v>2</v>
      </c>
      <c r="C6" s="187" t="s">
        <v>1533</v>
      </c>
      <c r="D6" s="12" t="s">
        <v>1534</v>
      </c>
      <c r="E6" s="231" t="s">
        <v>123</v>
      </c>
      <c r="F6" s="429" t="s">
        <v>1412</v>
      </c>
      <c r="G6" s="430"/>
      <c r="H6" s="183" t="s">
        <v>124</v>
      </c>
      <c r="I6" s="13" t="s">
        <v>125</v>
      </c>
      <c r="J6" s="14" t="s">
        <v>126</v>
      </c>
      <c r="K6" s="151" t="s">
        <v>123</v>
      </c>
      <c r="L6" s="152" t="s">
        <v>127</v>
      </c>
      <c r="M6" s="152" t="s">
        <v>127</v>
      </c>
    </row>
    <row r="7" spans="1:13" s="15" customFormat="1">
      <c r="A7" s="16" t="s">
        <v>2</v>
      </c>
      <c r="B7" s="437"/>
      <c r="C7" s="188" t="s">
        <v>3</v>
      </c>
      <c r="D7" s="17" t="s">
        <v>4</v>
      </c>
      <c r="E7" s="18" t="s">
        <v>1535</v>
      </c>
      <c r="F7" s="431" t="s">
        <v>172</v>
      </c>
      <c r="G7" s="432"/>
      <c r="H7" s="184" t="s">
        <v>128</v>
      </c>
      <c r="I7" s="19" t="s">
        <v>1483</v>
      </c>
      <c r="J7" s="20" t="s">
        <v>1537</v>
      </c>
      <c r="K7" s="153" t="s">
        <v>126</v>
      </c>
      <c r="L7" s="154" t="s">
        <v>129</v>
      </c>
      <c r="M7" s="154" t="s">
        <v>130</v>
      </c>
    </row>
    <row r="8" spans="1:13" s="15" customFormat="1">
      <c r="A8" s="16"/>
      <c r="B8" s="437"/>
      <c r="C8" s="189" t="s">
        <v>1532</v>
      </c>
      <c r="D8" s="129" t="s">
        <v>1407</v>
      </c>
      <c r="E8" s="233" t="s">
        <v>1536</v>
      </c>
      <c r="F8" s="70" t="s">
        <v>152</v>
      </c>
      <c r="G8" s="70" t="s">
        <v>151</v>
      </c>
      <c r="H8" s="184">
        <v>2563</v>
      </c>
      <c r="I8" s="21"/>
      <c r="J8" s="20"/>
      <c r="K8" s="153"/>
      <c r="L8" s="154" t="s">
        <v>131</v>
      </c>
      <c r="M8" s="154" t="s">
        <v>131</v>
      </c>
    </row>
    <row r="9" spans="1:13" s="15" customFormat="1">
      <c r="A9" s="22"/>
      <c r="B9" s="438"/>
      <c r="C9" s="23" t="s">
        <v>132</v>
      </c>
      <c r="D9" s="23" t="s">
        <v>133</v>
      </c>
      <c r="E9" s="25" t="s">
        <v>134</v>
      </c>
      <c r="F9" s="49" t="s">
        <v>153</v>
      </c>
      <c r="G9" s="49" t="s">
        <v>153</v>
      </c>
      <c r="H9" s="24"/>
      <c r="I9" s="25" t="s">
        <v>135</v>
      </c>
      <c r="J9" s="26" t="s">
        <v>136</v>
      </c>
      <c r="K9" s="155" t="s">
        <v>137</v>
      </c>
      <c r="L9" s="156" t="s">
        <v>138</v>
      </c>
      <c r="M9" s="156" t="s">
        <v>139</v>
      </c>
    </row>
    <row r="10" spans="1:13">
      <c r="A10" s="423" t="s">
        <v>5</v>
      </c>
      <c r="B10" s="424"/>
      <c r="C10" s="424"/>
      <c r="D10" s="424"/>
      <c r="E10" s="424"/>
      <c r="F10" s="424"/>
      <c r="G10" s="424"/>
      <c r="H10" s="424"/>
      <c r="I10" s="424"/>
      <c r="J10" s="424"/>
      <c r="K10" s="424"/>
      <c r="L10" s="424"/>
      <c r="M10" s="425"/>
    </row>
    <row r="11" spans="1:13">
      <c r="A11" s="2" t="s">
        <v>6</v>
      </c>
      <c r="B11" s="89" t="s">
        <v>7</v>
      </c>
      <c r="C11" s="3">
        <v>57408196.969999999</v>
      </c>
      <c r="D11" s="3">
        <v>57000000</v>
      </c>
      <c r="E11" s="27">
        <f>D11-C11</f>
        <v>-408196.96999999881</v>
      </c>
      <c r="F11" s="405">
        <v>55090367.928141743</v>
      </c>
      <c r="G11" s="406">
        <v>13004130.880836744</v>
      </c>
      <c r="H11" s="50">
        <v>1</v>
      </c>
      <c r="I11" s="28">
        <f>(D11/12)*1</f>
        <v>4750000</v>
      </c>
      <c r="J11" s="29">
        <f>'ผลการดำเนินงาน Planfin 64'!I6</f>
        <v>1866896.9900000002</v>
      </c>
      <c r="K11" s="157">
        <f>J11-I11</f>
        <v>-2883103.01</v>
      </c>
      <c r="L11" s="157">
        <f>(J11*100)/I11-100</f>
        <v>-60.696905473684204</v>
      </c>
      <c r="M11" s="157">
        <f>(J11*100)/D11</f>
        <v>3.275257877192983</v>
      </c>
    </row>
    <row r="12" spans="1:13">
      <c r="A12" s="2" t="s">
        <v>8</v>
      </c>
      <c r="B12" s="89" t="s">
        <v>9</v>
      </c>
      <c r="C12" s="3">
        <v>298250</v>
      </c>
      <c r="D12" s="3">
        <v>300000</v>
      </c>
      <c r="E12" s="27">
        <f t="shared" ref="E12:E22" si="0">D12-C12</f>
        <v>1750</v>
      </c>
      <c r="F12" s="405">
        <v>196218.66165289254</v>
      </c>
      <c r="G12" s="406">
        <v>139955.19459213293</v>
      </c>
      <c r="H12" s="50">
        <v>1</v>
      </c>
      <c r="I12" s="28">
        <f t="shared" ref="I12:I23" si="1">(D12/12)*1</f>
        <v>25000</v>
      </c>
      <c r="J12" s="29">
        <f>'ผลการดำเนินงาน Planfin 64'!I7</f>
        <v>0</v>
      </c>
      <c r="K12" s="157">
        <f>J12-I12</f>
        <v>-25000</v>
      </c>
      <c r="L12" s="157">
        <f t="shared" ref="L12:L22" si="2">(J12*100)/I12-100</f>
        <v>-100</v>
      </c>
      <c r="M12" s="157">
        <f t="shared" ref="M12:M23" si="3">(J12*100)/D12</f>
        <v>0</v>
      </c>
    </row>
    <row r="13" spans="1:13">
      <c r="A13" s="2" t="s">
        <v>10</v>
      </c>
      <c r="B13" s="89" t="s">
        <v>11</v>
      </c>
      <c r="C13" s="3">
        <v>23838</v>
      </c>
      <c r="D13" s="3">
        <v>25000</v>
      </c>
      <c r="E13" s="27">
        <f t="shared" si="0"/>
        <v>1162</v>
      </c>
      <c r="F13" s="405">
        <v>94117.599297520632</v>
      </c>
      <c r="G13" s="406">
        <v>162181.87026989844</v>
      </c>
      <c r="H13" s="50">
        <v>0</v>
      </c>
      <c r="I13" s="28">
        <f t="shared" si="1"/>
        <v>2083.3333333333335</v>
      </c>
      <c r="J13" s="29">
        <f>'ผลการดำเนินงาน Planfin 64'!I8</f>
        <v>0</v>
      </c>
      <c r="K13" s="157">
        <f t="shared" ref="K13:K23" si="4">J13-I13</f>
        <v>-2083.3333333333335</v>
      </c>
      <c r="L13" s="157">
        <f t="shared" si="2"/>
        <v>-100</v>
      </c>
      <c r="M13" s="157">
        <f t="shared" si="3"/>
        <v>0</v>
      </c>
    </row>
    <row r="14" spans="1:13">
      <c r="A14" s="2" t="s">
        <v>12</v>
      </c>
      <c r="B14" s="89" t="s">
        <v>13</v>
      </c>
      <c r="C14" s="3">
        <v>563494.61</v>
      </c>
      <c r="D14" s="3">
        <v>600000</v>
      </c>
      <c r="E14" s="27">
        <f t="shared" si="0"/>
        <v>36505.390000000014</v>
      </c>
      <c r="F14" s="405">
        <v>1211650.9209917358</v>
      </c>
      <c r="G14" s="406">
        <v>944753.05947997363</v>
      </c>
      <c r="H14" s="50">
        <v>0</v>
      </c>
      <c r="I14" s="28">
        <f t="shared" si="1"/>
        <v>50000</v>
      </c>
      <c r="J14" s="29">
        <f>'ผลการดำเนินงาน Planfin 64'!I9</f>
        <v>28198</v>
      </c>
      <c r="K14" s="157">
        <f t="shared" si="4"/>
        <v>-21802</v>
      </c>
      <c r="L14" s="157">
        <f t="shared" si="2"/>
        <v>-43.603999999999999</v>
      </c>
      <c r="M14" s="157">
        <f t="shared" si="3"/>
        <v>4.6996666666666664</v>
      </c>
    </row>
    <row r="15" spans="1:13">
      <c r="A15" s="2" t="s">
        <v>14</v>
      </c>
      <c r="B15" s="89" t="s">
        <v>15</v>
      </c>
      <c r="C15" s="3">
        <v>2595290.46</v>
      </c>
      <c r="D15" s="3">
        <v>2600000</v>
      </c>
      <c r="E15" s="27">
        <f t="shared" si="0"/>
        <v>4709.5400000000373</v>
      </c>
      <c r="F15" s="405">
        <v>7801530.9207438007</v>
      </c>
      <c r="G15" s="406">
        <v>5883725.1744828187</v>
      </c>
      <c r="H15" s="50">
        <v>0</v>
      </c>
      <c r="I15" s="28">
        <f t="shared" si="1"/>
        <v>216666.66666666666</v>
      </c>
      <c r="J15" s="29">
        <f>'ผลการดำเนินงาน Planfin 64'!I10</f>
        <v>206214</v>
      </c>
      <c r="K15" s="157">
        <f t="shared" si="4"/>
        <v>-10452.666666666657</v>
      </c>
      <c r="L15" s="157">
        <f t="shared" si="2"/>
        <v>-4.8243076923076842</v>
      </c>
      <c r="M15" s="157">
        <f t="shared" si="3"/>
        <v>7.9313076923076924</v>
      </c>
    </row>
    <row r="16" spans="1:13">
      <c r="A16" s="2" t="s">
        <v>16</v>
      </c>
      <c r="B16" s="89" t="s">
        <v>17</v>
      </c>
      <c r="C16" s="3">
        <v>1304524.03</v>
      </c>
      <c r="D16" s="3">
        <v>1300000</v>
      </c>
      <c r="E16" s="27">
        <f t="shared" si="0"/>
        <v>-4524.0300000000279</v>
      </c>
      <c r="F16" s="405">
        <v>2389926.2218181817</v>
      </c>
      <c r="G16" s="406">
        <v>2395607.798115537</v>
      </c>
      <c r="H16" s="50">
        <v>0</v>
      </c>
      <c r="I16" s="28">
        <f t="shared" si="1"/>
        <v>108333.33333333333</v>
      </c>
      <c r="J16" s="29">
        <f>'ผลการดำเนินงาน Planfin 64'!I11</f>
        <v>47780.470000000008</v>
      </c>
      <c r="K16" s="157">
        <f t="shared" si="4"/>
        <v>-60552.86333333332</v>
      </c>
      <c r="L16" s="157">
        <f t="shared" si="2"/>
        <v>-55.894950769230761</v>
      </c>
      <c r="M16" s="157">
        <f t="shared" si="3"/>
        <v>3.6754207692307701</v>
      </c>
    </row>
    <row r="17" spans="1:13">
      <c r="A17" s="2" t="s">
        <v>18</v>
      </c>
      <c r="B17" s="89" t="s">
        <v>19</v>
      </c>
      <c r="C17" s="3">
        <v>584040.25</v>
      </c>
      <c r="D17" s="3">
        <v>1000000</v>
      </c>
      <c r="E17" s="27">
        <f t="shared" si="0"/>
        <v>415959.75</v>
      </c>
      <c r="F17" s="405">
        <v>541630.08743801666</v>
      </c>
      <c r="G17" s="406">
        <v>1113578.4599029464</v>
      </c>
      <c r="H17" s="50">
        <v>1</v>
      </c>
      <c r="I17" s="28">
        <f t="shared" si="1"/>
        <v>83333.333333333328</v>
      </c>
      <c r="J17" s="29">
        <f>'ผลการดำเนินงาน Planfin 64'!I12</f>
        <v>38443</v>
      </c>
      <c r="K17" s="157">
        <f t="shared" si="4"/>
        <v>-44890.333333333328</v>
      </c>
      <c r="L17" s="157">
        <f t="shared" si="2"/>
        <v>-53.868399999999994</v>
      </c>
      <c r="M17" s="157">
        <f t="shared" si="3"/>
        <v>3.8443000000000001</v>
      </c>
    </row>
    <row r="18" spans="1:13">
      <c r="A18" s="2" t="s">
        <v>20</v>
      </c>
      <c r="B18" s="89" t="s">
        <v>21</v>
      </c>
      <c r="C18" s="3">
        <v>3619981.52</v>
      </c>
      <c r="D18" s="3">
        <v>3680000</v>
      </c>
      <c r="E18" s="27">
        <f t="shared" si="0"/>
        <v>60018.479999999981</v>
      </c>
      <c r="F18" s="405">
        <v>6982763.8549999977</v>
      </c>
      <c r="G18" s="406">
        <v>6067372.420841462</v>
      </c>
      <c r="H18" s="50">
        <v>0</v>
      </c>
      <c r="I18" s="28">
        <f t="shared" si="1"/>
        <v>306666.66666666669</v>
      </c>
      <c r="J18" s="29">
        <f>'ผลการดำเนินงาน Planfin 64'!I13</f>
        <v>281988.59999999998</v>
      </c>
      <c r="K18" s="157">
        <f t="shared" si="4"/>
        <v>-24678.066666666709</v>
      </c>
      <c r="L18" s="157">
        <f t="shared" si="2"/>
        <v>-8.0471956521739259</v>
      </c>
      <c r="M18" s="157">
        <f t="shared" si="3"/>
        <v>7.6627336956521725</v>
      </c>
    </row>
    <row r="19" spans="1:13">
      <c r="A19" s="2" t="s">
        <v>22</v>
      </c>
      <c r="B19" s="89" t="s">
        <v>23</v>
      </c>
      <c r="C19" s="3">
        <v>30709245.920000002</v>
      </c>
      <c r="D19" s="3">
        <v>34862040</v>
      </c>
      <c r="E19" s="27">
        <f t="shared" si="0"/>
        <v>4152794.0799999982</v>
      </c>
      <c r="F19" s="405">
        <v>39812919.739008263</v>
      </c>
      <c r="G19" s="406">
        <v>10642063.545296295</v>
      </c>
      <c r="H19" s="50">
        <v>0</v>
      </c>
      <c r="I19" s="28">
        <f t="shared" si="1"/>
        <v>2905170</v>
      </c>
      <c r="J19" s="29">
        <f>'ผลการดำเนินงาน Planfin 64'!I14</f>
        <v>2814410</v>
      </c>
      <c r="K19" s="157">
        <f t="shared" si="4"/>
        <v>-90760</v>
      </c>
      <c r="L19" s="157">
        <f t="shared" si="2"/>
        <v>-3.1240856817329075</v>
      </c>
      <c r="M19" s="157">
        <f t="shared" si="3"/>
        <v>8.0729928598555905</v>
      </c>
    </row>
    <row r="20" spans="1:13">
      <c r="A20" s="2" t="s">
        <v>24</v>
      </c>
      <c r="B20" s="89" t="s">
        <v>25</v>
      </c>
      <c r="C20" s="3">
        <v>6342399.8899999997</v>
      </c>
      <c r="D20" s="3">
        <v>6341000</v>
      </c>
      <c r="E20" s="27">
        <f t="shared" si="0"/>
        <v>-1399.8899999996647</v>
      </c>
      <c r="F20" s="405">
        <v>8899687.4920413215</v>
      </c>
      <c r="G20" s="406">
        <v>3858190.5818685293</v>
      </c>
      <c r="H20" s="50">
        <v>0</v>
      </c>
      <c r="I20" s="28">
        <f t="shared" si="1"/>
        <v>528416.66666666663</v>
      </c>
      <c r="J20" s="29">
        <f>'ผลการดำเนินงาน Planfin 64'!I15</f>
        <v>428141.4</v>
      </c>
      <c r="K20" s="157">
        <f t="shared" si="4"/>
        <v>-100275.2666666666</v>
      </c>
      <c r="L20" s="157">
        <f t="shared" si="2"/>
        <v>-18.976552594228039</v>
      </c>
      <c r="M20" s="157">
        <f t="shared" si="3"/>
        <v>6.7519539504809964</v>
      </c>
    </row>
    <row r="21" spans="1:13" s="9" customFormat="1">
      <c r="A21" s="175" t="s">
        <v>1465</v>
      </c>
      <c r="B21" s="176" t="s">
        <v>1466</v>
      </c>
      <c r="C21" s="3">
        <v>0</v>
      </c>
      <c r="D21" s="6">
        <v>0</v>
      </c>
      <c r="E21" s="27">
        <f t="shared" si="0"/>
        <v>0</v>
      </c>
      <c r="F21" s="405">
        <v>428128.76666666666</v>
      </c>
      <c r="G21" s="406">
        <v>414400.81515905185</v>
      </c>
      <c r="H21" s="50">
        <v>0</v>
      </c>
      <c r="I21" s="28">
        <f t="shared" si="1"/>
        <v>0</v>
      </c>
      <c r="J21" s="29">
        <f>'ผลการดำเนินงาน Planfin 64'!I16</f>
        <v>0</v>
      </c>
      <c r="K21" s="157">
        <f t="shared" si="4"/>
        <v>0</v>
      </c>
      <c r="L21" s="157" t="e">
        <f t="shared" si="2"/>
        <v>#DIV/0!</v>
      </c>
      <c r="M21" s="157" t="e">
        <f t="shared" si="3"/>
        <v>#DIV/0!</v>
      </c>
    </row>
    <row r="22" spans="1:13">
      <c r="A22" s="2" t="s">
        <v>26</v>
      </c>
      <c r="B22" s="89" t="s">
        <v>27</v>
      </c>
      <c r="C22" s="3">
        <v>2059868.22</v>
      </c>
      <c r="D22" s="3">
        <v>30910523.449999999</v>
      </c>
      <c r="E22" s="27">
        <f t="shared" si="0"/>
        <v>28850655.23</v>
      </c>
      <c r="F22" s="405">
        <v>4402627.4239669424</v>
      </c>
      <c r="G22" s="406">
        <v>6372211.2642878396</v>
      </c>
      <c r="H22" s="50">
        <v>4</v>
      </c>
      <c r="I22" s="28">
        <f t="shared" si="1"/>
        <v>2575876.9541666666</v>
      </c>
      <c r="J22" s="29">
        <f>'ผลการดำเนินงาน Planfin 64'!I17</f>
        <v>0</v>
      </c>
      <c r="K22" s="157">
        <f>J22-I22</f>
        <v>-2575876.9541666666</v>
      </c>
      <c r="L22" s="157">
        <f t="shared" si="2"/>
        <v>-100</v>
      </c>
      <c r="M22" s="157">
        <f t="shared" si="3"/>
        <v>0</v>
      </c>
    </row>
    <row r="23" spans="1:13">
      <c r="A23" s="100" t="s">
        <v>28</v>
      </c>
      <c r="B23" s="61" t="s">
        <v>29</v>
      </c>
      <c r="C23" s="5">
        <f>SUM(C11:C22)</f>
        <v>105509129.87</v>
      </c>
      <c r="D23" s="5">
        <f>SUM(D11:D22)</f>
        <v>138618563.44999999</v>
      </c>
      <c r="E23" s="30">
        <f>D23-C23</f>
        <v>33109433.579999983</v>
      </c>
      <c r="F23" s="407">
        <v>127851569.61676708</v>
      </c>
      <c r="G23" s="408">
        <v>50998171.065133229</v>
      </c>
      <c r="H23" s="51">
        <v>0</v>
      </c>
      <c r="I23" s="31">
        <f t="shared" si="1"/>
        <v>11551546.954166666</v>
      </c>
      <c r="J23" s="34">
        <f>'ผลการดำเนินงาน Planfin 64'!I18</f>
        <v>5712072.4600000009</v>
      </c>
      <c r="K23" s="32">
        <f t="shared" si="4"/>
        <v>-5839474.4941666648</v>
      </c>
      <c r="L23" s="32">
        <f>(J23*100)/I23-100</f>
        <v>-50.551450098727727</v>
      </c>
      <c r="M23" s="32">
        <f t="shared" si="3"/>
        <v>4.1207124917726894</v>
      </c>
    </row>
    <row r="24" spans="1:13" s="9" customFormat="1">
      <c r="A24" s="88" t="s">
        <v>1408</v>
      </c>
      <c r="B24" s="80" t="s">
        <v>156</v>
      </c>
      <c r="C24" s="81">
        <f>C23-C22</f>
        <v>103449261.65000001</v>
      </c>
      <c r="D24" s="81">
        <f>D23-D22</f>
        <v>107708039.99999999</v>
      </c>
      <c r="E24" s="82">
        <f>D24-C24</f>
        <v>4258778.3499999791</v>
      </c>
      <c r="F24" s="83"/>
      <c r="G24" s="84"/>
      <c r="H24" s="85"/>
      <c r="I24" s="86">
        <f>(D24/12)*1</f>
        <v>8975669.9999999981</v>
      </c>
      <c r="J24" s="87">
        <f>'ผลการดำเนินงาน Planfin 64'!I19</f>
        <v>5712072.4600000009</v>
      </c>
      <c r="K24" s="158">
        <f>J24-I24</f>
        <v>-3263597.5399999972</v>
      </c>
      <c r="L24" s="158">
        <f>(J24*100)/I24-100</f>
        <v>-36.360489411932456</v>
      </c>
      <c r="M24" s="158">
        <f>(J24*100)/D24</f>
        <v>5.3032925490056284</v>
      </c>
    </row>
    <row r="25" spans="1:13" ht="25.5">
      <c r="A25" s="235"/>
      <c r="B25" s="236" t="s">
        <v>1527</v>
      </c>
      <c r="C25" s="237">
        <f>C24-C21</f>
        <v>103449261.65000001</v>
      </c>
      <c r="D25" s="237">
        <f>D24-D21</f>
        <v>107708039.99999999</v>
      </c>
      <c r="E25" s="238">
        <f>D25-C25</f>
        <v>4258778.3499999791</v>
      </c>
      <c r="F25" s="237"/>
      <c r="G25" s="239"/>
      <c r="H25" s="240"/>
      <c r="I25" s="237">
        <f>I24-I21</f>
        <v>8975669.9999999981</v>
      </c>
      <c r="J25" s="237">
        <f>J24-J21</f>
        <v>5712072.4600000009</v>
      </c>
      <c r="K25" s="237">
        <f>K24-K21</f>
        <v>-3263597.5399999972</v>
      </c>
      <c r="L25" s="241">
        <f>(J25*100)/I25-100</f>
        <v>-36.360489411932456</v>
      </c>
      <c r="M25" s="241">
        <f>(J25*100)/D25</f>
        <v>5.3032925490056284</v>
      </c>
    </row>
    <row r="26" spans="1:13">
      <c r="A26" s="423" t="s">
        <v>30</v>
      </c>
      <c r="B26" s="424"/>
      <c r="C26" s="424"/>
      <c r="D26" s="424"/>
      <c r="E26" s="424"/>
      <c r="F26" s="424"/>
      <c r="G26" s="424"/>
      <c r="H26" s="424"/>
      <c r="I26" s="424"/>
      <c r="J26" s="424"/>
      <c r="K26" s="424"/>
      <c r="L26" s="424"/>
      <c r="M26" s="425"/>
    </row>
    <row r="27" spans="1:13">
      <c r="A27" s="2" t="s">
        <v>31</v>
      </c>
      <c r="B27" s="89" t="s">
        <v>32</v>
      </c>
      <c r="C27" s="3">
        <v>11971159.779999999</v>
      </c>
      <c r="D27" s="3">
        <v>11300000</v>
      </c>
      <c r="E27" s="27">
        <f t="shared" ref="E27:E42" si="5">D27-C27</f>
        <v>-671159.77999999933</v>
      </c>
      <c r="F27" s="405">
        <v>11512612.321570253</v>
      </c>
      <c r="G27" s="406">
        <v>4297011.5599770034</v>
      </c>
      <c r="H27" s="50">
        <v>0</v>
      </c>
      <c r="I27" s="28">
        <f>(D27/12)*1</f>
        <v>941666.66666666663</v>
      </c>
      <c r="J27" s="29">
        <f>'ผลการดำเนินงาน Planfin 64'!I22</f>
        <v>150040.39000000001</v>
      </c>
      <c r="K27" s="157">
        <f t="shared" ref="K27:K41" si="6">J27-I27</f>
        <v>-791626.27666666661</v>
      </c>
      <c r="L27" s="157">
        <f t="shared" ref="L27:L43" si="7">(J27*100)/I27-100</f>
        <v>-84.066507256637166</v>
      </c>
      <c r="M27" s="157">
        <f t="shared" ref="M27:M43" si="8">(J27*100)/D27</f>
        <v>1.3277910619469029</v>
      </c>
    </row>
    <row r="28" spans="1:13">
      <c r="A28" s="2" t="s">
        <v>33</v>
      </c>
      <c r="B28" s="89" t="s">
        <v>34</v>
      </c>
      <c r="C28" s="3">
        <v>2355612.81</v>
      </c>
      <c r="D28" s="3">
        <v>2300000</v>
      </c>
      <c r="E28" s="27">
        <f t="shared" si="5"/>
        <v>-55612.810000000056</v>
      </c>
      <c r="F28" s="405">
        <v>3108021.525372724</v>
      </c>
      <c r="G28" s="406">
        <v>1490046.9249988487</v>
      </c>
      <c r="H28" s="50">
        <v>0</v>
      </c>
      <c r="I28" s="28">
        <f t="shared" ref="I28:I41" si="9">(D28/12)*1</f>
        <v>191666.66666666666</v>
      </c>
      <c r="J28" s="29">
        <f>'ผลการดำเนินงาน Planfin 64'!I23</f>
        <v>142760.15</v>
      </c>
      <c r="K28" s="157">
        <f t="shared" si="6"/>
        <v>-48906.516666666663</v>
      </c>
      <c r="L28" s="157">
        <f t="shared" si="7"/>
        <v>-25.516443478260868</v>
      </c>
      <c r="M28" s="157">
        <f t="shared" si="8"/>
        <v>6.206963043478261</v>
      </c>
    </row>
    <row r="29" spans="1:13">
      <c r="A29" s="2" t="s">
        <v>35</v>
      </c>
      <c r="B29" s="89" t="s">
        <v>36</v>
      </c>
      <c r="C29" s="3">
        <v>344902.9</v>
      </c>
      <c r="D29" s="3">
        <v>350000</v>
      </c>
      <c r="E29" s="27">
        <f t="shared" si="5"/>
        <v>5097.0999999999767</v>
      </c>
      <c r="F29" s="405">
        <v>575114.58987603313</v>
      </c>
      <c r="G29" s="406">
        <v>318020.99299464806</v>
      </c>
      <c r="H29" s="50">
        <v>0</v>
      </c>
      <c r="I29" s="28">
        <f t="shared" si="9"/>
        <v>29166.666666666668</v>
      </c>
      <c r="J29" s="29">
        <f>'ผลการดำเนินงาน Planfin 64'!I24</f>
        <v>11853.7</v>
      </c>
      <c r="K29" s="157">
        <f t="shared" si="6"/>
        <v>-17312.966666666667</v>
      </c>
      <c r="L29" s="157">
        <f t="shared" si="7"/>
        <v>-59.358742857142857</v>
      </c>
      <c r="M29" s="157">
        <f t="shared" si="8"/>
        <v>3.3867714285714285</v>
      </c>
    </row>
    <row r="30" spans="1:13">
      <c r="A30" s="2" t="s">
        <v>37</v>
      </c>
      <c r="B30" s="89" t="s">
        <v>38</v>
      </c>
      <c r="C30" s="3">
        <v>3062357.25</v>
      </c>
      <c r="D30" s="3">
        <v>1300000</v>
      </c>
      <c r="E30" s="27">
        <f t="shared" si="5"/>
        <v>-1762357.25</v>
      </c>
      <c r="F30" s="405">
        <v>4017169.7271900824</v>
      </c>
      <c r="G30" s="406">
        <v>1789886.7252389649</v>
      </c>
      <c r="H30" s="50">
        <v>0</v>
      </c>
      <c r="I30" s="28">
        <f t="shared" si="9"/>
        <v>108333.33333333333</v>
      </c>
      <c r="J30" s="29">
        <f>'ผลการดำเนินงาน Planfin 64'!I25</f>
        <v>91361.3</v>
      </c>
      <c r="K30" s="157">
        <f t="shared" si="6"/>
        <v>-16972.033333333326</v>
      </c>
      <c r="L30" s="157">
        <f t="shared" si="7"/>
        <v>-15.666492307692309</v>
      </c>
      <c r="M30" s="157">
        <f t="shared" si="8"/>
        <v>7.0277923076923079</v>
      </c>
    </row>
    <row r="31" spans="1:13">
      <c r="A31" s="2" t="s">
        <v>39</v>
      </c>
      <c r="B31" s="89" t="s">
        <v>40</v>
      </c>
      <c r="C31" s="3">
        <v>30709245.920000002</v>
      </c>
      <c r="D31" s="3">
        <v>34862040</v>
      </c>
      <c r="E31" s="27">
        <f t="shared" si="5"/>
        <v>4152794.0799999982</v>
      </c>
      <c r="F31" s="405">
        <v>39604684.373842977</v>
      </c>
      <c r="G31" s="406">
        <v>10319256.520349238</v>
      </c>
      <c r="H31" s="50">
        <v>0</v>
      </c>
      <c r="I31" s="28">
        <f t="shared" si="9"/>
        <v>2905170</v>
      </c>
      <c r="J31" s="29">
        <f>'ผลการดำเนินงาน Planfin 64'!I26</f>
        <v>2814410</v>
      </c>
      <c r="K31" s="157">
        <f t="shared" si="6"/>
        <v>-90760</v>
      </c>
      <c r="L31" s="157">
        <f t="shared" si="7"/>
        <v>-3.1240856817329075</v>
      </c>
      <c r="M31" s="157">
        <f t="shared" si="8"/>
        <v>8.0729928598555905</v>
      </c>
    </row>
    <row r="32" spans="1:13">
      <c r="A32" s="2" t="s">
        <v>41</v>
      </c>
      <c r="B32" s="89" t="s">
        <v>42</v>
      </c>
      <c r="C32" s="3">
        <v>9657323.3699999992</v>
      </c>
      <c r="D32" s="3">
        <v>7050000</v>
      </c>
      <c r="E32" s="27">
        <f t="shared" si="5"/>
        <v>-2607323.3699999992</v>
      </c>
      <c r="F32" s="405">
        <v>11351502.087768594</v>
      </c>
      <c r="G32" s="406">
        <v>3382758.7020859085</v>
      </c>
      <c r="H32" s="50">
        <v>0</v>
      </c>
      <c r="I32" s="28">
        <f t="shared" si="9"/>
        <v>587500</v>
      </c>
      <c r="J32" s="29">
        <f>'ผลการดำเนินงาน Planfin 64'!I27</f>
        <v>592999.03</v>
      </c>
      <c r="K32" s="157">
        <f t="shared" si="6"/>
        <v>5499.0300000000279</v>
      </c>
      <c r="L32" s="157">
        <f t="shared" si="7"/>
        <v>0.93600510638297862</v>
      </c>
      <c r="M32" s="157">
        <f t="shared" si="8"/>
        <v>8.4113337588652488</v>
      </c>
    </row>
    <row r="33" spans="1:13">
      <c r="A33" s="2" t="s">
        <v>43</v>
      </c>
      <c r="B33" s="89" t="s">
        <v>44</v>
      </c>
      <c r="C33" s="3">
        <v>18307974</v>
      </c>
      <c r="D33" s="3">
        <v>18300000</v>
      </c>
      <c r="E33" s="27">
        <f t="shared" si="5"/>
        <v>-7974</v>
      </c>
      <c r="F33" s="405">
        <v>19484720.583677687</v>
      </c>
      <c r="G33" s="406">
        <v>5103158.8595148642</v>
      </c>
      <c r="H33" s="50">
        <v>0</v>
      </c>
      <c r="I33" s="28">
        <f t="shared" si="9"/>
        <v>1525000</v>
      </c>
      <c r="J33" s="29">
        <f>'ผลการดำเนินงาน Planfin 64'!I28</f>
        <v>1256875</v>
      </c>
      <c r="K33" s="157">
        <f t="shared" si="6"/>
        <v>-268125</v>
      </c>
      <c r="L33" s="157">
        <f t="shared" si="7"/>
        <v>-17.581967213114751</v>
      </c>
      <c r="M33" s="157">
        <f t="shared" si="8"/>
        <v>6.8681693989071038</v>
      </c>
    </row>
    <row r="34" spans="1:13">
      <c r="A34" s="2" t="s">
        <v>45</v>
      </c>
      <c r="B34" s="89" t="s">
        <v>46</v>
      </c>
      <c r="C34" s="3">
        <v>2255315.69</v>
      </c>
      <c r="D34" s="3">
        <v>2458400</v>
      </c>
      <c r="E34" s="27">
        <f t="shared" si="5"/>
        <v>203084.31000000006</v>
      </c>
      <c r="F34" s="405">
        <v>2803807.0309090922</v>
      </c>
      <c r="G34" s="406">
        <v>814039.36220156972</v>
      </c>
      <c r="H34" s="50">
        <v>0</v>
      </c>
      <c r="I34" s="28">
        <f t="shared" si="9"/>
        <v>204866.66666666666</v>
      </c>
      <c r="J34" s="29">
        <f>'ผลการดำเนินงาน Planfin 64'!I29</f>
        <v>136573.79999999999</v>
      </c>
      <c r="K34" s="157">
        <f t="shared" si="6"/>
        <v>-68292.866666666669</v>
      </c>
      <c r="L34" s="157">
        <f t="shared" si="7"/>
        <v>-33.33527497559389</v>
      </c>
      <c r="M34" s="157">
        <f t="shared" si="8"/>
        <v>5.5553937520338428</v>
      </c>
    </row>
    <row r="35" spans="1:13">
      <c r="A35" s="2" t="s">
        <v>47</v>
      </c>
      <c r="B35" s="89" t="s">
        <v>48</v>
      </c>
      <c r="C35" s="3">
        <v>6006335.2699999996</v>
      </c>
      <c r="D35" s="3">
        <v>8500000</v>
      </c>
      <c r="E35" s="27">
        <f t="shared" si="5"/>
        <v>2493664.7300000004</v>
      </c>
      <c r="F35" s="405">
        <v>6011048.1377685945</v>
      </c>
      <c r="G35" s="406">
        <v>5262141.9525103513</v>
      </c>
      <c r="H35" s="50">
        <v>1</v>
      </c>
      <c r="I35" s="28">
        <f t="shared" si="9"/>
        <v>708333.33333333337</v>
      </c>
      <c r="J35" s="29">
        <f>'ผลการดำเนินงาน Planfin 64'!I30</f>
        <v>128363.08</v>
      </c>
      <c r="K35" s="157">
        <f t="shared" si="6"/>
        <v>-579970.25333333341</v>
      </c>
      <c r="L35" s="157">
        <f t="shared" si="7"/>
        <v>-81.878153411764714</v>
      </c>
      <c r="M35" s="157">
        <f t="shared" si="8"/>
        <v>1.5101538823529412</v>
      </c>
    </row>
    <row r="36" spans="1:13">
      <c r="A36" s="2" t="s">
        <v>49</v>
      </c>
      <c r="B36" s="89" t="s">
        <v>50</v>
      </c>
      <c r="C36" s="3">
        <v>3326057.81</v>
      </c>
      <c r="D36" s="3">
        <v>3495000</v>
      </c>
      <c r="E36" s="27">
        <f t="shared" si="5"/>
        <v>168942.18999999994</v>
      </c>
      <c r="F36" s="405">
        <v>2841634.6007024786</v>
      </c>
      <c r="G36" s="406">
        <v>813049.26575332298</v>
      </c>
      <c r="H36" s="50">
        <v>1</v>
      </c>
      <c r="I36" s="28">
        <f t="shared" si="9"/>
        <v>291250</v>
      </c>
      <c r="J36" s="29">
        <f>'ผลการดำเนินงาน Planfin 64'!I31</f>
        <v>266746.57999999996</v>
      </c>
      <c r="K36" s="157">
        <f t="shared" si="6"/>
        <v>-24503.420000000042</v>
      </c>
      <c r="L36" s="157">
        <f t="shared" si="7"/>
        <v>-8.4131914163090187</v>
      </c>
      <c r="M36" s="157">
        <f t="shared" si="8"/>
        <v>7.6322340486409148</v>
      </c>
    </row>
    <row r="37" spans="1:13">
      <c r="A37" s="2" t="s">
        <v>51</v>
      </c>
      <c r="B37" s="89" t="s">
        <v>52</v>
      </c>
      <c r="C37" s="3">
        <v>2693547.82</v>
      </c>
      <c r="D37" s="3">
        <v>2100000</v>
      </c>
      <c r="E37" s="27">
        <f t="shared" si="5"/>
        <v>-593547.81999999983</v>
      </c>
      <c r="F37" s="405">
        <v>3989833.5987190055</v>
      </c>
      <c r="G37" s="406">
        <v>1642372.1709775152</v>
      </c>
      <c r="H37" s="50">
        <v>0</v>
      </c>
      <c r="I37" s="28">
        <f t="shared" si="9"/>
        <v>175000</v>
      </c>
      <c r="J37" s="29">
        <f>'ผลการดำเนินงาน Planfin 64'!I32</f>
        <v>161309.72</v>
      </c>
      <c r="K37" s="157">
        <f t="shared" si="6"/>
        <v>-13690.279999999999</v>
      </c>
      <c r="L37" s="157">
        <f t="shared" si="7"/>
        <v>-7.8230171428571396</v>
      </c>
      <c r="M37" s="157">
        <f t="shared" si="8"/>
        <v>7.6814152380952381</v>
      </c>
    </row>
    <row r="38" spans="1:13">
      <c r="A38" s="2" t="s">
        <v>53</v>
      </c>
      <c r="B38" s="89" t="s">
        <v>54</v>
      </c>
      <c r="C38" s="3">
        <v>7016349.21</v>
      </c>
      <c r="D38" s="3">
        <v>7000000</v>
      </c>
      <c r="E38" s="27">
        <f t="shared" si="5"/>
        <v>-16349.209999999963</v>
      </c>
      <c r="F38" s="405">
        <v>7301285.1496074414</v>
      </c>
      <c r="G38" s="406">
        <v>2765170.5090407813</v>
      </c>
      <c r="H38" s="50">
        <v>0</v>
      </c>
      <c r="I38" s="28">
        <f t="shared" si="9"/>
        <v>583333.33333333337</v>
      </c>
      <c r="J38" s="29">
        <f>'ผลการดำเนินงาน Planfin 64'!I33</f>
        <v>636406.64000000013</v>
      </c>
      <c r="K38" s="157">
        <f t="shared" si="6"/>
        <v>53073.306666666758</v>
      </c>
      <c r="L38" s="157">
        <f t="shared" si="7"/>
        <v>9.0982811428571608</v>
      </c>
      <c r="M38" s="157">
        <f t="shared" si="8"/>
        <v>9.0915234285714313</v>
      </c>
    </row>
    <row r="39" spans="1:13">
      <c r="A39" s="2" t="s">
        <v>55</v>
      </c>
      <c r="B39" s="89" t="s">
        <v>56</v>
      </c>
      <c r="C39" s="3">
        <v>596723.74</v>
      </c>
      <c r="D39" s="3">
        <v>600000</v>
      </c>
      <c r="E39" s="27">
        <f t="shared" si="5"/>
        <v>3276.2600000000093</v>
      </c>
      <c r="F39" s="405">
        <v>463002.35053749994</v>
      </c>
      <c r="G39" s="406">
        <v>843194.04919781536</v>
      </c>
      <c r="H39" s="50">
        <v>1</v>
      </c>
      <c r="I39" s="28">
        <f t="shared" si="9"/>
        <v>50000</v>
      </c>
      <c r="J39" s="29">
        <f>'ผลการดำเนินงาน Planfin 64'!I34</f>
        <v>52246.840000000004</v>
      </c>
      <c r="K39" s="157">
        <f t="shared" si="6"/>
        <v>2246.8400000000038</v>
      </c>
      <c r="L39" s="157">
        <f t="shared" si="7"/>
        <v>4.4936799999999977</v>
      </c>
      <c r="M39" s="157">
        <f t="shared" si="8"/>
        <v>8.7078066666666665</v>
      </c>
    </row>
    <row r="40" spans="1:13" s="9" customFormat="1">
      <c r="A40" s="175" t="s">
        <v>57</v>
      </c>
      <c r="B40" s="176" t="s">
        <v>58</v>
      </c>
      <c r="C40" s="3">
        <v>8393257.6500000004</v>
      </c>
      <c r="D40" s="3">
        <v>8430000</v>
      </c>
      <c r="E40" s="27">
        <f>D40-C40</f>
        <v>36742.349999999627</v>
      </c>
      <c r="F40" s="405">
        <v>13091238.711364878</v>
      </c>
      <c r="G40" s="406">
        <v>7919508.0434809383</v>
      </c>
      <c r="H40" s="50">
        <v>0</v>
      </c>
      <c r="I40" s="28">
        <f t="shared" si="9"/>
        <v>702500</v>
      </c>
      <c r="J40" s="29">
        <f>'ผลการดำเนินงาน Planfin 64'!I35</f>
        <v>720096.8</v>
      </c>
      <c r="K40" s="157">
        <f>J40-I40</f>
        <v>17596.800000000047</v>
      </c>
      <c r="L40" s="157">
        <f>(J40*100)/I40-100</f>
        <v>2.5048825622775865</v>
      </c>
      <c r="M40" s="157">
        <f>(J40*100)/D40</f>
        <v>8.5420735468564644</v>
      </c>
    </row>
    <row r="41" spans="1:13">
      <c r="A41" s="2" t="s">
        <v>1467</v>
      </c>
      <c r="B41" s="178" t="s">
        <v>1468</v>
      </c>
      <c r="C41" s="3">
        <v>0</v>
      </c>
      <c r="D41" s="6">
        <v>0</v>
      </c>
      <c r="E41" s="27">
        <f t="shared" si="5"/>
        <v>0</v>
      </c>
      <c r="F41" s="405">
        <v>25883.37833333333</v>
      </c>
      <c r="G41" s="406">
        <v>31140.286467130918</v>
      </c>
      <c r="H41" s="50">
        <v>0</v>
      </c>
      <c r="I41" s="28">
        <f t="shared" si="9"/>
        <v>0</v>
      </c>
      <c r="J41" s="29">
        <f>'ผลการดำเนินงาน Planfin 64'!I36</f>
        <v>0</v>
      </c>
      <c r="K41" s="157">
        <f t="shared" si="6"/>
        <v>0</v>
      </c>
      <c r="L41" s="157" t="e">
        <f t="shared" si="7"/>
        <v>#DIV/0!</v>
      </c>
      <c r="M41" s="157" t="e">
        <f t="shared" si="8"/>
        <v>#DIV/0!</v>
      </c>
    </row>
    <row r="42" spans="1:13">
      <c r="A42" s="33" t="s">
        <v>59</v>
      </c>
      <c r="B42" s="4" t="s">
        <v>60</v>
      </c>
      <c r="C42" s="5">
        <f>SUM(C27:C41)</f>
        <v>106696163.21999998</v>
      </c>
      <c r="D42" s="5">
        <f>SUM(D27:D41)</f>
        <v>108045440</v>
      </c>
      <c r="E42" s="30">
        <f t="shared" si="5"/>
        <v>1349276.7800000161</v>
      </c>
      <c r="F42" s="407">
        <v>126181558.16724065</v>
      </c>
      <c r="G42" s="408">
        <v>46790755.9247889</v>
      </c>
      <c r="H42" s="51">
        <v>0</v>
      </c>
      <c r="I42" s="31">
        <f>(D42/12)*1</f>
        <v>9003786.666666666</v>
      </c>
      <c r="J42" s="34">
        <f>'ผลการดำเนินงาน Planfin 64'!I37</f>
        <v>7162043.0300000003</v>
      </c>
      <c r="K42" s="32">
        <f>J42-I42</f>
        <v>-1841743.6366666658</v>
      </c>
      <c r="L42" s="32">
        <f t="shared" si="7"/>
        <v>-20.455211844201841</v>
      </c>
      <c r="M42" s="32">
        <f t="shared" si="8"/>
        <v>6.6287323463165126</v>
      </c>
    </row>
    <row r="43" spans="1:13" s="9" customFormat="1" ht="25.5">
      <c r="A43" s="88" t="s">
        <v>1409</v>
      </c>
      <c r="B43" s="80" t="s">
        <v>157</v>
      </c>
      <c r="C43" s="81">
        <f>C42-C38</f>
        <v>99679814.00999999</v>
      </c>
      <c r="D43" s="81">
        <f>D42-D38</f>
        <v>101045440</v>
      </c>
      <c r="E43" s="82">
        <f>D43-C43</f>
        <v>1365625.9900000095</v>
      </c>
      <c r="F43" s="83"/>
      <c r="G43" s="84"/>
      <c r="H43" s="85"/>
      <c r="I43" s="86">
        <f>(D43/12)*11</f>
        <v>92624986.666666672</v>
      </c>
      <c r="J43" s="87">
        <f>'ผลการดำเนินงาน Planfin 64'!I38</f>
        <v>6525636.3900000006</v>
      </c>
      <c r="K43" s="158">
        <f>J43-I43</f>
        <v>-86099350.276666671</v>
      </c>
      <c r="L43" s="158">
        <f t="shared" si="7"/>
        <v>-92.954777512158699</v>
      </c>
      <c r="M43" s="158">
        <f t="shared" si="8"/>
        <v>6.4581206138545193</v>
      </c>
    </row>
    <row r="44" spans="1:13" s="186" customFormat="1" ht="25.5">
      <c r="A44" s="242"/>
      <c r="B44" s="236" t="s">
        <v>1528</v>
      </c>
      <c r="C44" s="243">
        <f>C43-C41</f>
        <v>99679814.00999999</v>
      </c>
      <c r="D44" s="243">
        <f>D43-D41</f>
        <v>101045440</v>
      </c>
      <c r="E44" s="244">
        <f>D44-C44</f>
        <v>1365625.9900000095</v>
      </c>
      <c r="F44" s="244"/>
      <c r="G44" s="245"/>
      <c r="H44" s="244"/>
      <c r="I44" s="243">
        <f>I43-I41</f>
        <v>92624986.666666672</v>
      </c>
      <c r="J44" s="243">
        <f>J43-J41</f>
        <v>6525636.3900000006</v>
      </c>
      <c r="K44" s="246">
        <f>J44-I44</f>
        <v>-86099350.276666671</v>
      </c>
      <c r="L44" s="241">
        <f>(J44*100)/I44-100</f>
        <v>-92.954777512158699</v>
      </c>
      <c r="M44" s="241">
        <f>(J44*100)/D44</f>
        <v>6.4581206138545193</v>
      </c>
    </row>
    <row r="45" spans="1:13">
      <c r="A45" s="426"/>
      <c r="B45" s="427"/>
      <c r="C45" s="427"/>
      <c r="D45" s="427"/>
      <c r="E45" s="427"/>
      <c r="F45" s="427"/>
      <c r="G45" s="427"/>
      <c r="H45" s="427"/>
      <c r="I45" s="427"/>
      <c r="J45" s="427"/>
      <c r="K45" s="427"/>
      <c r="L45" s="427"/>
      <c r="M45" s="428"/>
    </row>
    <row r="46" spans="1:13" s="9" customFormat="1">
      <c r="A46" s="172" t="s">
        <v>61</v>
      </c>
      <c r="B46" s="247" t="s">
        <v>62</v>
      </c>
      <c r="C46" s="5">
        <f t="shared" ref="C46:D48" si="10">C23-C42</f>
        <v>-1187033.3499999791</v>
      </c>
      <c r="D46" s="5">
        <f t="shared" si="10"/>
        <v>30573123.449999988</v>
      </c>
      <c r="E46" s="30">
        <f t="shared" ref="E46:E48" si="11">D46-C46</f>
        <v>31760156.799999967</v>
      </c>
      <c r="F46" s="248"/>
      <c r="G46" s="249"/>
      <c r="H46" s="250"/>
      <c r="I46" s="5">
        <f t="shared" ref="I46:J48" si="12">I23-I42</f>
        <v>2547760.2874999996</v>
      </c>
      <c r="J46" s="5">
        <f t="shared" si="12"/>
        <v>-1449970.5699999994</v>
      </c>
      <c r="K46" s="30">
        <f>J46-I46</f>
        <v>-3997730.857499999</v>
      </c>
      <c r="L46" s="251">
        <f>(J46*100)/I46-100</f>
        <v>-156.91157747900957</v>
      </c>
      <c r="M46" s="252">
        <f>(J46*100)/D46</f>
        <v>-4.7426314565841325</v>
      </c>
    </row>
    <row r="47" spans="1:13" s="99" customFormat="1">
      <c r="A47" s="253" t="s">
        <v>63</v>
      </c>
      <c r="B47" s="254" t="s">
        <v>66</v>
      </c>
      <c r="C47" s="255">
        <f t="shared" si="10"/>
        <v>3769447.6400000155</v>
      </c>
      <c r="D47" s="255">
        <f t="shared" si="10"/>
        <v>6662599.9999999851</v>
      </c>
      <c r="E47" s="256">
        <f t="shared" si="11"/>
        <v>2893152.3599999696</v>
      </c>
      <c r="F47" s="257"/>
      <c r="G47" s="258"/>
      <c r="H47" s="259"/>
      <c r="I47" s="255">
        <f>I24-I43</f>
        <v>-83649316.666666672</v>
      </c>
      <c r="J47" s="255">
        <f t="shared" si="12"/>
        <v>-813563.9299999997</v>
      </c>
      <c r="K47" s="256">
        <f>J47-I47</f>
        <v>82835752.736666679</v>
      </c>
      <c r="L47" s="252">
        <f t="shared" ref="L47:L48" si="13">(J47*100)/I47-100</f>
        <v>-99.02741114641502</v>
      </c>
      <c r="M47" s="252">
        <f t="shared" ref="M47:M48" si="14">(J47*100)/D47</f>
        <v>-12.210907603638242</v>
      </c>
    </row>
    <row r="48" spans="1:13" s="9" customFormat="1" ht="27.75" customHeight="1">
      <c r="A48" s="235" t="s">
        <v>65</v>
      </c>
      <c r="B48" s="260" t="s">
        <v>1529</v>
      </c>
      <c r="C48" s="261">
        <f>C25-C44</f>
        <v>3769447.6400000155</v>
      </c>
      <c r="D48" s="261">
        <f t="shared" si="10"/>
        <v>6662599.9999999851</v>
      </c>
      <c r="E48" s="262">
        <f t="shared" si="11"/>
        <v>2893152.3599999696</v>
      </c>
      <c r="F48" s="263"/>
      <c r="G48" s="263"/>
      <c r="H48" s="263"/>
      <c r="I48" s="261">
        <f>I25-I44</f>
        <v>-83649316.666666672</v>
      </c>
      <c r="J48" s="261">
        <f t="shared" si="12"/>
        <v>-813563.9299999997</v>
      </c>
      <c r="K48" s="261">
        <f>(K23-K22)-(K42-K38)</f>
        <v>-1368780.5966666657</v>
      </c>
      <c r="L48" s="264">
        <f t="shared" si="13"/>
        <v>-99.02741114641502</v>
      </c>
      <c r="M48" s="264">
        <f t="shared" si="14"/>
        <v>-12.210907603638242</v>
      </c>
    </row>
    <row r="49" spans="1:13" s="9" customFormat="1">
      <c r="A49" s="2"/>
      <c r="B49" s="182" t="s">
        <v>67</v>
      </c>
      <c r="C49" s="265" t="str">
        <f>IF(D49&gt;0,"แผนเกินดุล",IF(D49=0,"สมดุล","ขาดดุล"))</f>
        <v>แผนเกินดุล</v>
      </c>
      <c r="D49" s="266">
        <f>IF(D47&lt;=0,0,ROUNDUP((D47*20%),2))</f>
        <v>1332520</v>
      </c>
      <c r="E49" s="54"/>
      <c r="H49" s="55"/>
      <c r="J49" s="55"/>
      <c r="K49" s="150"/>
      <c r="L49" s="150"/>
      <c r="M49" s="150"/>
    </row>
    <row r="50" spans="1:13" s="9" customFormat="1">
      <c r="A50" s="2"/>
      <c r="B50" s="182" t="s">
        <v>68</v>
      </c>
      <c r="C50" s="265" t="str">
        <f>IF(D50&gt;=0,"ไม่เกิน","เกิน")</f>
        <v>ไม่เกิน</v>
      </c>
      <c r="D50" s="265">
        <f>IF(D47&lt;0,0-C112,((D47*20%)-C112))</f>
        <v>232519.99999999721</v>
      </c>
      <c r="E50" s="54"/>
      <c r="H50" s="55"/>
      <c r="J50" s="55"/>
      <c r="K50" s="150"/>
      <c r="L50" s="150"/>
      <c r="M50" s="150"/>
    </row>
    <row r="51" spans="1:13">
      <c r="A51" s="2" t="s">
        <v>69</v>
      </c>
      <c r="B51" s="182" t="s">
        <v>1809</v>
      </c>
      <c r="C51" s="3">
        <v>28612093.68</v>
      </c>
      <c r="D51" s="3">
        <f>C51</f>
        <v>28612093.68</v>
      </c>
      <c r="E51" s="54"/>
    </row>
    <row r="52" spans="1:13">
      <c r="A52" s="2" t="s">
        <v>70</v>
      </c>
      <c r="B52" s="182" t="s">
        <v>1810</v>
      </c>
      <c r="C52" s="3">
        <v>33345598.199999999</v>
      </c>
      <c r="D52" s="3">
        <f>C52</f>
        <v>33345598.199999999</v>
      </c>
      <c r="E52" s="54"/>
    </row>
    <row r="53" spans="1:13">
      <c r="A53" s="2" t="s">
        <v>71</v>
      </c>
      <c r="B53" s="182" t="s">
        <v>1811</v>
      </c>
      <c r="C53" s="7">
        <v>-14406904.870000001</v>
      </c>
      <c r="D53" s="7">
        <f>C53</f>
        <v>-14406904.870000001</v>
      </c>
      <c r="E53" s="54"/>
    </row>
    <row r="54" spans="1:13">
      <c r="A54" s="2" t="s">
        <v>1484</v>
      </c>
      <c r="B54" s="190" t="s">
        <v>1812</v>
      </c>
      <c r="C54" s="3">
        <v>18938693.329999998</v>
      </c>
      <c r="D54" s="3">
        <f t="shared" ref="D54" si="15">C54</f>
        <v>18938693.329999998</v>
      </c>
      <c r="E54" s="54"/>
      <c r="G54" s="1"/>
      <c r="H54" s="36"/>
    </row>
    <row r="55" spans="1:13">
      <c r="A55" s="9" t="s">
        <v>155</v>
      </c>
      <c r="B55" s="8"/>
      <c r="G55" s="1"/>
      <c r="H55" s="36"/>
    </row>
    <row r="56" spans="1:13">
      <c r="A56" s="433" t="s">
        <v>1807</v>
      </c>
      <c r="B56" s="433"/>
      <c r="C56" s="433"/>
      <c r="G56" s="1"/>
      <c r="H56" s="36"/>
    </row>
    <row r="57" spans="1:13">
      <c r="A57" s="9"/>
      <c r="B57" s="8"/>
      <c r="G57" s="1"/>
      <c r="H57" s="36"/>
    </row>
    <row r="58" spans="1:13">
      <c r="A58" s="9"/>
      <c r="B58" s="8"/>
      <c r="G58" s="1"/>
      <c r="H58" s="36"/>
    </row>
    <row r="59" spans="1:13">
      <c r="A59" s="9"/>
      <c r="B59" s="8"/>
      <c r="G59" s="1"/>
      <c r="H59" s="36"/>
    </row>
    <row r="60" spans="1:13">
      <c r="A60" s="9"/>
      <c r="B60" s="8"/>
      <c r="G60" s="1"/>
      <c r="H60" s="36"/>
    </row>
    <row r="61" spans="1:13">
      <c r="A61" s="9"/>
      <c r="B61" s="8"/>
      <c r="G61" s="1"/>
      <c r="H61" s="36"/>
    </row>
    <row r="62" spans="1:13">
      <c r="A62" s="9"/>
      <c r="B62" s="8"/>
      <c r="G62" s="1"/>
      <c r="H62" s="36"/>
    </row>
    <row r="63" spans="1:13">
      <c r="A63" s="9"/>
      <c r="B63" s="8"/>
      <c r="G63" s="1"/>
      <c r="H63" s="36"/>
    </row>
    <row r="64" spans="1:13" s="9" customFormat="1">
      <c r="B64" s="56"/>
      <c r="K64" s="150"/>
      <c r="L64" s="150"/>
      <c r="M64" s="150"/>
    </row>
    <row r="65" spans="1:13" s="9" customFormat="1">
      <c r="A65" s="1"/>
      <c r="B65" s="421" t="s">
        <v>72</v>
      </c>
      <c r="C65" s="422"/>
      <c r="D65" s="422"/>
      <c r="E65" s="422"/>
      <c r="K65" s="150"/>
      <c r="L65" s="150"/>
      <c r="M65" s="150"/>
    </row>
    <row r="66" spans="1:13" s="9" customFormat="1">
      <c r="A66" s="1"/>
      <c r="B66" s="191" t="s">
        <v>2</v>
      </c>
      <c r="C66" s="10" t="s">
        <v>1808</v>
      </c>
      <c r="D66" s="48"/>
      <c r="E66" s="48"/>
      <c r="K66" s="150"/>
      <c r="L66" s="150"/>
      <c r="M66" s="150"/>
    </row>
    <row r="67" spans="1:13" s="9" customFormat="1">
      <c r="A67" s="1"/>
      <c r="B67" s="182" t="s">
        <v>73</v>
      </c>
      <c r="C67" s="220">
        <v>10599540</v>
      </c>
      <c r="D67" s="48"/>
      <c r="E67" s="48"/>
      <c r="K67" s="150"/>
      <c r="L67" s="150"/>
      <c r="M67" s="150"/>
    </row>
    <row r="68" spans="1:13" s="9" customFormat="1" ht="25.5">
      <c r="A68" s="1"/>
      <c r="B68" s="182" t="s">
        <v>74</v>
      </c>
      <c r="C68" s="220">
        <v>3210888.57</v>
      </c>
      <c r="D68" s="48"/>
      <c r="E68" s="48"/>
      <c r="K68" s="150"/>
      <c r="L68" s="150"/>
      <c r="M68" s="150"/>
    </row>
    <row r="69" spans="1:13" s="9" customFormat="1">
      <c r="A69" s="1"/>
      <c r="B69" s="182" t="s">
        <v>75</v>
      </c>
      <c r="C69" s="220">
        <v>1263200</v>
      </c>
      <c r="D69" s="48"/>
      <c r="E69" s="48"/>
      <c r="K69" s="150"/>
      <c r="L69" s="150"/>
      <c r="M69" s="150"/>
    </row>
    <row r="70" spans="1:13" s="9" customFormat="1">
      <c r="A70" s="1"/>
      <c r="B70" s="192" t="s">
        <v>162</v>
      </c>
      <c r="C70" s="91">
        <f>SUM(C67:C69)</f>
        <v>15073628.57</v>
      </c>
      <c r="D70" s="48"/>
      <c r="E70" s="48"/>
      <c r="K70" s="150"/>
      <c r="L70" s="150"/>
      <c r="M70" s="150"/>
    </row>
    <row r="71" spans="1:13" s="9" customFormat="1">
      <c r="A71" s="1"/>
      <c r="B71" s="193"/>
      <c r="C71" s="95"/>
      <c r="D71" s="48"/>
      <c r="E71" s="48"/>
      <c r="K71" s="150"/>
      <c r="L71" s="150"/>
      <c r="M71" s="150"/>
    </row>
    <row r="72" spans="1:13" s="9" customFormat="1">
      <c r="A72" s="1"/>
      <c r="B72" s="193"/>
      <c r="C72" s="95"/>
      <c r="D72" s="48"/>
      <c r="E72" s="48"/>
      <c r="K72" s="150"/>
      <c r="L72" s="150"/>
      <c r="M72" s="150"/>
    </row>
    <row r="73" spans="1:13" s="9" customFormat="1">
      <c r="A73" s="1"/>
      <c r="B73" s="412" t="s">
        <v>76</v>
      </c>
      <c r="C73" s="413"/>
      <c r="D73" s="413"/>
      <c r="E73" s="413"/>
      <c r="K73" s="150"/>
      <c r="L73" s="150"/>
      <c r="M73" s="150"/>
    </row>
    <row r="74" spans="1:13" s="9" customFormat="1">
      <c r="A74" s="1"/>
      <c r="B74" s="191" t="s">
        <v>2</v>
      </c>
      <c r="C74" s="10" t="s">
        <v>1808</v>
      </c>
      <c r="D74" s="48"/>
      <c r="E74" s="48"/>
      <c r="K74" s="150"/>
      <c r="L74" s="150"/>
      <c r="M74" s="150"/>
    </row>
    <row r="75" spans="1:13" s="9" customFormat="1">
      <c r="A75" s="1"/>
      <c r="B75" s="182" t="s">
        <v>77</v>
      </c>
      <c r="C75" s="220">
        <v>360000</v>
      </c>
      <c r="D75" s="48"/>
      <c r="E75" s="48"/>
      <c r="K75" s="150"/>
      <c r="L75" s="150"/>
      <c r="M75" s="150"/>
    </row>
    <row r="76" spans="1:13" s="9" customFormat="1">
      <c r="A76" s="1"/>
      <c r="B76" s="182" t="s">
        <v>78</v>
      </c>
      <c r="C76" s="220">
        <v>10000</v>
      </c>
      <c r="D76" s="48"/>
      <c r="E76" s="48"/>
      <c r="K76" s="150"/>
      <c r="L76" s="150"/>
      <c r="M76" s="150"/>
    </row>
    <row r="77" spans="1:13" s="9" customFormat="1">
      <c r="A77" s="1"/>
      <c r="B77" s="182" t="s">
        <v>79</v>
      </c>
      <c r="C77" s="220">
        <v>420000</v>
      </c>
      <c r="D77" s="48"/>
      <c r="E77" s="48"/>
      <c r="K77" s="150"/>
      <c r="L77" s="150"/>
      <c r="M77" s="150"/>
    </row>
    <row r="78" spans="1:13" s="9" customFormat="1">
      <c r="A78" s="1"/>
      <c r="B78" s="182" t="s">
        <v>80</v>
      </c>
      <c r="C78" s="220">
        <v>80000</v>
      </c>
      <c r="D78" s="48"/>
      <c r="E78" s="48"/>
      <c r="K78" s="150"/>
      <c r="L78" s="150"/>
      <c r="M78" s="150"/>
    </row>
    <row r="79" spans="1:13" s="9" customFormat="1">
      <c r="A79" s="1"/>
      <c r="B79" s="182" t="s">
        <v>81</v>
      </c>
      <c r="C79" s="220">
        <v>40000</v>
      </c>
      <c r="D79" s="48"/>
      <c r="E79" s="48"/>
      <c r="K79" s="150"/>
      <c r="L79" s="150"/>
      <c r="M79" s="150"/>
    </row>
    <row r="80" spans="1:13" s="9" customFormat="1">
      <c r="A80" s="1"/>
      <c r="B80" s="182" t="s">
        <v>82</v>
      </c>
      <c r="C80" s="220">
        <v>500000</v>
      </c>
      <c r="D80" s="48"/>
      <c r="E80" s="48"/>
      <c r="K80" s="150"/>
      <c r="L80" s="150"/>
      <c r="M80" s="150"/>
    </row>
    <row r="81" spans="1:13" s="9" customFormat="1">
      <c r="A81" s="1"/>
      <c r="B81" s="182" t="s">
        <v>83</v>
      </c>
      <c r="C81" s="220">
        <v>250000</v>
      </c>
      <c r="D81" s="48"/>
      <c r="E81" s="48"/>
      <c r="K81" s="150"/>
      <c r="L81" s="150"/>
      <c r="M81" s="150"/>
    </row>
    <row r="82" spans="1:13" s="9" customFormat="1">
      <c r="A82" s="1"/>
      <c r="B82" s="182" t="s">
        <v>84</v>
      </c>
      <c r="C82" s="221">
        <v>0</v>
      </c>
      <c r="D82" s="48"/>
      <c r="E82" s="48"/>
      <c r="K82" s="150"/>
      <c r="L82" s="150"/>
      <c r="M82" s="150"/>
    </row>
    <row r="83" spans="1:13" s="9" customFormat="1">
      <c r="A83" s="1"/>
      <c r="B83" s="182" t="s">
        <v>85</v>
      </c>
      <c r="C83" s="220">
        <v>30000</v>
      </c>
      <c r="D83" s="48"/>
      <c r="E83" s="48"/>
      <c r="K83" s="150"/>
      <c r="L83" s="150"/>
      <c r="M83" s="150"/>
    </row>
    <row r="84" spans="1:13" s="9" customFormat="1">
      <c r="A84" s="1"/>
      <c r="B84" s="182" t="s">
        <v>86</v>
      </c>
      <c r="C84" s="220">
        <v>60000</v>
      </c>
      <c r="D84" s="48"/>
      <c r="E84" s="48"/>
      <c r="K84" s="150"/>
      <c r="L84" s="150"/>
      <c r="M84" s="150"/>
    </row>
    <row r="85" spans="1:13" s="9" customFormat="1">
      <c r="A85" s="1"/>
      <c r="B85" s="182" t="s">
        <v>87</v>
      </c>
      <c r="C85" s="220">
        <v>50000</v>
      </c>
      <c r="D85" s="48"/>
      <c r="E85" s="48"/>
      <c r="K85" s="150"/>
      <c r="L85" s="150"/>
      <c r="M85" s="150"/>
    </row>
    <row r="86" spans="1:13" s="9" customFormat="1">
      <c r="A86" s="1"/>
      <c r="B86" s="182" t="s">
        <v>925</v>
      </c>
      <c r="C86" s="220">
        <v>100000</v>
      </c>
      <c r="D86" s="48"/>
      <c r="E86" s="48"/>
      <c r="K86" s="150"/>
      <c r="L86" s="150"/>
      <c r="M86" s="150"/>
    </row>
    <row r="87" spans="1:13" s="9" customFormat="1">
      <c r="A87" s="1"/>
      <c r="B87" s="192" t="s">
        <v>162</v>
      </c>
      <c r="C87" s="194">
        <f>SUM(C75:C86)</f>
        <v>1900000</v>
      </c>
      <c r="D87" s="48"/>
      <c r="E87" s="48"/>
      <c r="K87" s="150"/>
      <c r="L87" s="150"/>
      <c r="M87" s="150"/>
    </row>
    <row r="88" spans="1:13" s="9" customFormat="1">
      <c r="A88" s="1"/>
      <c r="B88" s="193"/>
      <c r="C88" s="195"/>
      <c r="D88" s="48"/>
      <c r="E88" s="48"/>
      <c r="K88" s="150"/>
      <c r="L88" s="150"/>
      <c r="M88" s="150"/>
    </row>
    <row r="89" spans="1:13" s="9" customFormat="1">
      <c r="A89" s="1"/>
      <c r="B89" s="196"/>
      <c r="C89" s="48"/>
      <c r="D89" s="48"/>
      <c r="E89" s="48"/>
      <c r="K89" s="150"/>
      <c r="L89" s="150"/>
      <c r="M89" s="150"/>
    </row>
    <row r="90" spans="1:13" s="9" customFormat="1">
      <c r="A90" s="1"/>
      <c r="B90" s="412" t="s">
        <v>88</v>
      </c>
      <c r="C90" s="413"/>
      <c r="D90" s="413"/>
      <c r="E90" s="413"/>
      <c r="K90" s="150"/>
      <c r="L90" s="150"/>
      <c r="M90" s="150"/>
    </row>
    <row r="91" spans="1:13" s="9" customFormat="1">
      <c r="A91" s="1"/>
      <c r="B91" s="191" t="s">
        <v>2</v>
      </c>
      <c r="C91" s="191" t="s">
        <v>89</v>
      </c>
      <c r="D91" s="48"/>
      <c r="E91" s="48"/>
      <c r="K91" s="150"/>
      <c r="L91" s="150"/>
      <c r="M91" s="150"/>
    </row>
    <row r="92" spans="1:13" s="9" customFormat="1">
      <c r="A92" s="1"/>
      <c r="B92" s="411" t="s">
        <v>1813</v>
      </c>
      <c r="C92" s="411"/>
      <c r="D92" s="197"/>
      <c r="E92" s="48"/>
      <c r="K92" s="150"/>
      <c r="L92" s="150"/>
      <c r="M92" s="150"/>
    </row>
    <row r="93" spans="1:13" s="9" customFormat="1">
      <c r="A93" s="1"/>
      <c r="B93" s="400" t="s">
        <v>1814</v>
      </c>
      <c r="C93" s="5">
        <f>SUM(C94:C101)</f>
        <v>18458289.050000004</v>
      </c>
      <c r="D93" s="48"/>
      <c r="E93" s="48"/>
      <c r="K93" s="150"/>
      <c r="L93" s="150"/>
      <c r="M93" s="150"/>
    </row>
    <row r="94" spans="1:13" s="9" customFormat="1">
      <c r="A94" s="1"/>
      <c r="B94" s="400" t="s">
        <v>90</v>
      </c>
      <c r="C94" s="220">
        <v>9976955.5800000001</v>
      </c>
      <c r="D94" s="48"/>
      <c r="E94" s="48"/>
      <c r="K94" s="150"/>
      <c r="L94" s="150"/>
      <c r="M94" s="150"/>
    </row>
    <row r="95" spans="1:13" s="9" customFormat="1">
      <c r="A95" s="1"/>
      <c r="B95" s="400" t="s">
        <v>91</v>
      </c>
      <c r="C95" s="220">
        <v>2922179.59</v>
      </c>
      <c r="D95" s="48"/>
      <c r="E95" s="48"/>
      <c r="K95" s="150"/>
      <c r="L95" s="150"/>
      <c r="M95" s="150"/>
    </row>
    <row r="96" spans="1:13" s="9" customFormat="1">
      <c r="A96" s="1"/>
      <c r="B96" s="400" t="s">
        <v>92</v>
      </c>
      <c r="C96" s="220">
        <v>996612.4</v>
      </c>
      <c r="D96" s="48"/>
      <c r="E96" s="48"/>
      <c r="K96" s="150"/>
      <c r="L96" s="150"/>
      <c r="M96" s="150"/>
    </row>
    <row r="97" spans="1:13" s="9" customFormat="1">
      <c r="A97" s="1"/>
      <c r="B97" s="400" t="s">
        <v>93</v>
      </c>
      <c r="C97" s="220">
        <v>1366737.74</v>
      </c>
      <c r="D97" s="48"/>
      <c r="E97" s="48"/>
      <c r="K97" s="150"/>
      <c r="L97" s="150"/>
      <c r="M97" s="150"/>
    </row>
    <row r="98" spans="1:13" s="9" customFormat="1">
      <c r="A98" s="1"/>
      <c r="B98" s="400" t="s">
        <v>94</v>
      </c>
      <c r="C98" s="220">
        <v>1565900.7</v>
      </c>
      <c r="D98" s="48"/>
      <c r="E98" s="48"/>
      <c r="K98" s="150"/>
      <c r="L98" s="150"/>
      <c r="M98" s="150"/>
    </row>
    <row r="99" spans="1:13" s="9" customFormat="1">
      <c r="A99" s="1"/>
      <c r="B99" s="400" t="s">
        <v>95</v>
      </c>
      <c r="C99" s="220">
        <v>199220</v>
      </c>
      <c r="D99" s="48"/>
      <c r="E99" s="48"/>
      <c r="K99" s="150"/>
      <c r="L99" s="150"/>
      <c r="M99" s="150"/>
    </row>
    <row r="100" spans="1:13" s="9" customFormat="1">
      <c r="A100" s="1"/>
      <c r="B100" s="400" t="s">
        <v>96</v>
      </c>
      <c r="C100" s="220">
        <v>409262.44</v>
      </c>
      <c r="D100" s="48"/>
      <c r="E100" s="48"/>
      <c r="K100" s="150"/>
      <c r="L100" s="150"/>
      <c r="M100" s="150"/>
    </row>
    <row r="101" spans="1:13" s="9" customFormat="1">
      <c r="A101" s="1"/>
      <c r="B101" s="400" t="s">
        <v>97</v>
      </c>
      <c r="C101" s="220">
        <v>1021420.6</v>
      </c>
      <c r="D101" s="48"/>
      <c r="E101" s="48"/>
      <c r="K101" s="150"/>
      <c r="L101" s="150"/>
      <c r="M101" s="150"/>
    </row>
    <row r="102" spans="1:13" s="9" customFormat="1">
      <c r="A102" s="1"/>
      <c r="B102" s="198"/>
      <c r="C102" s="53"/>
      <c r="D102" s="48"/>
      <c r="E102" s="48"/>
      <c r="K102" s="150"/>
      <c r="L102" s="150"/>
      <c r="M102" s="150"/>
    </row>
    <row r="103" spans="1:13" s="9" customFormat="1">
      <c r="A103" s="1"/>
      <c r="B103" s="196"/>
      <c r="C103" s="48"/>
      <c r="D103" s="48"/>
      <c r="E103" s="48"/>
      <c r="K103" s="150"/>
      <c r="L103" s="150"/>
      <c r="M103" s="150"/>
    </row>
    <row r="104" spans="1:13" s="9" customFormat="1">
      <c r="A104" s="1"/>
      <c r="B104" s="412" t="s">
        <v>98</v>
      </c>
      <c r="C104" s="413"/>
      <c r="D104" s="413"/>
      <c r="E104" s="413"/>
      <c r="K104" s="150"/>
      <c r="L104" s="150"/>
      <c r="M104" s="150"/>
    </row>
    <row r="105" spans="1:13" s="9" customFormat="1">
      <c r="A105" s="1"/>
      <c r="B105" s="191" t="s">
        <v>2</v>
      </c>
      <c r="C105" s="191" t="s">
        <v>89</v>
      </c>
      <c r="D105" s="48"/>
      <c r="E105" s="48"/>
      <c r="K105" s="150"/>
      <c r="L105" s="150"/>
      <c r="M105" s="150"/>
    </row>
    <row r="106" spans="1:13" s="9" customFormat="1">
      <c r="A106" s="1"/>
      <c r="B106" s="414" t="s">
        <v>1815</v>
      </c>
      <c r="C106" s="414"/>
      <c r="D106" s="197"/>
      <c r="E106" s="48"/>
      <c r="K106" s="150"/>
      <c r="L106" s="150"/>
      <c r="M106" s="150"/>
    </row>
    <row r="107" spans="1:13" s="9" customFormat="1">
      <c r="A107" s="1"/>
      <c r="B107" s="182" t="s">
        <v>1816</v>
      </c>
      <c r="C107" s="5">
        <f>SUM(C108:C114)</f>
        <v>54034616.259999998</v>
      </c>
      <c r="D107" s="48"/>
      <c r="E107" s="48"/>
      <c r="K107" s="150"/>
      <c r="L107" s="150"/>
      <c r="M107" s="150"/>
    </row>
    <row r="108" spans="1:13" s="9" customFormat="1">
      <c r="A108" s="1"/>
      <c r="B108" s="182" t="s">
        <v>99</v>
      </c>
      <c r="C108" s="220">
        <v>46287631.920000002</v>
      </c>
      <c r="D108" s="48"/>
      <c r="E108" s="48"/>
      <c r="K108" s="150"/>
      <c r="L108" s="150"/>
      <c r="M108" s="150"/>
    </row>
    <row r="109" spans="1:13" s="9" customFormat="1">
      <c r="A109" s="1"/>
      <c r="B109" s="182" t="s">
        <v>1485</v>
      </c>
      <c r="C109" s="220">
        <v>27530.400000000001</v>
      </c>
      <c r="D109" s="48"/>
      <c r="E109" s="48"/>
      <c r="K109" s="150"/>
      <c r="L109" s="150"/>
      <c r="M109" s="150"/>
    </row>
    <row r="110" spans="1:13" s="9" customFormat="1">
      <c r="A110" s="1"/>
      <c r="B110" s="182" t="s">
        <v>103</v>
      </c>
      <c r="C110" s="220">
        <v>539796</v>
      </c>
      <c r="D110" s="48"/>
      <c r="E110" s="48"/>
      <c r="K110" s="150"/>
      <c r="L110" s="150"/>
      <c r="M110" s="150"/>
    </row>
    <row r="111" spans="1:13" s="9" customFormat="1">
      <c r="A111" s="1"/>
      <c r="B111" s="182" t="s">
        <v>101</v>
      </c>
      <c r="C111" s="220">
        <v>2505560</v>
      </c>
      <c r="D111" s="48"/>
      <c r="E111" s="48"/>
      <c r="K111" s="150"/>
      <c r="L111" s="150"/>
      <c r="M111" s="150"/>
    </row>
    <row r="112" spans="1:13" s="9" customFormat="1">
      <c r="A112" s="1"/>
      <c r="B112" s="182" t="s">
        <v>100</v>
      </c>
      <c r="C112" s="220">
        <v>1100000</v>
      </c>
      <c r="D112" s="48"/>
      <c r="E112" s="48"/>
      <c r="K112" s="150"/>
      <c r="L112" s="150"/>
      <c r="M112" s="150"/>
    </row>
    <row r="113" spans="1:13" s="9" customFormat="1">
      <c r="A113" s="1"/>
      <c r="B113" s="182" t="s">
        <v>102</v>
      </c>
      <c r="C113" s="220">
        <v>560000</v>
      </c>
      <c r="D113" s="48"/>
      <c r="E113" s="48"/>
      <c r="K113" s="150"/>
      <c r="L113" s="150"/>
      <c r="M113" s="150"/>
    </row>
    <row r="114" spans="1:13" s="9" customFormat="1">
      <c r="A114" s="1"/>
      <c r="B114" s="182" t="s">
        <v>104</v>
      </c>
      <c r="C114" s="220">
        <v>3014097.94</v>
      </c>
      <c r="D114" s="48"/>
      <c r="E114" s="48"/>
      <c r="K114" s="150"/>
      <c r="L114" s="150"/>
      <c r="M114" s="150"/>
    </row>
    <row r="115" spans="1:13" s="9" customFormat="1">
      <c r="A115" s="1"/>
      <c r="B115" s="196"/>
      <c r="C115" s="48"/>
      <c r="D115" s="48"/>
      <c r="E115" s="48"/>
      <c r="K115" s="150"/>
      <c r="L115" s="150"/>
      <c r="M115" s="150"/>
    </row>
    <row r="116" spans="1:13" s="9" customFormat="1">
      <c r="A116" s="1"/>
      <c r="B116" s="412" t="s">
        <v>105</v>
      </c>
      <c r="C116" s="413"/>
      <c r="D116" s="413"/>
      <c r="E116" s="413"/>
      <c r="K116" s="150"/>
      <c r="L116" s="150"/>
      <c r="M116" s="150"/>
    </row>
    <row r="117" spans="1:13" s="9" customFormat="1">
      <c r="A117" s="1"/>
      <c r="B117" s="191" t="s">
        <v>2</v>
      </c>
      <c r="C117" s="191" t="s">
        <v>89</v>
      </c>
      <c r="D117" s="48"/>
      <c r="E117" s="48"/>
      <c r="K117" s="150"/>
      <c r="L117" s="150"/>
      <c r="M117" s="150"/>
    </row>
    <row r="118" spans="1:13" s="9" customFormat="1">
      <c r="A118" s="1"/>
      <c r="B118" s="182" t="s">
        <v>1817</v>
      </c>
      <c r="C118" s="220">
        <v>1275106.56</v>
      </c>
      <c r="D118" s="48"/>
      <c r="E118" s="48"/>
      <c r="K118" s="150"/>
      <c r="L118" s="150"/>
      <c r="M118" s="150"/>
    </row>
    <row r="119" spans="1:13" s="9" customFormat="1">
      <c r="A119" s="1"/>
      <c r="B119" s="182" t="s">
        <v>1818</v>
      </c>
      <c r="C119" s="220">
        <v>2022723.44</v>
      </c>
      <c r="D119" s="48"/>
      <c r="E119" s="48"/>
      <c r="K119" s="150"/>
      <c r="L119" s="150"/>
      <c r="M119" s="150"/>
    </row>
    <row r="120" spans="1:13" s="9" customFormat="1">
      <c r="A120" s="1"/>
      <c r="B120" s="182" t="s">
        <v>1819</v>
      </c>
      <c r="C120" s="220">
        <v>28887800</v>
      </c>
      <c r="D120" s="48"/>
      <c r="E120" s="48"/>
      <c r="K120" s="150"/>
      <c r="L120" s="150"/>
      <c r="M120" s="150"/>
    </row>
    <row r="121" spans="1:13" s="9" customFormat="1">
      <c r="A121" s="1"/>
      <c r="B121" s="182" t="s">
        <v>1820</v>
      </c>
      <c r="C121" s="221">
        <v>0</v>
      </c>
      <c r="D121" s="48"/>
      <c r="E121" s="48"/>
      <c r="K121" s="150"/>
      <c r="L121" s="150"/>
      <c r="M121" s="150"/>
    </row>
    <row r="122" spans="1:13" s="9" customFormat="1">
      <c r="A122" s="1"/>
      <c r="B122" s="182" t="s">
        <v>1821</v>
      </c>
      <c r="C122" s="221">
        <v>0</v>
      </c>
      <c r="D122" s="48"/>
      <c r="E122" s="48"/>
      <c r="K122" s="150"/>
      <c r="L122" s="150"/>
      <c r="M122" s="150"/>
    </row>
    <row r="123" spans="1:13" s="9" customFormat="1">
      <c r="A123" s="1"/>
      <c r="B123" s="199" t="s">
        <v>1410</v>
      </c>
      <c r="C123" s="5">
        <f>SUM(C118:C122)</f>
        <v>32185630</v>
      </c>
      <c r="D123" s="48"/>
      <c r="E123" s="48"/>
      <c r="K123" s="150"/>
      <c r="L123" s="150"/>
      <c r="M123" s="150"/>
    </row>
    <row r="124" spans="1:13" s="9" customFormat="1">
      <c r="A124" s="1"/>
      <c r="B124" s="200"/>
      <c r="C124" s="135"/>
      <c r="D124" s="48"/>
      <c r="E124" s="48"/>
      <c r="K124" s="150"/>
      <c r="L124" s="150"/>
      <c r="M124" s="150"/>
    </row>
    <row r="125" spans="1:13" s="9" customFormat="1">
      <c r="A125" s="1"/>
      <c r="B125" s="412" t="s">
        <v>106</v>
      </c>
      <c r="C125" s="413"/>
      <c r="D125" s="413"/>
      <c r="E125" s="413"/>
      <c r="I125" s="150"/>
    </row>
    <row r="126" spans="1:13" s="9" customFormat="1">
      <c r="A126" s="1"/>
      <c r="B126" s="191" t="s">
        <v>2</v>
      </c>
      <c r="C126" s="201" t="s">
        <v>107</v>
      </c>
      <c r="D126" s="48"/>
      <c r="E126" s="48"/>
      <c r="I126" s="150"/>
    </row>
    <row r="127" spans="1:13" s="9" customFormat="1" ht="25.5">
      <c r="A127" s="1"/>
      <c r="B127" s="401" t="s">
        <v>163</v>
      </c>
      <c r="C127" s="220">
        <v>1488000</v>
      </c>
      <c r="D127" s="48"/>
      <c r="E127" s="48"/>
      <c r="I127" s="150"/>
    </row>
    <row r="128" spans="1:13" s="9" customFormat="1">
      <c r="A128" s="1"/>
      <c r="B128" s="401" t="s">
        <v>1486</v>
      </c>
      <c r="C128" s="220">
        <v>10487960</v>
      </c>
      <c r="D128" s="48"/>
      <c r="E128" s="48"/>
      <c r="I128" s="150"/>
    </row>
    <row r="129" spans="1:13" s="9" customFormat="1">
      <c r="A129" s="1"/>
      <c r="B129" s="402" t="s">
        <v>1211</v>
      </c>
      <c r="C129" s="220">
        <v>1097054.93</v>
      </c>
      <c r="D129" s="48"/>
      <c r="E129" s="48"/>
      <c r="I129" s="150"/>
    </row>
    <row r="130" spans="1:13" s="9" customFormat="1">
      <c r="A130" s="1"/>
      <c r="B130" s="402" t="s">
        <v>1487</v>
      </c>
      <c r="C130" s="220">
        <v>386745.94</v>
      </c>
      <c r="D130" s="48"/>
      <c r="E130" s="48"/>
      <c r="I130" s="150"/>
    </row>
    <row r="131" spans="1:13" s="9" customFormat="1">
      <c r="A131" s="1"/>
      <c r="B131" s="402" t="s">
        <v>1488</v>
      </c>
      <c r="C131" s="220">
        <v>31648.15</v>
      </c>
      <c r="D131" s="48"/>
      <c r="E131" s="48"/>
      <c r="I131" s="150"/>
    </row>
    <row r="132" spans="1:13" s="9" customFormat="1">
      <c r="A132" s="1"/>
      <c r="B132" s="402" t="s">
        <v>87</v>
      </c>
      <c r="C132" s="221">
        <v>0</v>
      </c>
      <c r="D132" s="48"/>
      <c r="E132" s="48"/>
      <c r="I132" s="150"/>
    </row>
    <row r="133" spans="1:13" s="9" customFormat="1">
      <c r="A133" s="1"/>
      <c r="B133" s="402" t="s">
        <v>1489</v>
      </c>
      <c r="C133" s="157">
        <v>1744900</v>
      </c>
      <c r="D133" s="48"/>
      <c r="E133" s="48"/>
      <c r="I133" s="150"/>
    </row>
    <row r="134" spans="1:13" s="9" customFormat="1">
      <c r="A134" s="1"/>
      <c r="B134" s="202" t="s">
        <v>1411</v>
      </c>
      <c r="C134" s="203">
        <f>SUM(C127:C133)</f>
        <v>15236309.02</v>
      </c>
      <c r="D134" s="48"/>
      <c r="E134" s="48"/>
      <c r="I134" s="150"/>
    </row>
    <row r="135" spans="1:13" s="9" customFormat="1">
      <c r="A135" s="1"/>
      <c r="B135" s="8"/>
      <c r="C135" s="1"/>
      <c r="D135" s="1"/>
      <c r="E135" s="1"/>
      <c r="K135" s="150"/>
      <c r="L135" s="150"/>
      <c r="M135" s="150"/>
    </row>
    <row r="136" spans="1:13" s="9" customFormat="1">
      <c r="A136" s="1"/>
      <c r="B136" s="8"/>
      <c r="C136" s="1"/>
      <c r="D136" s="1"/>
      <c r="E136" s="1"/>
      <c r="K136" s="150"/>
      <c r="L136" s="150"/>
      <c r="M136" s="150"/>
    </row>
    <row r="137" spans="1:13" s="9" customFormat="1">
      <c r="A137" s="1"/>
      <c r="B137" s="8"/>
      <c r="C137" s="1"/>
      <c r="D137" s="1"/>
      <c r="E137" s="1"/>
      <c r="K137" s="150"/>
      <c r="L137" s="150"/>
      <c r="M137" s="150"/>
    </row>
    <row r="138" spans="1:13" s="9" customFormat="1">
      <c r="A138" s="1"/>
      <c r="B138" s="8"/>
      <c r="C138" s="1"/>
      <c r="D138" s="1"/>
      <c r="E138" s="1"/>
      <c r="K138" s="150"/>
      <c r="L138" s="150"/>
      <c r="M138" s="150"/>
    </row>
    <row r="139" spans="1:13" s="222" customFormat="1" ht="12.75" customHeight="1">
      <c r="B139" s="15" t="s">
        <v>1825</v>
      </c>
      <c r="C139" s="409" t="s">
        <v>1823</v>
      </c>
      <c r="D139" s="409"/>
      <c r="E139" s="409" t="s">
        <v>158</v>
      </c>
      <c r="F139" s="409"/>
      <c r="G139" s="409"/>
    </row>
    <row r="140" spans="1:13" s="223" customFormat="1">
      <c r="B140" s="15" t="s">
        <v>168</v>
      </c>
      <c r="C140" s="410" t="s">
        <v>160</v>
      </c>
      <c r="D140" s="410"/>
      <c r="E140" s="410" t="s">
        <v>161</v>
      </c>
      <c r="F140" s="410"/>
      <c r="G140" s="410"/>
    </row>
    <row r="141" spans="1:13" s="222" customFormat="1">
      <c r="B141" s="15" t="s">
        <v>108</v>
      </c>
      <c r="C141" s="409" t="s">
        <v>109</v>
      </c>
      <c r="D141" s="409"/>
      <c r="E141" s="409" t="s">
        <v>110</v>
      </c>
      <c r="F141" s="409"/>
      <c r="G141" s="409"/>
    </row>
    <row r="142" spans="1:13" s="222" customFormat="1">
      <c r="B142" s="15" t="s">
        <v>111</v>
      </c>
      <c r="C142" s="409" t="s">
        <v>112</v>
      </c>
      <c r="D142" s="409"/>
      <c r="E142" s="409" t="s">
        <v>113</v>
      </c>
      <c r="F142" s="409"/>
      <c r="G142" s="409"/>
    </row>
    <row r="143" spans="1:13" s="222" customFormat="1">
      <c r="B143" s="228"/>
      <c r="H143" s="229"/>
    </row>
  </sheetData>
  <mergeCells count="28">
    <mergeCell ref="B104:E104"/>
    <mergeCell ref="B1:E1"/>
    <mergeCell ref="B2:E2"/>
    <mergeCell ref="B3:E3"/>
    <mergeCell ref="B4:D4"/>
    <mergeCell ref="B5:E5"/>
    <mergeCell ref="C142:D142"/>
    <mergeCell ref="E142:G142"/>
    <mergeCell ref="B6:B9"/>
    <mergeCell ref="A10:M10"/>
    <mergeCell ref="A26:M26"/>
    <mergeCell ref="A45:M45"/>
    <mergeCell ref="F6:G6"/>
    <mergeCell ref="F7:G7"/>
    <mergeCell ref="A56:C56"/>
    <mergeCell ref="B106:C106"/>
    <mergeCell ref="B116:E116"/>
    <mergeCell ref="B125:E125"/>
    <mergeCell ref="B65:E65"/>
    <mergeCell ref="B73:E73"/>
    <mergeCell ref="B90:E90"/>
    <mergeCell ref="B92:C92"/>
    <mergeCell ref="C139:D139"/>
    <mergeCell ref="E139:G139"/>
    <mergeCell ref="C140:D140"/>
    <mergeCell ref="E140:G140"/>
    <mergeCell ref="C141:D141"/>
    <mergeCell ref="E141:G141"/>
  </mergeCells>
  <pageMargins left="0.15748031496062992" right="0.35433070866141736" top="0.59055118110236227" bottom="0.33" header="0.47244094488188981" footer="0.19685039370078741"/>
  <pageSetup paperSize="5" scale="70" orientation="landscape" blackAndWhite="1" r:id="rId1"/>
  <headerFooter>
    <oddFooter>&amp;R&amp;P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3" tint="0.39997558519241921"/>
  </sheetPr>
  <dimension ref="A1:M143"/>
  <sheetViews>
    <sheetView showGridLines="0" zoomScale="70" zoomScaleNormal="70" workbookViewId="0">
      <pane xSplit="2" ySplit="10" topLeftCell="C11" activePane="bottomRight" state="frozen"/>
      <selection pane="topRight" activeCell="C1" sqref="C1"/>
      <selection pane="bottomLeft" activeCell="A11" sqref="A11"/>
      <selection pane="bottomRight" activeCell="F27" sqref="F27:H42"/>
    </sheetView>
  </sheetViews>
  <sheetFormatPr defaultRowHeight="12.75"/>
  <cols>
    <col min="1" max="1" width="8.625" style="1" bestFit="1" customWidth="1"/>
    <col min="2" max="2" width="38.375" style="1" customWidth="1"/>
    <col min="3" max="3" width="24" style="1" customWidth="1"/>
    <col min="4" max="4" width="17" style="1" bestFit="1" customWidth="1"/>
    <col min="5" max="5" width="15.75" style="1" bestFit="1" customWidth="1"/>
    <col min="6" max="6" width="16.875" style="1" bestFit="1" customWidth="1"/>
    <col min="7" max="7" width="16.875" style="9" customWidth="1"/>
    <col min="8" max="8" width="7.5" style="1" bestFit="1" customWidth="1"/>
    <col min="9" max="9" width="16.75" style="1" bestFit="1" customWidth="1"/>
    <col min="10" max="10" width="16.125" style="1" bestFit="1" customWidth="1"/>
    <col min="11" max="11" width="17.125" style="48" bestFit="1" customWidth="1"/>
    <col min="12" max="12" width="20.125" style="48" bestFit="1" customWidth="1"/>
    <col min="13" max="13" width="15.875" style="48" bestFit="1" customWidth="1"/>
    <col min="14" max="16384" width="9" style="1"/>
  </cols>
  <sheetData>
    <row r="1" spans="1:13" ht="12.75" customHeight="1">
      <c r="B1" s="418" t="s">
        <v>140</v>
      </c>
      <c r="C1" s="418"/>
      <c r="D1" s="418"/>
      <c r="E1" s="418"/>
      <c r="F1" s="9" t="s">
        <v>1861</v>
      </c>
      <c r="G1" s="9" t="s">
        <v>174</v>
      </c>
      <c r="I1" s="127"/>
    </row>
    <row r="2" spans="1:13">
      <c r="B2" s="418" t="s">
        <v>120</v>
      </c>
      <c r="C2" s="418"/>
      <c r="D2" s="418"/>
      <c r="E2" s="418"/>
      <c r="F2" s="9" t="s">
        <v>1862</v>
      </c>
      <c r="G2" s="9" t="s">
        <v>177</v>
      </c>
      <c r="I2" s="113" t="s">
        <v>1878</v>
      </c>
    </row>
    <row r="3" spans="1:13" ht="12.75" customHeight="1">
      <c r="B3" s="418" t="s">
        <v>1530</v>
      </c>
      <c r="C3" s="418"/>
      <c r="D3" s="418"/>
      <c r="E3" s="418"/>
      <c r="F3" s="9" t="s">
        <v>1863</v>
      </c>
      <c r="G3" s="9" t="s">
        <v>1481</v>
      </c>
    </row>
    <row r="4" spans="1:13">
      <c r="B4" s="418"/>
      <c r="C4" s="418"/>
      <c r="D4" s="418"/>
      <c r="E4" s="9"/>
      <c r="F4" s="9" t="s">
        <v>1864</v>
      </c>
      <c r="G4" s="9" t="s">
        <v>1830</v>
      </c>
    </row>
    <row r="5" spans="1:13" ht="12.75" customHeight="1">
      <c r="B5" s="419" t="s">
        <v>1531</v>
      </c>
      <c r="C5" s="420"/>
      <c r="D5" s="420"/>
      <c r="E5" s="420"/>
    </row>
    <row r="6" spans="1:13" s="15" customFormat="1">
      <c r="A6" s="11" t="s">
        <v>122</v>
      </c>
      <c r="B6" s="415" t="s">
        <v>2</v>
      </c>
      <c r="C6" s="187" t="s">
        <v>1533</v>
      </c>
      <c r="D6" s="12" t="s">
        <v>1534</v>
      </c>
      <c r="E6" s="231" t="s">
        <v>123</v>
      </c>
      <c r="F6" s="429" t="s">
        <v>1412</v>
      </c>
      <c r="G6" s="430"/>
      <c r="H6" s="183" t="s">
        <v>124</v>
      </c>
      <c r="I6" s="13" t="s">
        <v>125</v>
      </c>
      <c r="J6" s="14" t="s">
        <v>126</v>
      </c>
      <c r="K6" s="151" t="s">
        <v>123</v>
      </c>
      <c r="L6" s="152" t="s">
        <v>127</v>
      </c>
      <c r="M6" s="152" t="s">
        <v>127</v>
      </c>
    </row>
    <row r="7" spans="1:13" s="15" customFormat="1">
      <c r="A7" s="16" t="s">
        <v>2</v>
      </c>
      <c r="B7" s="416"/>
      <c r="C7" s="188" t="s">
        <v>3</v>
      </c>
      <c r="D7" s="17" t="s">
        <v>4</v>
      </c>
      <c r="E7" s="18" t="s">
        <v>1535</v>
      </c>
      <c r="F7" s="431" t="s">
        <v>174</v>
      </c>
      <c r="G7" s="432"/>
      <c r="H7" s="184" t="s">
        <v>128</v>
      </c>
      <c r="I7" s="19" t="s">
        <v>1483</v>
      </c>
      <c r="J7" s="20" t="s">
        <v>1537</v>
      </c>
      <c r="K7" s="153" t="s">
        <v>126</v>
      </c>
      <c r="L7" s="154" t="s">
        <v>129</v>
      </c>
      <c r="M7" s="154" t="s">
        <v>130</v>
      </c>
    </row>
    <row r="8" spans="1:13" s="15" customFormat="1">
      <c r="A8" s="16"/>
      <c r="B8" s="416"/>
      <c r="C8" s="189" t="s">
        <v>1532</v>
      </c>
      <c r="D8" s="129" t="s">
        <v>1407</v>
      </c>
      <c r="E8" s="233" t="s">
        <v>1536</v>
      </c>
      <c r="F8" s="70" t="s">
        <v>152</v>
      </c>
      <c r="G8" s="70" t="s">
        <v>151</v>
      </c>
      <c r="H8" s="184">
        <v>2563</v>
      </c>
      <c r="I8" s="21"/>
      <c r="J8" s="20"/>
      <c r="K8" s="153"/>
      <c r="L8" s="154" t="s">
        <v>131</v>
      </c>
      <c r="M8" s="154" t="s">
        <v>131</v>
      </c>
    </row>
    <row r="9" spans="1:13" s="15" customFormat="1">
      <c r="A9" s="22"/>
      <c r="B9" s="417"/>
      <c r="C9" s="23" t="s">
        <v>132</v>
      </c>
      <c r="D9" s="23" t="s">
        <v>133</v>
      </c>
      <c r="E9" s="25" t="s">
        <v>134</v>
      </c>
      <c r="F9" s="49" t="s">
        <v>153</v>
      </c>
      <c r="G9" s="49" t="s">
        <v>153</v>
      </c>
      <c r="H9" s="24"/>
      <c r="I9" s="25" t="s">
        <v>135</v>
      </c>
      <c r="J9" s="26" t="s">
        <v>136</v>
      </c>
      <c r="K9" s="155" t="s">
        <v>137</v>
      </c>
      <c r="L9" s="156" t="s">
        <v>138</v>
      </c>
      <c r="M9" s="156" t="s">
        <v>139</v>
      </c>
    </row>
    <row r="10" spans="1:13">
      <c r="A10" s="423" t="s">
        <v>5</v>
      </c>
      <c r="B10" s="424"/>
      <c r="C10" s="424"/>
      <c r="D10" s="424"/>
      <c r="E10" s="424"/>
      <c r="F10" s="424"/>
      <c r="G10" s="424"/>
      <c r="H10" s="424"/>
      <c r="I10" s="424"/>
      <c r="J10" s="424"/>
      <c r="K10" s="424"/>
      <c r="L10" s="424"/>
      <c r="M10" s="425"/>
    </row>
    <row r="11" spans="1:13">
      <c r="A11" s="2" t="s">
        <v>6</v>
      </c>
      <c r="B11" s="89" t="s">
        <v>7</v>
      </c>
      <c r="C11" s="3">
        <v>39926598.149999999</v>
      </c>
      <c r="D11" s="3">
        <v>59152000</v>
      </c>
      <c r="E11" s="27">
        <f>D11-C11</f>
        <v>19225401.850000001</v>
      </c>
      <c r="F11" s="405">
        <v>39508010.529166661</v>
      </c>
      <c r="G11" s="406">
        <v>6319656.610283074</v>
      </c>
      <c r="H11" s="50">
        <v>4</v>
      </c>
      <c r="I11" s="28">
        <f>(D11/12)*1</f>
        <v>4929333.333333333</v>
      </c>
      <c r="J11" s="29">
        <f>'ผลการดำเนินงาน Planfin 64'!J6</f>
        <v>3191499.82</v>
      </c>
      <c r="K11" s="157">
        <f>J11-I11</f>
        <v>-1737833.5133333332</v>
      </c>
      <c r="L11" s="157">
        <f>(J11*100)/I11-100</f>
        <v>-35.254940086556658</v>
      </c>
      <c r="M11" s="157">
        <f>(J11*100)/D11</f>
        <v>5.3954216594536106</v>
      </c>
    </row>
    <row r="12" spans="1:13">
      <c r="A12" s="2" t="s">
        <v>8</v>
      </c>
      <c r="B12" s="89" t="s">
        <v>9</v>
      </c>
      <c r="C12" s="3">
        <v>254650</v>
      </c>
      <c r="D12" s="3">
        <v>250000</v>
      </c>
      <c r="E12" s="27">
        <f t="shared" ref="E12:E22" si="0">D12-C12</f>
        <v>-4650</v>
      </c>
      <c r="F12" s="405">
        <v>140233.75</v>
      </c>
      <c r="G12" s="406">
        <v>117836.26249868539</v>
      </c>
      <c r="H12" s="50">
        <v>1</v>
      </c>
      <c r="I12" s="28">
        <f t="shared" ref="I12:I23" si="1">(D12/12)*1</f>
        <v>20833.333333333332</v>
      </c>
      <c r="J12" s="29">
        <f>'ผลการดำเนินงาน Planfin 64'!J7</f>
        <v>0</v>
      </c>
      <c r="K12" s="157">
        <f>J12-I12</f>
        <v>-20833.333333333332</v>
      </c>
      <c r="L12" s="157">
        <f t="shared" ref="L12:L22" si="2">(J12*100)/I12-100</f>
        <v>-100</v>
      </c>
      <c r="M12" s="157">
        <f t="shared" ref="M12:M23" si="3">(J12*100)/D12</f>
        <v>0</v>
      </c>
    </row>
    <row r="13" spans="1:13">
      <c r="A13" s="2" t="s">
        <v>10</v>
      </c>
      <c r="B13" s="89" t="s">
        <v>11</v>
      </c>
      <c r="C13" s="3">
        <v>18331.5</v>
      </c>
      <c r="D13" s="3">
        <v>20000</v>
      </c>
      <c r="E13" s="27">
        <f t="shared" si="0"/>
        <v>1668.5</v>
      </c>
      <c r="F13" s="405">
        <v>12743.104166666666</v>
      </c>
      <c r="G13" s="406">
        <v>15714.243590051705</v>
      </c>
      <c r="H13" s="50">
        <v>1</v>
      </c>
      <c r="I13" s="28">
        <f t="shared" si="1"/>
        <v>1666.6666666666667</v>
      </c>
      <c r="J13" s="29">
        <f>'ผลการดำเนินงาน Planfin 64'!J8</f>
        <v>690</v>
      </c>
      <c r="K13" s="157">
        <f t="shared" ref="K13:K23" si="4">J13-I13</f>
        <v>-976.66666666666674</v>
      </c>
      <c r="L13" s="157">
        <f t="shared" si="2"/>
        <v>-58.6</v>
      </c>
      <c r="M13" s="157">
        <f t="shared" si="3"/>
        <v>3.45</v>
      </c>
    </row>
    <row r="14" spans="1:13">
      <c r="A14" s="2" t="s">
        <v>12</v>
      </c>
      <c r="B14" s="89" t="s">
        <v>13</v>
      </c>
      <c r="C14" s="3">
        <v>262748</v>
      </c>
      <c r="D14" s="3">
        <v>250000</v>
      </c>
      <c r="E14" s="27">
        <f t="shared" si="0"/>
        <v>-12748</v>
      </c>
      <c r="F14" s="405">
        <v>419462.92750000005</v>
      </c>
      <c r="G14" s="406">
        <v>259257.90979516169</v>
      </c>
      <c r="H14" s="50">
        <v>0</v>
      </c>
      <c r="I14" s="28">
        <f t="shared" si="1"/>
        <v>20833.333333333332</v>
      </c>
      <c r="J14" s="29">
        <f>'ผลการดำเนินงาน Planfin 64'!J9</f>
        <v>23718</v>
      </c>
      <c r="K14" s="157">
        <f t="shared" si="4"/>
        <v>2884.6666666666679</v>
      </c>
      <c r="L14" s="157">
        <f t="shared" si="2"/>
        <v>13.846400000000003</v>
      </c>
      <c r="M14" s="157">
        <f t="shared" si="3"/>
        <v>9.4871999999999996</v>
      </c>
    </row>
    <row r="15" spans="1:13">
      <c r="A15" s="2" t="s">
        <v>14</v>
      </c>
      <c r="B15" s="89" t="s">
        <v>15</v>
      </c>
      <c r="C15" s="3">
        <v>1376363.1</v>
      </c>
      <c r="D15" s="3">
        <v>1500000</v>
      </c>
      <c r="E15" s="27">
        <f t="shared" si="0"/>
        <v>123636.89999999991</v>
      </c>
      <c r="F15" s="405">
        <v>2307867.2600000002</v>
      </c>
      <c r="G15" s="406">
        <v>1170323.4344781633</v>
      </c>
      <c r="H15" s="50">
        <v>0</v>
      </c>
      <c r="I15" s="28">
        <f t="shared" si="1"/>
        <v>125000</v>
      </c>
      <c r="J15" s="29">
        <f>'ผลการดำเนินงาน Planfin 64'!J10</f>
        <v>162495.29999999999</v>
      </c>
      <c r="K15" s="157">
        <f t="shared" si="4"/>
        <v>37495.299999999988</v>
      </c>
      <c r="L15" s="157">
        <f t="shared" si="2"/>
        <v>29.996239999999972</v>
      </c>
      <c r="M15" s="157">
        <f t="shared" si="3"/>
        <v>10.833019999999999</v>
      </c>
    </row>
    <row r="16" spans="1:13">
      <c r="A16" s="2" t="s">
        <v>16</v>
      </c>
      <c r="B16" s="89" t="s">
        <v>17</v>
      </c>
      <c r="C16" s="3">
        <v>1622963.41</v>
      </c>
      <c r="D16" s="3">
        <v>1700000</v>
      </c>
      <c r="E16" s="27">
        <f t="shared" si="0"/>
        <v>77036.590000000084</v>
      </c>
      <c r="F16" s="405">
        <v>1373228.5358333334</v>
      </c>
      <c r="G16" s="406">
        <v>1230078.5412074726</v>
      </c>
      <c r="H16" s="50">
        <v>1</v>
      </c>
      <c r="I16" s="28">
        <f t="shared" si="1"/>
        <v>141666.66666666666</v>
      </c>
      <c r="J16" s="29">
        <f>'ผลการดำเนินงาน Planfin 64'!J11</f>
        <v>142512.25</v>
      </c>
      <c r="K16" s="157">
        <f t="shared" si="4"/>
        <v>845.58333333334303</v>
      </c>
      <c r="L16" s="157">
        <f t="shared" si="2"/>
        <v>0.59688235294117931</v>
      </c>
      <c r="M16" s="157">
        <f t="shared" si="3"/>
        <v>8.3830735294117655</v>
      </c>
    </row>
    <row r="17" spans="1:13">
      <c r="A17" s="2" t="s">
        <v>18</v>
      </c>
      <c r="B17" s="89" t="s">
        <v>19</v>
      </c>
      <c r="C17" s="3">
        <v>127273</v>
      </c>
      <c r="D17" s="3">
        <v>350000</v>
      </c>
      <c r="E17" s="27">
        <f t="shared" si="0"/>
        <v>222727</v>
      </c>
      <c r="F17" s="405">
        <v>65876.108333333337</v>
      </c>
      <c r="G17" s="406">
        <v>90892.438029337907</v>
      </c>
      <c r="H17" s="50">
        <v>4</v>
      </c>
      <c r="I17" s="28">
        <f t="shared" si="1"/>
        <v>29166.666666666668</v>
      </c>
      <c r="J17" s="29">
        <f>'ผลการดำเนินงาน Planfin 64'!J12</f>
        <v>14982.75</v>
      </c>
      <c r="K17" s="157">
        <f t="shared" si="4"/>
        <v>-14183.916666666668</v>
      </c>
      <c r="L17" s="157">
        <f t="shared" si="2"/>
        <v>-48.630571428571429</v>
      </c>
      <c r="M17" s="157">
        <f t="shared" si="3"/>
        <v>4.280785714285714</v>
      </c>
    </row>
    <row r="18" spans="1:13">
      <c r="A18" s="2" t="s">
        <v>20</v>
      </c>
      <c r="B18" s="89" t="s">
        <v>21</v>
      </c>
      <c r="C18" s="3">
        <v>2589979.75</v>
      </c>
      <c r="D18" s="3">
        <v>2650000</v>
      </c>
      <c r="E18" s="27">
        <f t="shared" si="0"/>
        <v>60020.25</v>
      </c>
      <c r="F18" s="405">
        <v>3072568.4358333335</v>
      </c>
      <c r="G18" s="406">
        <v>1411200.8821871567</v>
      </c>
      <c r="H18" s="50">
        <v>0</v>
      </c>
      <c r="I18" s="28">
        <f t="shared" si="1"/>
        <v>220833.33333333334</v>
      </c>
      <c r="J18" s="29">
        <f>'ผลการดำเนินงาน Planfin 64'!J13</f>
        <v>175524</v>
      </c>
      <c r="K18" s="157">
        <f t="shared" si="4"/>
        <v>-45309.333333333343</v>
      </c>
      <c r="L18" s="157">
        <f t="shared" si="2"/>
        <v>-20.51743396226415</v>
      </c>
      <c r="M18" s="157">
        <f t="shared" si="3"/>
        <v>6.6235471698113209</v>
      </c>
    </row>
    <row r="19" spans="1:13">
      <c r="A19" s="2" t="s">
        <v>22</v>
      </c>
      <c r="B19" s="89" t="s">
        <v>23</v>
      </c>
      <c r="C19" s="3">
        <v>11327394.960000001</v>
      </c>
      <c r="D19" s="3">
        <v>12232725.630000001</v>
      </c>
      <c r="E19" s="27">
        <f t="shared" si="0"/>
        <v>905330.66999999993</v>
      </c>
      <c r="F19" s="405">
        <v>11528370.014999999</v>
      </c>
      <c r="G19" s="406">
        <v>4870529.095432709</v>
      </c>
      <c r="H19" s="50">
        <v>1</v>
      </c>
      <c r="I19" s="28">
        <f t="shared" si="1"/>
        <v>1019393.8025000001</v>
      </c>
      <c r="J19" s="29">
        <f>'ผลการดำเนินงาน Planfin 64'!J14</f>
        <v>1084400</v>
      </c>
      <c r="K19" s="157">
        <f t="shared" si="4"/>
        <v>65006.197499999893</v>
      </c>
      <c r="L19" s="157">
        <f t="shared" si="2"/>
        <v>6.3769465088542034</v>
      </c>
      <c r="M19" s="157">
        <f t="shared" si="3"/>
        <v>8.864745542404517</v>
      </c>
    </row>
    <row r="20" spans="1:13">
      <c r="A20" s="2" t="s">
        <v>24</v>
      </c>
      <c r="B20" s="89" t="s">
        <v>25</v>
      </c>
      <c r="C20" s="3">
        <v>4434053.8099999996</v>
      </c>
      <c r="D20" s="3">
        <v>3252096.85</v>
      </c>
      <c r="E20" s="27">
        <f t="shared" si="0"/>
        <v>-1181956.9599999995</v>
      </c>
      <c r="F20" s="405">
        <v>5566020.5991666662</v>
      </c>
      <c r="G20" s="406">
        <v>2184639.0083936816</v>
      </c>
      <c r="H20" s="50">
        <v>0</v>
      </c>
      <c r="I20" s="28">
        <f t="shared" si="1"/>
        <v>271008.07083333336</v>
      </c>
      <c r="J20" s="29">
        <f>'ผลการดำเนินงาน Planfin 64'!J15</f>
        <v>7151615.0100000007</v>
      </c>
      <c r="K20" s="157">
        <f t="shared" si="4"/>
        <v>6880606.9391666669</v>
      </c>
      <c r="L20" s="157">
        <f t="shared" si="2"/>
        <v>2538.8937377433886</v>
      </c>
      <c r="M20" s="157">
        <f t="shared" si="3"/>
        <v>219.90781147861574</v>
      </c>
    </row>
    <row r="21" spans="1:13" s="9" customFormat="1">
      <c r="A21" s="175" t="s">
        <v>1465</v>
      </c>
      <c r="B21" s="176" t="s">
        <v>1466</v>
      </c>
      <c r="C21" s="3">
        <v>0</v>
      </c>
      <c r="D21" s="6">
        <v>0</v>
      </c>
      <c r="E21" s="27">
        <f t="shared" si="0"/>
        <v>0</v>
      </c>
      <c r="F21" s="405">
        <v>0</v>
      </c>
      <c r="G21" s="406">
        <v>0</v>
      </c>
      <c r="H21" s="50">
        <v>0</v>
      </c>
      <c r="I21" s="28">
        <f t="shared" si="1"/>
        <v>0</v>
      </c>
      <c r="J21" s="29">
        <f>'ผลการดำเนินงาน Planfin 64'!J16</f>
        <v>0</v>
      </c>
      <c r="K21" s="157">
        <f t="shared" si="4"/>
        <v>0</v>
      </c>
      <c r="L21" s="157" t="e">
        <f t="shared" si="2"/>
        <v>#DIV/0!</v>
      </c>
      <c r="M21" s="157" t="e">
        <f t="shared" si="3"/>
        <v>#DIV/0!</v>
      </c>
    </row>
    <row r="22" spans="1:13">
      <c r="A22" s="2" t="s">
        <v>26</v>
      </c>
      <c r="B22" s="89" t="s">
        <v>27</v>
      </c>
      <c r="C22" s="3">
        <v>3113194.09</v>
      </c>
      <c r="D22" s="3">
        <v>11590258.039999999</v>
      </c>
      <c r="E22" s="27">
        <f t="shared" si="0"/>
        <v>8477063.9499999993</v>
      </c>
      <c r="F22" s="405">
        <v>2950959.6266666674</v>
      </c>
      <c r="G22" s="406">
        <v>2244776.4138905071</v>
      </c>
      <c r="H22" s="50">
        <v>4</v>
      </c>
      <c r="I22" s="28">
        <f t="shared" si="1"/>
        <v>965854.83666666655</v>
      </c>
      <c r="J22" s="29">
        <f>'ผลการดำเนินงาน Planfin 64'!J17</f>
        <v>0</v>
      </c>
      <c r="K22" s="157">
        <f>J22-I22</f>
        <v>-965854.83666666655</v>
      </c>
      <c r="L22" s="157">
        <f t="shared" si="2"/>
        <v>-100</v>
      </c>
      <c r="M22" s="157">
        <f t="shared" si="3"/>
        <v>0</v>
      </c>
    </row>
    <row r="23" spans="1:13">
      <c r="A23" s="100" t="s">
        <v>28</v>
      </c>
      <c r="B23" s="61" t="s">
        <v>29</v>
      </c>
      <c r="C23" s="5">
        <f>SUM(C11:C22)</f>
        <v>65053549.769999996</v>
      </c>
      <c r="D23" s="5">
        <f>SUM(D11:D22)</f>
        <v>92947080.519999981</v>
      </c>
      <c r="E23" s="30">
        <f>D23-C23</f>
        <v>27893530.749999985</v>
      </c>
      <c r="F23" s="407">
        <v>66945340.891666666</v>
      </c>
      <c r="G23" s="408">
        <v>19914904.839786001</v>
      </c>
      <c r="H23" s="51">
        <v>2</v>
      </c>
      <c r="I23" s="31">
        <f t="shared" si="1"/>
        <v>7745590.0433333321</v>
      </c>
      <c r="J23" s="34">
        <f>'ผลการดำเนินงาน Planfin 64'!J18</f>
        <v>11947437.129999999</v>
      </c>
      <c r="K23" s="32">
        <f t="shared" si="4"/>
        <v>4201847.0866666669</v>
      </c>
      <c r="L23" s="32">
        <f>(J23*100)/I23-100</f>
        <v>54.24825046457525</v>
      </c>
      <c r="M23" s="32">
        <f t="shared" si="3"/>
        <v>12.854020872047938</v>
      </c>
    </row>
    <row r="24" spans="1:13" s="9" customFormat="1">
      <c r="A24" s="88" t="s">
        <v>1408</v>
      </c>
      <c r="B24" s="80" t="s">
        <v>156</v>
      </c>
      <c r="C24" s="81">
        <f>C23-C22</f>
        <v>61940355.679999992</v>
      </c>
      <c r="D24" s="81">
        <f>D23-D22</f>
        <v>81356822.479999989</v>
      </c>
      <c r="E24" s="82">
        <f>D24-C24</f>
        <v>19416466.799999997</v>
      </c>
      <c r="F24" s="83"/>
      <c r="G24" s="84"/>
      <c r="H24" s="85"/>
      <c r="I24" s="86">
        <f>(D24/12)*1</f>
        <v>6779735.2066666661</v>
      </c>
      <c r="J24" s="87">
        <f>'ผลการดำเนินงาน Planfin 64'!J19</f>
        <v>11947437.129999999</v>
      </c>
      <c r="K24" s="158">
        <f>J24-I24</f>
        <v>5167701.9233333329</v>
      </c>
      <c r="L24" s="158">
        <f>(J24*100)/I24-100</f>
        <v>76.222769264672991</v>
      </c>
      <c r="M24" s="158">
        <f>(J24*100)/D24</f>
        <v>14.685230772056084</v>
      </c>
    </row>
    <row r="25" spans="1:13" ht="25.5">
      <c r="A25" s="235"/>
      <c r="B25" s="236" t="s">
        <v>1527</v>
      </c>
      <c r="C25" s="237">
        <f>C24-C21</f>
        <v>61940355.679999992</v>
      </c>
      <c r="D25" s="237">
        <f>D24-D21</f>
        <v>81356822.479999989</v>
      </c>
      <c r="E25" s="238">
        <f>D25-C25</f>
        <v>19416466.799999997</v>
      </c>
      <c r="F25" s="237"/>
      <c r="G25" s="239"/>
      <c r="H25" s="240"/>
      <c r="I25" s="237">
        <f>I24-I21</f>
        <v>6779735.2066666661</v>
      </c>
      <c r="J25" s="237">
        <f>J24-J21</f>
        <v>11947437.129999999</v>
      </c>
      <c r="K25" s="237">
        <f>K24-K21</f>
        <v>5167701.9233333329</v>
      </c>
      <c r="L25" s="241">
        <f>(J25*100)/I25-100</f>
        <v>76.222769264672991</v>
      </c>
      <c r="M25" s="241">
        <f>(J25*100)/D25</f>
        <v>14.685230772056084</v>
      </c>
    </row>
    <row r="26" spans="1:13">
      <c r="A26" s="423" t="s">
        <v>30</v>
      </c>
      <c r="B26" s="424"/>
      <c r="C26" s="424"/>
      <c r="D26" s="424"/>
      <c r="E26" s="424"/>
      <c r="F26" s="424"/>
      <c r="G26" s="424"/>
      <c r="H26" s="424"/>
      <c r="I26" s="424"/>
      <c r="J26" s="424"/>
      <c r="K26" s="424"/>
      <c r="L26" s="424"/>
      <c r="M26" s="425"/>
    </row>
    <row r="27" spans="1:13">
      <c r="A27" s="2" t="s">
        <v>31</v>
      </c>
      <c r="B27" s="89" t="s">
        <v>32</v>
      </c>
      <c r="C27" s="3">
        <v>3784770.21</v>
      </c>
      <c r="D27" s="3">
        <v>4713483.5199999996</v>
      </c>
      <c r="E27" s="27">
        <f t="shared" ref="E27:E42" si="5">D27-C27</f>
        <v>928713.30999999959</v>
      </c>
      <c r="F27" s="405">
        <v>5743985.2775000008</v>
      </c>
      <c r="G27" s="406">
        <v>1178773.0133138802</v>
      </c>
      <c r="H27" s="50">
        <v>0</v>
      </c>
      <c r="I27" s="28">
        <f>(D27/12)*1</f>
        <v>392790.29333333328</v>
      </c>
      <c r="J27" s="29">
        <f>'ผลการดำเนินงาน Planfin 64'!J22</f>
        <v>362000.82</v>
      </c>
      <c r="K27" s="157">
        <f t="shared" ref="K27:K41" si="6">J27-I27</f>
        <v>-30789.47333333327</v>
      </c>
      <c r="L27" s="157">
        <f t="shared" ref="L27:L43" si="7">(J27*100)/I27-100</f>
        <v>-7.8386543292719324</v>
      </c>
      <c r="M27" s="157">
        <f t="shared" ref="M27:M43" si="8">(J27*100)/D27</f>
        <v>7.6801121392273384</v>
      </c>
    </row>
    <row r="28" spans="1:13">
      <c r="A28" s="2" t="s">
        <v>33</v>
      </c>
      <c r="B28" s="89" t="s">
        <v>34</v>
      </c>
      <c r="C28" s="3">
        <v>1551326.82</v>
      </c>
      <c r="D28" s="3">
        <v>1905737.9</v>
      </c>
      <c r="E28" s="27">
        <f t="shared" si="5"/>
        <v>354411.07999999984</v>
      </c>
      <c r="F28" s="405">
        <v>1806144.9408333332</v>
      </c>
      <c r="G28" s="406">
        <v>761051.71626223018</v>
      </c>
      <c r="H28" s="50">
        <v>1</v>
      </c>
      <c r="I28" s="28">
        <f t="shared" ref="I28:I41" si="9">(D28/12)*1</f>
        <v>158811.49166666667</v>
      </c>
      <c r="J28" s="29">
        <f>'ผลการดำเนินงาน Planfin 64'!J23</f>
        <v>12758.7</v>
      </c>
      <c r="K28" s="157">
        <f t="shared" si="6"/>
        <v>-146052.79166666666</v>
      </c>
      <c r="L28" s="157">
        <f t="shared" si="7"/>
        <v>-91.966135532068705</v>
      </c>
      <c r="M28" s="157">
        <f t="shared" si="8"/>
        <v>0.6694887056609411</v>
      </c>
    </row>
    <row r="29" spans="1:13">
      <c r="A29" s="2" t="s">
        <v>35</v>
      </c>
      <c r="B29" s="89" t="s">
        <v>36</v>
      </c>
      <c r="C29" s="3">
        <v>236027.51</v>
      </c>
      <c r="D29" s="3">
        <v>407447.11</v>
      </c>
      <c r="E29" s="27">
        <f t="shared" si="5"/>
        <v>171419.59999999998</v>
      </c>
      <c r="F29" s="405">
        <v>407073.49666666664</v>
      </c>
      <c r="G29" s="406">
        <v>189031.78458670981</v>
      </c>
      <c r="H29" s="50">
        <v>1</v>
      </c>
      <c r="I29" s="28">
        <f t="shared" si="9"/>
        <v>33953.925833333335</v>
      </c>
      <c r="J29" s="29">
        <f>'ผลการดำเนินงาน Planfin 64'!J24</f>
        <v>29995.22</v>
      </c>
      <c r="K29" s="157">
        <f t="shared" si="6"/>
        <v>-3958.7058333333334</v>
      </c>
      <c r="L29" s="157">
        <f t="shared" si="7"/>
        <v>-11.659051895103644</v>
      </c>
      <c r="M29" s="157">
        <f t="shared" si="8"/>
        <v>7.3617456754080308</v>
      </c>
    </row>
    <row r="30" spans="1:13">
      <c r="A30" s="2" t="s">
        <v>37</v>
      </c>
      <c r="B30" s="89" t="s">
        <v>38</v>
      </c>
      <c r="C30" s="3">
        <v>1676306.68</v>
      </c>
      <c r="D30" s="3">
        <v>1485949.8</v>
      </c>
      <c r="E30" s="27">
        <f t="shared" si="5"/>
        <v>-190356.87999999989</v>
      </c>
      <c r="F30" s="405">
        <v>2418659.664166667</v>
      </c>
      <c r="G30" s="406">
        <v>525076.14516788628</v>
      </c>
      <c r="H30" s="50">
        <v>0</v>
      </c>
      <c r="I30" s="28">
        <f t="shared" si="9"/>
        <v>123829.15000000001</v>
      </c>
      <c r="J30" s="29">
        <f>'ผลการดำเนินงาน Planfin 64'!J25</f>
        <v>117639.7</v>
      </c>
      <c r="K30" s="157">
        <f t="shared" si="6"/>
        <v>-6189.4500000000116</v>
      </c>
      <c r="L30" s="157">
        <f t="shared" si="7"/>
        <v>-4.9983788146813595</v>
      </c>
      <c r="M30" s="157">
        <f t="shared" si="8"/>
        <v>7.9168017654432203</v>
      </c>
    </row>
    <row r="31" spans="1:13">
      <c r="A31" s="2" t="s">
        <v>39</v>
      </c>
      <c r="B31" s="89" t="s">
        <v>40</v>
      </c>
      <c r="C31" s="3">
        <v>11327394.960000001</v>
      </c>
      <c r="D31" s="3">
        <v>12232725.630000001</v>
      </c>
      <c r="E31" s="27">
        <f t="shared" si="5"/>
        <v>905330.66999999993</v>
      </c>
      <c r="F31" s="405">
        <v>11558526.244166665</v>
      </c>
      <c r="G31" s="406">
        <v>4287362.8192361947</v>
      </c>
      <c r="H31" s="50">
        <v>1</v>
      </c>
      <c r="I31" s="28">
        <f t="shared" si="9"/>
        <v>1019393.8025000001</v>
      </c>
      <c r="J31" s="29">
        <f>'ผลการดำเนินงาน Planfin 64'!J26</f>
        <v>1084400</v>
      </c>
      <c r="K31" s="157">
        <f t="shared" si="6"/>
        <v>65006.197499999893</v>
      </c>
      <c r="L31" s="157">
        <f t="shared" si="7"/>
        <v>6.3769465088542034</v>
      </c>
      <c r="M31" s="157">
        <f t="shared" si="8"/>
        <v>8.864745542404517</v>
      </c>
    </row>
    <row r="32" spans="1:13">
      <c r="A32" s="2" t="s">
        <v>41</v>
      </c>
      <c r="B32" s="89" t="s">
        <v>42</v>
      </c>
      <c r="C32" s="3">
        <v>6831603.79</v>
      </c>
      <c r="D32" s="3">
        <v>5642580</v>
      </c>
      <c r="E32" s="27">
        <f t="shared" si="5"/>
        <v>-1189023.79</v>
      </c>
      <c r="F32" s="405">
        <v>7979839.0925000003</v>
      </c>
      <c r="G32" s="406">
        <v>1527039.0562026661</v>
      </c>
      <c r="H32" s="50">
        <v>0</v>
      </c>
      <c r="I32" s="28">
        <f t="shared" si="9"/>
        <v>470215</v>
      </c>
      <c r="J32" s="29">
        <f>'ผลการดำเนินงาน Planfin 64'!J27</f>
        <v>488275</v>
      </c>
      <c r="K32" s="157">
        <f t="shared" si="6"/>
        <v>18060</v>
      </c>
      <c r="L32" s="157">
        <f t="shared" si="7"/>
        <v>3.8407962315111206</v>
      </c>
      <c r="M32" s="157">
        <f t="shared" si="8"/>
        <v>8.6533996859592595</v>
      </c>
    </row>
    <row r="33" spans="1:13">
      <c r="A33" s="2" t="s">
        <v>43</v>
      </c>
      <c r="B33" s="89" t="s">
        <v>44</v>
      </c>
      <c r="C33" s="3">
        <v>11228672</v>
      </c>
      <c r="D33" s="3">
        <v>10846080</v>
      </c>
      <c r="E33" s="27">
        <f t="shared" si="5"/>
        <v>-382592</v>
      </c>
      <c r="F33" s="405">
        <v>12367101.948333336</v>
      </c>
      <c r="G33" s="406">
        <v>3282522.2800078602</v>
      </c>
      <c r="H33" s="50">
        <v>0</v>
      </c>
      <c r="I33" s="28">
        <f t="shared" si="9"/>
        <v>903840</v>
      </c>
      <c r="J33" s="29">
        <f>'ผลการดำเนินงาน Planfin 64'!J28</f>
        <v>943690</v>
      </c>
      <c r="K33" s="157">
        <f t="shared" si="6"/>
        <v>39850</v>
      </c>
      <c r="L33" s="157">
        <f t="shared" si="7"/>
        <v>4.4089661887059606</v>
      </c>
      <c r="M33" s="157">
        <f t="shared" si="8"/>
        <v>8.7007471823921634</v>
      </c>
    </row>
    <row r="34" spans="1:13">
      <c r="A34" s="2" t="s">
        <v>45</v>
      </c>
      <c r="B34" s="89" t="s">
        <v>46</v>
      </c>
      <c r="C34" s="3">
        <v>1035591.95</v>
      </c>
      <c r="D34" s="3">
        <v>936672</v>
      </c>
      <c r="E34" s="27">
        <f t="shared" si="5"/>
        <v>-98919.949999999953</v>
      </c>
      <c r="F34" s="405">
        <v>1366859.729166667</v>
      </c>
      <c r="G34" s="406">
        <v>447592.00837046513</v>
      </c>
      <c r="H34" s="50">
        <v>0</v>
      </c>
      <c r="I34" s="28">
        <f t="shared" si="9"/>
        <v>78056</v>
      </c>
      <c r="J34" s="29">
        <f>'ผลการดำเนินงาน Planfin 64'!J29</f>
        <v>56969.5</v>
      </c>
      <c r="K34" s="157">
        <f t="shared" si="6"/>
        <v>-21086.5</v>
      </c>
      <c r="L34" s="157">
        <f t="shared" si="7"/>
        <v>-27.014579276416924</v>
      </c>
      <c r="M34" s="157">
        <f t="shared" si="8"/>
        <v>6.0821183936319221</v>
      </c>
    </row>
    <row r="35" spans="1:13">
      <c r="A35" s="2" t="s">
        <v>47</v>
      </c>
      <c r="B35" s="89" t="s">
        <v>48</v>
      </c>
      <c r="C35" s="3">
        <v>8262805.29</v>
      </c>
      <c r="D35" s="3">
        <v>4717303.29</v>
      </c>
      <c r="E35" s="27">
        <f t="shared" si="5"/>
        <v>-3545502</v>
      </c>
      <c r="F35" s="405">
        <v>3552266.5808333326</v>
      </c>
      <c r="G35" s="406">
        <v>1679465.2096902211</v>
      </c>
      <c r="H35" s="50">
        <v>1</v>
      </c>
      <c r="I35" s="28">
        <f t="shared" si="9"/>
        <v>393108.60749999998</v>
      </c>
      <c r="J35" s="29">
        <f>'ผลการดำเนินงาน Planfin 64'!J30</f>
        <v>644843.4</v>
      </c>
      <c r="K35" s="157">
        <f t="shared" si="6"/>
        <v>251734.79250000004</v>
      </c>
      <c r="L35" s="157">
        <f t="shared" si="7"/>
        <v>64.036957649165714</v>
      </c>
      <c r="M35" s="157">
        <f t="shared" si="8"/>
        <v>13.669746470763808</v>
      </c>
    </row>
    <row r="36" spans="1:13">
      <c r="A36" s="2" t="s">
        <v>49</v>
      </c>
      <c r="B36" s="89" t="s">
        <v>50</v>
      </c>
      <c r="C36" s="3">
        <v>1225585.78</v>
      </c>
      <c r="D36" s="3">
        <v>1366560</v>
      </c>
      <c r="E36" s="27">
        <f t="shared" si="5"/>
        <v>140974.21999999997</v>
      </c>
      <c r="F36" s="405">
        <v>1496139.7966666666</v>
      </c>
      <c r="G36" s="406">
        <v>534787.83291888051</v>
      </c>
      <c r="H36" s="50">
        <v>0</v>
      </c>
      <c r="I36" s="28">
        <f t="shared" si="9"/>
        <v>113880</v>
      </c>
      <c r="J36" s="29">
        <f>'ผลการดำเนินงาน Planfin 64'!J31</f>
        <v>113944.03000000001</v>
      </c>
      <c r="K36" s="157">
        <f t="shared" si="6"/>
        <v>64.030000000013388</v>
      </c>
      <c r="L36" s="157">
        <f t="shared" si="7"/>
        <v>5.6225851773817226E-2</v>
      </c>
      <c r="M36" s="157">
        <f t="shared" si="8"/>
        <v>8.3380188209811514</v>
      </c>
    </row>
    <row r="37" spans="1:13">
      <c r="A37" s="2" t="s">
        <v>51</v>
      </c>
      <c r="B37" s="89" t="s">
        <v>52</v>
      </c>
      <c r="C37" s="3">
        <v>2971775.75</v>
      </c>
      <c r="D37" s="3">
        <v>2418146.9300000002</v>
      </c>
      <c r="E37" s="27">
        <f t="shared" si="5"/>
        <v>-553628.81999999983</v>
      </c>
      <c r="F37" s="405">
        <v>2241952.4491666663</v>
      </c>
      <c r="G37" s="406">
        <v>723494.27765015129</v>
      </c>
      <c r="H37" s="50">
        <v>1</v>
      </c>
      <c r="I37" s="28">
        <f t="shared" si="9"/>
        <v>201512.24416666667</v>
      </c>
      <c r="J37" s="29">
        <f>'ผลการดำเนินงาน Planfin 64'!J32</f>
        <v>159410.13</v>
      </c>
      <c r="K37" s="157">
        <f t="shared" si="6"/>
        <v>-42102.114166666666</v>
      </c>
      <c r="L37" s="157">
        <f t="shared" si="7"/>
        <v>-20.89307989237858</v>
      </c>
      <c r="M37" s="157">
        <f t="shared" si="8"/>
        <v>6.5922433423017841</v>
      </c>
    </row>
    <row r="38" spans="1:13">
      <c r="A38" s="2" t="s">
        <v>53</v>
      </c>
      <c r="B38" s="89" t="s">
        <v>54</v>
      </c>
      <c r="C38" s="3">
        <v>5014333.8600000003</v>
      </c>
      <c r="D38" s="3">
        <v>4958000</v>
      </c>
      <c r="E38" s="27">
        <f t="shared" si="5"/>
        <v>-56333.860000000335</v>
      </c>
      <c r="F38" s="405">
        <v>7145578.3158333311</v>
      </c>
      <c r="G38" s="406">
        <v>3181722.8376959031</v>
      </c>
      <c r="H38" s="50">
        <v>0</v>
      </c>
      <c r="I38" s="28">
        <f t="shared" si="9"/>
        <v>413166.66666666669</v>
      </c>
      <c r="J38" s="29">
        <f>'ผลการดำเนินงาน Planfin 64'!J33</f>
        <v>472563.57999999996</v>
      </c>
      <c r="K38" s="157">
        <f t="shared" si="6"/>
        <v>59396.913333333272</v>
      </c>
      <c r="L38" s="157">
        <f t="shared" si="7"/>
        <v>14.376017749092355</v>
      </c>
      <c r="M38" s="157">
        <f t="shared" si="8"/>
        <v>9.5313348124243635</v>
      </c>
    </row>
    <row r="39" spans="1:13">
      <c r="A39" s="2" t="s">
        <v>55</v>
      </c>
      <c r="B39" s="89" t="s">
        <v>56</v>
      </c>
      <c r="C39" s="3">
        <v>699650.3</v>
      </c>
      <c r="D39" s="3">
        <v>699650.3</v>
      </c>
      <c r="E39" s="27">
        <f t="shared" si="5"/>
        <v>0</v>
      </c>
      <c r="F39" s="405">
        <v>634194.37416666665</v>
      </c>
      <c r="G39" s="406">
        <v>597287.24145924882</v>
      </c>
      <c r="H39" s="50">
        <v>1</v>
      </c>
      <c r="I39" s="28">
        <f t="shared" si="9"/>
        <v>58304.191666666673</v>
      </c>
      <c r="J39" s="29">
        <f>'ผลการดำเนินงาน Planfin 64'!J34</f>
        <v>35491.050000000003</v>
      </c>
      <c r="K39" s="157">
        <f t="shared" si="6"/>
        <v>-22813.14166666667</v>
      </c>
      <c r="L39" s="157">
        <f t="shared" si="7"/>
        <v>-39.127789983081549</v>
      </c>
      <c r="M39" s="157">
        <f t="shared" si="8"/>
        <v>5.0726841680765382</v>
      </c>
    </row>
    <row r="40" spans="1:13" s="9" customFormat="1">
      <c r="A40" s="175" t="s">
        <v>57</v>
      </c>
      <c r="B40" s="176" t="s">
        <v>58</v>
      </c>
      <c r="C40" s="3">
        <v>6927007.4800000004</v>
      </c>
      <c r="D40" s="3">
        <v>6221633</v>
      </c>
      <c r="E40" s="27">
        <f>D40-C40</f>
        <v>-705374.48000000045</v>
      </c>
      <c r="F40" s="405">
        <v>8210315.1341666654</v>
      </c>
      <c r="G40" s="406">
        <v>4276499.1054908093</v>
      </c>
      <c r="H40" s="50">
        <v>0</v>
      </c>
      <c r="I40" s="28">
        <f t="shared" si="9"/>
        <v>518469.41666666669</v>
      </c>
      <c r="J40" s="29">
        <f>'ผลการดำเนินงาน Planfin 64'!J35</f>
        <v>218394.79</v>
      </c>
      <c r="K40" s="157">
        <f>J40-I40</f>
        <v>-300074.62666666671</v>
      </c>
      <c r="L40" s="157">
        <f>(J40*100)/I40-100</f>
        <v>-57.877015889558258</v>
      </c>
      <c r="M40" s="157">
        <f>(J40*100)/D40</f>
        <v>3.5102486758701454</v>
      </c>
    </row>
    <row r="41" spans="1:13">
      <c r="A41" s="2" t="s">
        <v>1467</v>
      </c>
      <c r="B41" s="178" t="s">
        <v>1468</v>
      </c>
      <c r="C41" s="3">
        <v>0</v>
      </c>
      <c r="D41" s="6">
        <v>0</v>
      </c>
      <c r="E41" s="27">
        <f t="shared" si="5"/>
        <v>0</v>
      </c>
      <c r="F41" s="405">
        <v>759</v>
      </c>
      <c r="G41" s="406">
        <v>0</v>
      </c>
      <c r="H41" s="50">
        <v>0</v>
      </c>
      <c r="I41" s="28">
        <f t="shared" si="9"/>
        <v>0</v>
      </c>
      <c r="J41" s="29">
        <f>'ผลการดำเนินงาน Planfin 64'!J36</f>
        <v>0</v>
      </c>
      <c r="K41" s="157">
        <f t="shared" si="6"/>
        <v>0</v>
      </c>
      <c r="L41" s="157" t="e">
        <f t="shared" si="7"/>
        <v>#DIV/0!</v>
      </c>
      <c r="M41" s="157" t="e">
        <f t="shared" si="8"/>
        <v>#DIV/0!</v>
      </c>
    </row>
    <row r="42" spans="1:13">
      <c r="A42" s="33" t="s">
        <v>59</v>
      </c>
      <c r="B42" s="4" t="s">
        <v>60</v>
      </c>
      <c r="C42" s="5">
        <f>SUM(C27:C41)</f>
        <v>62772852.379999995</v>
      </c>
      <c r="D42" s="5">
        <f>SUM(D27:D41)</f>
        <v>58551969.479999997</v>
      </c>
      <c r="E42" s="30">
        <f t="shared" si="5"/>
        <v>-4220882.8999999985</v>
      </c>
      <c r="F42" s="407">
        <v>66929396.044166662</v>
      </c>
      <c r="G42" s="408">
        <v>23191705.328053109</v>
      </c>
      <c r="H42" s="51">
        <v>0</v>
      </c>
      <c r="I42" s="31">
        <f>(D42/12)*1</f>
        <v>4879330.79</v>
      </c>
      <c r="J42" s="34">
        <f>'ผลการดำเนินงาน Planfin 64'!J37</f>
        <v>4740375.919999999</v>
      </c>
      <c r="K42" s="32">
        <f>J42-I42</f>
        <v>-138954.87000000104</v>
      </c>
      <c r="L42" s="32">
        <f t="shared" si="7"/>
        <v>-2.8478263921926299</v>
      </c>
      <c r="M42" s="32">
        <f t="shared" si="8"/>
        <v>8.096014467317282</v>
      </c>
    </row>
    <row r="43" spans="1:13" s="9" customFormat="1" ht="25.5">
      <c r="A43" s="88" t="s">
        <v>1409</v>
      </c>
      <c r="B43" s="80" t="s">
        <v>157</v>
      </c>
      <c r="C43" s="81">
        <f>C42-C38</f>
        <v>57758518.519999996</v>
      </c>
      <c r="D43" s="81">
        <f>D42-D38</f>
        <v>53593969.479999997</v>
      </c>
      <c r="E43" s="82">
        <f>D43-C43</f>
        <v>-4164549.0399999991</v>
      </c>
      <c r="F43" s="83"/>
      <c r="G43" s="84"/>
      <c r="H43" s="85"/>
      <c r="I43" s="86">
        <f>(D43/12)*11</f>
        <v>49127805.356666662</v>
      </c>
      <c r="J43" s="87">
        <f>'ผลการดำเนินงาน Planfin 64'!J38</f>
        <v>4267812.3399999989</v>
      </c>
      <c r="K43" s="158">
        <f>J43-I43</f>
        <v>-44859993.016666666</v>
      </c>
      <c r="L43" s="158">
        <f t="shared" si="7"/>
        <v>-91.312837386046894</v>
      </c>
      <c r="M43" s="158">
        <f t="shared" si="8"/>
        <v>7.9632323961236828</v>
      </c>
    </row>
    <row r="44" spans="1:13" s="186" customFormat="1" ht="25.5">
      <c r="A44" s="242"/>
      <c r="B44" s="236" t="s">
        <v>1528</v>
      </c>
      <c r="C44" s="243">
        <f>C43-C41</f>
        <v>57758518.519999996</v>
      </c>
      <c r="D44" s="243">
        <f>D43-D41</f>
        <v>53593969.479999997</v>
      </c>
      <c r="E44" s="244">
        <f>D44-C44</f>
        <v>-4164549.0399999991</v>
      </c>
      <c r="F44" s="244"/>
      <c r="G44" s="245"/>
      <c r="H44" s="244"/>
      <c r="I44" s="243">
        <f>I43-I41</f>
        <v>49127805.356666662</v>
      </c>
      <c r="J44" s="243">
        <f>J43-J41</f>
        <v>4267812.3399999989</v>
      </c>
      <c r="K44" s="246">
        <f>J44-I44</f>
        <v>-44859993.016666666</v>
      </c>
      <c r="L44" s="241">
        <f>(J44*100)/I44-100</f>
        <v>-91.312837386046894</v>
      </c>
      <c r="M44" s="241">
        <f>(J44*100)/D44</f>
        <v>7.9632323961236828</v>
      </c>
    </row>
    <row r="45" spans="1:13">
      <c r="A45" s="426"/>
      <c r="B45" s="427"/>
      <c r="C45" s="427"/>
      <c r="D45" s="427"/>
      <c r="E45" s="427"/>
      <c r="F45" s="427"/>
      <c r="G45" s="427"/>
      <c r="H45" s="427"/>
      <c r="I45" s="427"/>
      <c r="J45" s="427"/>
      <c r="K45" s="427"/>
      <c r="L45" s="427"/>
      <c r="M45" s="428"/>
    </row>
    <row r="46" spans="1:13" s="9" customFormat="1">
      <c r="A46" s="172" t="s">
        <v>61</v>
      </c>
      <c r="B46" s="247" t="s">
        <v>62</v>
      </c>
      <c r="C46" s="5">
        <f t="shared" ref="C46:D48" si="10">C23-C42</f>
        <v>2280697.3900000006</v>
      </c>
      <c r="D46" s="5">
        <f t="shared" si="10"/>
        <v>34395111.039999984</v>
      </c>
      <c r="E46" s="30">
        <f t="shared" ref="E46:E48" si="11">D46-C46</f>
        <v>32114413.649999984</v>
      </c>
      <c r="F46" s="248"/>
      <c r="G46" s="249"/>
      <c r="H46" s="250"/>
      <c r="I46" s="5">
        <f t="shared" ref="I46:J48" si="12">I23-I42</f>
        <v>2866259.253333332</v>
      </c>
      <c r="J46" s="5">
        <f t="shared" si="12"/>
        <v>7207061.21</v>
      </c>
      <c r="K46" s="30">
        <f>J46-I46</f>
        <v>4340801.9566666679</v>
      </c>
      <c r="L46" s="251">
        <f>(J46*100)/I46-100</f>
        <v>151.44484755238062</v>
      </c>
      <c r="M46" s="252">
        <f>(J46*100)/D46</f>
        <v>20.953737296031719</v>
      </c>
    </row>
    <row r="47" spans="1:13" s="99" customFormat="1">
      <c r="A47" s="253" t="s">
        <v>63</v>
      </c>
      <c r="B47" s="254" t="s">
        <v>66</v>
      </c>
      <c r="C47" s="255">
        <f t="shared" si="10"/>
        <v>4181837.1599999964</v>
      </c>
      <c r="D47" s="255">
        <f t="shared" si="10"/>
        <v>27762852.999999993</v>
      </c>
      <c r="E47" s="256">
        <f t="shared" si="11"/>
        <v>23581015.839999996</v>
      </c>
      <c r="F47" s="257"/>
      <c r="G47" s="258"/>
      <c r="H47" s="259"/>
      <c r="I47" s="255">
        <f>I24-I43</f>
        <v>-42348070.149999999</v>
      </c>
      <c r="J47" s="255">
        <f t="shared" si="12"/>
        <v>7679624.79</v>
      </c>
      <c r="K47" s="256">
        <f>J47-I47</f>
        <v>50027694.939999998</v>
      </c>
      <c r="L47" s="252">
        <f t="shared" ref="L47:L48" si="13">(J47*100)/I47-100</f>
        <v>-118.13453307977954</v>
      </c>
      <c r="M47" s="252">
        <f t="shared" ref="M47:M48" si="14">(J47*100)/D47</f>
        <v>27.661511552865271</v>
      </c>
    </row>
    <row r="48" spans="1:13" s="9" customFormat="1" ht="27.75" customHeight="1">
      <c r="A48" s="235" t="s">
        <v>65</v>
      </c>
      <c r="B48" s="260" t="s">
        <v>1529</v>
      </c>
      <c r="C48" s="261">
        <f>C25-C44</f>
        <v>4181837.1599999964</v>
      </c>
      <c r="D48" s="261">
        <f t="shared" si="10"/>
        <v>27762852.999999993</v>
      </c>
      <c r="E48" s="262">
        <f t="shared" si="11"/>
        <v>23581015.839999996</v>
      </c>
      <c r="F48" s="263"/>
      <c r="G48" s="263"/>
      <c r="H48" s="263"/>
      <c r="I48" s="261">
        <f>I25-I44</f>
        <v>-42348070.149999999</v>
      </c>
      <c r="J48" s="261">
        <f t="shared" si="12"/>
        <v>7679624.79</v>
      </c>
      <c r="K48" s="261">
        <f>(K23-K22)-(K42-K38)</f>
        <v>5366053.7066666679</v>
      </c>
      <c r="L48" s="264">
        <f t="shared" si="13"/>
        <v>-118.13453307977954</v>
      </c>
      <c r="M48" s="264">
        <f t="shared" si="14"/>
        <v>27.661511552865271</v>
      </c>
    </row>
    <row r="49" spans="1:13" s="9" customFormat="1">
      <c r="A49" s="2"/>
      <c r="B49" s="182" t="s">
        <v>67</v>
      </c>
      <c r="C49" s="265" t="str">
        <f>IF(D49&gt;0,"แผนเกินดุล",IF(D49=0,"สมดุล","ขาดดุล"))</f>
        <v>แผนเกินดุล</v>
      </c>
      <c r="D49" s="266">
        <f>IF(D47&lt;=0,0,ROUNDUP((D47*20%),2))</f>
        <v>5552570.5999999996</v>
      </c>
      <c r="E49" s="54"/>
      <c r="H49" s="55"/>
      <c r="J49" s="55"/>
      <c r="K49" s="150"/>
      <c r="L49" s="150"/>
      <c r="M49" s="150"/>
    </row>
    <row r="50" spans="1:13" s="9" customFormat="1">
      <c r="A50" s="2"/>
      <c r="B50" s="182" t="s">
        <v>68</v>
      </c>
      <c r="C50" s="265" t="str">
        <f>IF(D50&gt;=0,"ไม่เกิน","เกิน")</f>
        <v>ไม่เกิน</v>
      </c>
      <c r="D50" s="265">
        <f>IF(D47&lt;0,0-C112,((D47*20%)-C112))</f>
        <v>1808901.6999999988</v>
      </c>
      <c r="E50" s="54"/>
      <c r="H50" s="55"/>
      <c r="J50" s="55"/>
      <c r="K50" s="150"/>
      <c r="L50" s="150"/>
      <c r="M50" s="150"/>
    </row>
    <row r="51" spans="1:13">
      <c r="A51" s="2" t="s">
        <v>69</v>
      </c>
      <c r="B51" s="182" t="s">
        <v>1809</v>
      </c>
      <c r="C51" s="3">
        <v>26433576.390000001</v>
      </c>
      <c r="D51" s="3">
        <f>C51</f>
        <v>26433576.390000001</v>
      </c>
      <c r="E51" s="54"/>
      <c r="F51" s="48"/>
    </row>
    <row r="52" spans="1:13">
      <c r="A52" s="2" t="s">
        <v>70</v>
      </c>
      <c r="B52" s="182" t="s">
        <v>1810</v>
      </c>
      <c r="C52" s="3">
        <v>24380085.82</v>
      </c>
      <c r="D52" s="3">
        <f>C52</f>
        <v>24380085.82</v>
      </c>
      <c r="E52" s="54"/>
    </row>
    <row r="53" spans="1:13">
      <c r="A53" s="2" t="s">
        <v>71</v>
      </c>
      <c r="B53" s="182" t="s">
        <v>1811</v>
      </c>
      <c r="C53" s="7">
        <v>-5812003.75</v>
      </c>
      <c r="D53" s="7">
        <f>C53</f>
        <v>-5812003.75</v>
      </c>
      <c r="E53" s="54"/>
    </row>
    <row r="54" spans="1:13">
      <c r="A54" s="2" t="s">
        <v>1484</v>
      </c>
      <c r="B54" s="190" t="s">
        <v>1812</v>
      </c>
      <c r="C54" s="3">
        <v>18568082.07</v>
      </c>
      <c r="D54" s="3">
        <f t="shared" ref="D54" si="15">C54</f>
        <v>18568082.07</v>
      </c>
      <c r="E54" s="54"/>
      <c r="G54" s="1"/>
      <c r="H54" s="36"/>
    </row>
    <row r="55" spans="1:13">
      <c r="A55" s="9" t="s">
        <v>155</v>
      </c>
      <c r="B55" s="8"/>
      <c r="G55" s="1"/>
      <c r="H55" s="36"/>
    </row>
    <row r="56" spans="1:13">
      <c r="A56" s="433" t="s">
        <v>1807</v>
      </c>
      <c r="B56" s="433"/>
      <c r="C56" s="433"/>
      <c r="G56" s="1"/>
      <c r="H56" s="36"/>
    </row>
    <row r="57" spans="1:13">
      <c r="A57" s="9"/>
      <c r="B57" s="8"/>
      <c r="G57" s="1"/>
      <c r="H57" s="36"/>
    </row>
    <row r="58" spans="1:13">
      <c r="A58" s="9"/>
      <c r="B58" s="8"/>
      <c r="G58" s="1"/>
      <c r="H58" s="36"/>
    </row>
    <row r="59" spans="1:13">
      <c r="A59" s="9"/>
      <c r="B59" s="8"/>
      <c r="G59" s="1"/>
      <c r="H59" s="36"/>
    </row>
    <row r="60" spans="1:13">
      <c r="A60" s="9"/>
      <c r="B60" s="8"/>
      <c r="G60" s="1"/>
      <c r="H60" s="36"/>
    </row>
    <row r="61" spans="1:13">
      <c r="A61" s="9"/>
      <c r="B61" s="8"/>
      <c r="G61" s="1"/>
      <c r="H61" s="36"/>
    </row>
    <row r="62" spans="1:13">
      <c r="A62" s="9"/>
      <c r="B62" s="8"/>
      <c r="G62" s="1"/>
      <c r="H62" s="36"/>
    </row>
    <row r="63" spans="1:13">
      <c r="A63" s="9"/>
      <c r="B63" s="8"/>
      <c r="G63" s="1"/>
      <c r="H63" s="36"/>
    </row>
    <row r="64" spans="1:13" s="9" customFormat="1">
      <c r="B64" s="56"/>
      <c r="K64" s="150"/>
      <c r="L64" s="150"/>
      <c r="M64" s="150"/>
    </row>
    <row r="65" spans="1:13" s="9" customFormat="1">
      <c r="A65" s="1"/>
      <c r="B65" s="421" t="s">
        <v>72</v>
      </c>
      <c r="C65" s="422"/>
      <c r="D65" s="422"/>
      <c r="E65" s="422"/>
      <c r="K65" s="150"/>
      <c r="L65" s="150"/>
      <c r="M65" s="150"/>
    </row>
    <row r="66" spans="1:13" s="9" customFormat="1">
      <c r="A66" s="1"/>
      <c r="B66" s="191" t="s">
        <v>2</v>
      </c>
      <c r="C66" s="10" t="s">
        <v>1808</v>
      </c>
      <c r="D66" s="48"/>
      <c r="E66" s="48"/>
      <c r="K66" s="150"/>
      <c r="L66" s="150"/>
      <c r="M66" s="150"/>
    </row>
    <row r="67" spans="1:13" s="9" customFormat="1">
      <c r="A67" s="1"/>
      <c r="B67" s="182" t="s">
        <v>73</v>
      </c>
      <c r="C67" s="220">
        <v>4713483.5199999996</v>
      </c>
      <c r="D67" s="48"/>
      <c r="E67" s="48"/>
      <c r="K67" s="150"/>
      <c r="L67" s="150"/>
      <c r="M67" s="150"/>
    </row>
    <row r="68" spans="1:13" s="9" customFormat="1" ht="25.5">
      <c r="A68" s="1"/>
      <c r="B68" s="182" t="s">
        <v>74</v>
      </c>
      <c r="C68" s="220">
        <v>2314760.0099999998</v>
      </c>
      <c r="D68" s="48"/>
      <c r="E68" s="48"/>
      <c r="K68" s="150"/>
      <c r="L68" s="150"/>
      <c r="M68" s="150"/>
    </row>
    <row r="69" spans="1:13" s="9" customFormat="1">
      <c r="A69" s="1"/>
      <c r="B69" s="182" t="s">
        <v>75</v>
      </c>
      <c r="C69" s="220">
        <v>1485949.8</v>
      </c>
      <c r="D69" s="48"/>
      <c r="E69" s="48"/>
      <c r="K69" s="150"/>
      <c r="L69" s="150"/>
      <c r="M69" s="150"/>
    </row>
    <row r="70" spans="1:13" s="9" customFormat="1">
      <c r="A70" s="1"/>
      <c r="B70" s="192" t="s">
        <v>162</v>
      </c>
      <c r="C70" s="91">
        <f>SUM(C67:C69)</f>
        <v>8514193.3300000001</v>
      </c>
      <c r="D70" s="48"/>
      <c r="E70" s="48"/>
      <c r="K70" s="150"/>
      <c r="L70" s="150"/>
      <c r="M70" s="150"/>
    </row>
    <row r="71" spans="1:13" s="9" customFormat="1">
      <c r="A71" s="1"/>
      <c r="B71" s="193"/>
      <c r="C71" s="95"/>
      <c r="D71" s="48"/>
      <c r="E71" s="48"/>
      <c r="K71" s="150"/>
      <c r="L71" s="150"/>
      <c r="M71" s="150"/>
    </row>
    <row r="72" spans="1:13" s="9" customFormat="1">
      <c r="A72" s="1"/>
      <c r="B72" s="193"/>
      <c r="C72" s="95"/>
      <c r="D72" s="48"/>
      <c r="E72" s="48"/>
      <c r="K72" s="150"/>
      <c r="L72" s="150"/>
      <c r="M72" s="150"/>
    </row>
    <row r="73" spans="1:13" s="9" customFormat="1">
      <c r="A73" s="1"/>
      <c r="B73" s="412" t="s">
        <v>76</v>
      </c>
      <c r="C73" s="413"/>
      <c r="D73" s="413"/>
      <c r="E73" s="413"/>
      <c r="K73" s="150"/>
      <c r="L73" s="150"/>
      <c r="M73" s="150"/>
    </row>
    <row r="74" spans="1:13" s="9" customFormat="1">
      <c r="A74" s="1"/>
      <c r="B74" s="191" t="s">
        <v>2</v>
      </c>
      <c r="C74" s="10" t="s">
        <v>1808</v>
      </c>
      <c r="D74" s="48"/>
      <c r="E74" s="48"/>
      <c r="K74" s="150"/>
      <c r="L74" s="150"/>
      <c r="M74" s="150"/>
    </row>
    <row r="75" spans="1:13" s="9" customFormat="1">
      <c r="A75" s="1"/>
      <c r="B75" s="182" t="s">
        <v>77</v>
      </c>
      <c r="C75" s="220">
        <v>577131.48</v>
      </c>
      <c r="D75" s="48"/>
      <c r="E75" s="48"/>
      <c r="K75" s="150"/>
      <c r="L75" s="150"/>
      <c r="M75" s="150"/>
    </row>
    <row r="76" spans="1:13" s="9" customFormat="1">
      <c r="A76" s="1"/>
      <c r="B76" s="182" t="s">
        <v>78</v>
      </c>
      <c r="C76" s="220">
        <v>82520</v>
      </c>
      <c r="D76" s="48"/>
      <c r="E76" s="48"/>
      <c r="K76" s="150"/>
      <c r="L76" s="150"/>
      <c r="M76" s="150"/>
    </row>
    <row r="77" spans="1:13" s="9" customFormat="1">
      <c r="A77" s="1"/>
      <c r="B77" s="182" t="s">
        <v>79</v>
      </c>
      <c r="C77" s="220">
        <v>620000</v>
      </c>
      <c r="D77" s="48"/>
      <c r="E77" s="48"/>
      <c r="K77" s="150"/>
      <c r="L77" s="150"/>
      <c r="M77" s="150"/>
    </row>
    <row r="78" spans="1:13" s="9" customFormat="1">
      <c r="A78" s="1"/>
      <c r="B78" s="182" t="s">
        <v>80</v>
      </c>
      <c r="C78" s="220">
        <v>22559.05</v>
      </c>
      <c r="D78" s="48"/>
      <c r="E78" s="48"/>
      <c r="K78" s="150"/>
      <c r="L78" s="150"/>
      <c r="M78" s="150"/>
    </row>
    <row r="79" spans="1:13" s="9" customFormat="1">
      <c r="A79" s="1"/>
      <c r="B79" s="182" t="s">
        <v>81</v>
      </c>
      <c r="C79" s="221">
        <v>0</v>
      </c>
      <c r="D79" s="48"/>
      <c r="E79" s="48"/>
      <c r="K79" s="150"/>
      <c r="L79" s="150"/>
      <c r="M79" s="150"/>
    </row>
    <row r="80" spans="1:13" s="9" customFormat="1">
      <c r="A80" s="1"/>
      <c r="B80" s="182" t="s">
        <v>82</v>
      </c>
      <c r="C80" s="220">
        <v>324230</v>
      </c>
      <c r="D80" s="48"/>
      <c r="E80" s="48"/>
      <c r="K80" s="150"/>
      <c r="L80" s="150"/>
      <c r="M80" s="150"/>
    </row>
    <row r="81" spans="1:13" s="9" customFormat="1">
      <c r="A81" s="1"/>
      <c r="B81" s="182" t="s">
        <v>83</v>
      </c>
      <c r="C81" s="220">
        <v>468011.3</v>
      </c>
      <c r="D81" s="48"/>
      <c r="E81" s="48"/>
      <c r="K81" s="150"/>
      <c r="L81" s="150"/>
      <c r="M81" s="150"/>
    </row>
    <row r="82" spans="1:13" s="9" customFormat="1">
      <c r="A82" s="1"/>
      <c r="B82" s="182" t="s">
        <v>84</v>
      </c>
      <c r="C82" s="220">
        <v>150000</v>
      </c>
      <c r="D82" s="48"/>
      <c r="E82" s="48"/>
      <c r="K82" s="150"/>
      <c r="L82" s="150"/>
      <c r="M82" s="150"/>
    </row>
    <row r="83" spans="1:13" s="9" customFormat="1">
      <c r="A83" s="1"/>
      <c r="B83" s="182" t="s">
        <v>85</v>
      </c>
      <c r="C83" s="220">
        <v>96150</v>
      </c>
      <c r="D83" s="48"/>
      <c r="E83" s="48"/>
      <c r="K83" s="150"/>
      <c r="L83" s="150"/>
      <c r="M83" s="150"/>
    </row>
    <row r="84" spans="1:13" s="9" customFormat="1">
      <c r="A84" s="1"/>
      <c r="B84" s="182" t="s">
        <v>86</v>
      </c>
      <c r="C84" s="220">
        <v>27795.1</v>
      </c>
      <c r="D84" s="48"/>
      <c r="E84" s="48"/>
      <c r="K84" s="150"/>
      <c r="L84" s="150"/>
      <c r="M84" s="150"/>
    </row>
    <row r="85" spans="1:13" s="9" customFormat="1">
      <c r="A85" s="1"/>
      <c r="B85" s="182" t="s">
        <v>87</v>
      </c>
      <c r="C85" s="220">
        <v>49750</v>
      </c>
      <c r="D85" s="48"/>
      <c r="E85" s="48"/>
      <c r="K85" s="150"/>
      <c r="L85" s="150"/>
      <c r="M85" s="150"/>
    </row>
    <row r="86" spans="1:13" s="9" customFormat="1">
      <c r="A86" s="1"/>
      <c r="B86" s="182" t="s">
        <v>925</v>
      </c>
      <c r="C86" s="221">
        <v>0</v>
      </c>
      <c r="D86" s="48"/>
      <c r="E86" s="48"/>
      <c r="K86" s="150"/>
      <c r="L86" s="150"/>
      <c r="M86" s="150"/>
    </row>
    <row r="87" spans="1:13" s="9" customFormat="1">
      <c r="A87" s="1"/>
      <c r="B87" s="192" t="s">
        <v>162</v>
      </c>
      <c r="C87" s="194">
        <f>SUM(C75:C86)</f>
        <v>2418146.9300000002</v>
      </c>
      <c r="D87" s="48"/>
      <c r="E87" s="48"/>
      <c r="K87" s="150"/>
      <c r="L87" s="150"/>
      <c r="M87" s="150"/>
    </row>
    <row r="88" spans="1:13" s="9" customFormat="1">
      <c r="A88" s="1"/>
      <c r="B88" s="193"/>
      <c r="C88" s="195"/>
      <c r="D88" s="48"/>
      <c r="E88" s="48"/>
      <c r="K88" s="150"/>
      <c r="L88" s="150"/>
      <c r="M88" s="150"/>
    </row>
    <row r="89" spans="1:13" s="9" customFormat="1">
      <c r="A89" s="1"/>
      <c r="B89" s="196"/>
      <c r="C89" s="48"/>
      <c r="D89" s="48"/>
      <c r="E89" s="48"/>
      <c r="K89" s="150"/>
      <c r="L89" s="150"/>
      <c r="M89" s="150"/>
    </row>
    <row r="90" spans="1:13" s="9" customFormat="1">
      <c r="A90" s="1"/>
      <c r="B90" s="412" t="s">
        <v>88</v>
      </c>
      <c r="C90" s="413"/>
      <c r="D90" s="413"/>
      <c r="E90" s="413"/>
      <c r="K90" s="150"/>
      <c r="L90" s="150"/>
      <c r="M90" s="150"/>
    </row>
    <row r="91" spans="1:13" s="9" customFormat="1">
      <c r="A91" s="1"/>
      <c r="B91" s="191" t="s">
        <v>2</v>
      </c>
      <c r="C91" s="191" t="s">
        <v>89</v>
      </c>
      <c r="D91" s="48"/>
      <c r="E91" s="48"/>
      <c r="K91" s="150"/>
      <c r="L91" s="150"/>
      <c r="M91" s="150"/>
    </row>
    <row r="92" spans="1:13" s="9" customFormat="1">
      <c r="A92" s="1"/>
      <c r="B92" s="411" t="s">
        <v>1813</v>
      </c>
      <c r="C92" s="411"/>
      <c r="D92" s="197"/>
      <c r="E92" s="48"/>
      <c r="K92" s="150"/>
      <c r="L92" s="150"/>
      <c r="M92" s="150"/>
    </row>
    <row r="93" spans="1:13" s="9" customFormat="1">
      <c r="A93" s="1"/>
      <c r="B93" s="400" t="s">
        <v>1814</v>
      </c>
      <c r="C93" s="5">
        <f>SUM(C94:C101)</f>
        <v>47770532.879999995</v>
      </c>
      <c r="D93" s="48"/>
      <c r="E93" s="48"/>
      <c r="K93" s="150"/>
      <c r="L93" s="150"/>
      <c r="M93" s="150"/>
    </row>
    <row r="94" spans="1:13" s="9" customFormat="1">
      <c r="A94" s="1"/>
      <c r="B94" s="400" t="s">
        <v>90</v>
      </c>
      <c r="C94" s="220">
        <v>5605896.5499999998</v>
      </c>
      <c r="D94" s="48"/>
      <c r="E94" s="48"/>
      <c r="K94" s="150"/>
      <c r="L94" s="150"/>
      <c r="M94" s="150"/>
    </row>
    <row r="95" spans="1:13" s="9" customFormat="1">
      <c r="A95" s="1"/>
      <c r="B95" s="400" t="s">
        <v>91</v>
      </c>
      <c r="C95" s="220">
        <v>2194353.04</v>
      </c>
      <c r="D95" s="48"/>
      <c r="E95" s="48"/>
      <c r="K95" s="150"/>
      <c r="L95" s="150"/>
      <c r="M95" s="150"/>
    </row>
    <row r="96" spans="1:13" s="9" customFormat="1">
      <c r="A96" s="1"/>
      <c r="B96" s="400" t="s">
        <v>92</v>
      </c>
      <c r="C96" s="220">
        <v>1478249.64</v>
      </c>
      <c r="D96" s="48"/>
      <c r="E96" s="48"/>
      <c r="K96" s="150"/>
      <c r="L96" s="150"/>
      <c r="M96" s="150"/>
    </row>
    <row r="97" spans="1:13" s="9" customFormat="1">
      <c r="A97" s="1"/>
      <c r="B97" s="400" t="s">
        <v>93</v>
      </c>
      <c r="C97" s="220">
        <v>3473063.1</v>
      </c>
      <c r="D97" s="48"/>
      <c r="E97" s="48"/>
      <c r="K97" s="150"/>
      <c r="L97" s="150"/>
      <c r="M97" s="150"/>
    </row>
    <row r="98" spans="1:13" s="9" customFormat="1">
      <c r="A98" s="1"/>
      <c r="B98" s="400" t="s">
        <v>94</v>
      </c>
      <c r="C98" s="220">
        <v>16564955.4</v>
      </c>
      <c r="D98" s="48"/>
      <c r="E98" s="48"/>
      <c r="K98" s="150"/>
      <c r="L98" s="150"/>
      <c r="M98" s="150"/>
    </row>
    <row r="99" spans="1:13" s="9" customFormat="1">
      <c r="A99" s="1"/>
      <c r="B99" s="400" t="s">
        <v>95</v>
      </c>
      <c r="C99" s="220">
        <v>14226861.6</v>
      </c>
      <c r="D99" s="48"/>
      <c r="E99" s="48"/>
      <c r="K99" s="150"/>
      <c r="L99" s="150"/>
      <c r="M99" s="150"/>
    </row>
    <row r="100" spans="1:13" s="9" customFormat="1">
      <c r="A100" s="1"/>
      <c r="B100" s="400" t="s">
        <v>96</v>
      </c>
      <c r="C100" s="220">
        <v>2570240.64</v>
      </c>
      <c r="D100" s="48"/>
      <c r="E100" s="48"/>
      <c r="K100" s="150"/>
      <c r="L100" s="150"/>
      <c r="M100" s="150"/>
    </row>
    <row r="101" spans="1:13" s="9" customFormat="1">
      <c r="A101" s="1"/>
      <c r="B101" s="400" t="s">
        <v>97</v>
      </c>
      <c r="C101" s="220">
        <v>1656912.91</v>
      </c>
      <c r="D101" s="48"/>
      <c r="E101" s="48"/>
      <c r="K101" s="150"/>
      <c r="L101" s="150"/>
      <c r="M101" s="150"/>
    </row>
    <row r="102" spans="1:13" s="9" customFormat="1">
      <c r="A102" s="1"/>
      <c r="B102" s="198"/>
      <c r="C102" s="53"/>
      <c r="D102" s="48"/>
      <c r="E102" s="48"/>
      <c r="K102" s="150"/>
      <c r="L102" s="150"/>
      <c r="M102" s="150"/>
    </row>
    <row r="103" spans="1:13" s="9" customFormat="1">
      <c r="A103" s="1"/>
      <c r="B103" s="196"/>
      <c r="C103" s="48"/>
      <c r="D103" s="48"/>
      <c r="E103" s="48"/>
      <c r="K103" s="150"/>
      <c r="L103" s="150"/>
      <c r="M103" s="150"/>
    </row>
    <row r="104" spans="1:13" s="9" customFormat="1">
      <c r="A104" s="1"/>
      <c r="B104" s="412" t="s">
        <v>98</v>
      </c>
      <c r="C104" s="413"/>
      <c r="D104" s="413"/>
      <c r="E104" s="413"/>
      <c r="K104" s="150"/>
      <c r="L104" s="150"/>
      <c r="M104" s="150"/>
    </row>
    <row r="105" spans="1:13" s="9" customFormat="1">
      <c r="A105" s="1"/>
      <c r="B105" s="191" t="s">
        <v>2</v>
      </c>
      <c r="C105" s="191" t="s">
        <v>89</v>
      </c>
      <c r="D105" s="48"/>
      <c r="E105" s="48"/>
      <c r="K105" s="150"/>
      <c r="L105" s="150"/>
      <c r="M105" s="150"/>
    </row>
    <row r="106" spans="1:13" s="9" customFormat="1">
      <c r="A106" s="1"/>
      <c r="B106" s="414" t="s">
        <v>1815</v>
      </c>
      <c r="C106" s="414"/>
      <c r="D106" s="197"/>
      <c r="E106" s="48"/>
      <c r="K106" s="150"/>
      <c r="L106" s="150"/>
      <c r="M106" s="150"/>
    </row>
    <row r="107" spans="1:13" s="9" customFormat="1">
      <c r="A107" s="1"/>
      <c r="B107" s="182" t="s">
        <v>1816</v>
      </c>
      <c r="C107" s="5">
        <f>SUM(C108:C114)</f>
        <v>22114420.460000001</v>
      </c>
      <c r="D107" s="48"/>
      <c r="E107" s="48"/>
      <c r="K107" s="150"/>
      <c r="L107" s="150"/>
      <c r="M107" s="150"/>
    </row>
    <row r="108" spans="1:13" s="9" customFormat="1">
      <c r="A108" s="1"/>
      <c r="B108" s="182" t="s">
        <v>99</v>
      </c>
      <c r="C108" s="220">
        <v>10872591.75</v>
      </c>
      <c r="D108" s="48"/>
      <c r="E108" s="48"/>
      <c r="K108" s="150"/>
      <c r="L108" s="150"/>
      <c r="M108" s="150"/>
    </row>
    <row r="109" spans="1:13" s="9" customFormat="1">
      <c r="A109" s="1"/>
      <c r="B109" s="182" t="s">
        <v>1485</v>
      </c>
      <c r="C109" s="220">
        <v>155963.88</v>
      </c>
      <c r="D109" s="48"/>
      <c r="E109" s="48"/>
      <c r="K109" s="150"/>
      <c r="L109" s="150"/>
      <c r="M109" s="150"/>
    </row>
    <row r="110" spans="1:13" s="9" customFormat="1">
      <c r="A110" s="1"/>
      <c r="B110" s="182" t="s">
        <v>103</v>
      </c>
      <c r="C110" s="220">
        <v>274384.34000000003</v>
      </c>
      <c r="D110" s="48"/>
      <c r="E110" s="48"/>
      <c r="K110" s="150"/>
      <c r="L110" s="150"/>
      <c r="M110" s="150"/>
    </row>
    <row r="111" spans="1:13" s="9" customFormat="1">
      <c r="A111" s="1"/>
      <c r="B111" s="182" t="s">
        <v>101</v>
      </c>
      <c r="C111" s="220">
        <v>2237451.56</v>
      </c>
      <c r="D111" s="48"/>
      <c r="E111" s="48"/>
      <c r="K111" s="150"/>
      <c r="L111" s="150"/>
      <c r="M111" s="150"/>
    </row>
    <row r="112" spans="1:13" s="9" customFormat="1">
      <c r="A112" s="1"/>
      <c r="B112" s="182" t="s">
        <v>100</v>
      </c>
      <c r="C112" s="220">
        <v>3743668.9</v>
      </c>
      <c r="D112" s="48"/>
      <c r="E112" s="48"/>
      <c r="K112" s="150"/>
      <c r="L112" s="150"/>
      <c r="M112" s="150"/>
    </row>
    <row r="113" spans="1:13" s="9" customFormat="1">
      <c r="A113" s="1"/>
      <c r="B113" s="182" t="s">
        <v>102</v>
      </c>
      <c r="C113" s="220">
        <v>332500</v>
      </c>
      <c r="D113" s="48"/>
      <c r="E113" s="48"/>
      <c r="K113" s="150"/>
      <c r="L113" s="150"/>
      <c r="M113" s="150"/>
    </row>
    <row r="114" spans="1:13" s="9" customFormat="1">
      <c r="A114" s="1"/>
      <c r="B114" s="182" t="s">
        <v>104</v>
      </c>
      <c r="C114" s="220">
        <v>4497860.03</v>
      </c>
      <c r="D114" s="48"/>
      <c r="E114" s="48"/>
      <c r="K114" s="150"/>
      <c r="L114" s="150"/>
      <c r="M114" s="150"/>
    </row>
    <row r="115" spans="1:13" s="9" customFormat="1">
      <c r="A115" s="1"/>
      <c r="B115" s="196"/>
      <c r="C115" s="48"/>
      <c r="D115" s="48"/>
      <c r="E115" s="48"/>
      <c r="K115" s="150"/>
      <c r="L115" s="150"/>
      <c r="M115" s="150"/>
    </row>
    <row r="116" spans="1:13" s="9" customFormat="1">
      <c r="A116" s="1"/>
      <c r="B116" s="412" t="s">
        <v>105</v>
      </c>
      <c r="C116" s="413"/>
      <c r="D116" s="413"/>
      <c r="E116" s="413"/>
      <c r="K116" s="150"/>
      <c r="L116" s="150"/>
      <c r="M116" s="150"/>
    </row>
    <row r="117" spans="1:13" s="9" customFormat="1">
      <c r="A117" s="1"/>
      <c r="B117" s="191" t="s">
        <v>2</v>
      </c>
      <c r="C117" s="191" t="s">
        <v>89</v>
      </c>
      <c r="D117" s="48"/>
      <c r="E117" s="48"/>
      <c r="K117" s="150"/>
      <c r="L117" s="150"/>
      <c r="M117" s="150"/>
    </row>
    <row r="118" spans="1:13" s="9" customFormat="1">
      <c r="A118" s="1"/>
      <c r="B118" s="182" t="s">
        <v>1817</v>
      </c>
      <c r="C118" s="220">
        <v>15670965.960000001</v>
      </c>
      <c r="D118" s="48"/>
      <c r="E118" s="48"/>
      <c r="K118" s="150"/>
      <c r="L118" s="150"/>
      <c r="M118" s="150"/>
    </row>
    <row r="119" spans="1:13" s="9" customFormat="1">
      <c r="A119" s="1"/>
      <c r="B119" s="182" t="s">
        <v>1818</v>
      </c>
      <c r="C119" s="220">
        <v>1454158.04</v>
      </c>
      <c r="D119" s="48"/>
      <c r="E119" s="48"/>
      <c r="K119" s="150"/>
      <c r="L119" s="150"/>
      <c r="M119" s="150"/>
    </row>
    <row r="120" spans="1:13" s="9" customFormat="1">
      <c r="A120" s="1"/>
      <c r="B120" s="182" t="s">
        <v>1819</v>
      </c>
      <c r="C120" s="220">
        <v>11590258.039999999</v>
      </c>
      <c r="D120" s="48"/>
      <c r="E120" s="48"/>
      <c r="K120" s="150"/>
      <c r="L120" s="150"/>
      <c r="M120" s="150"/>
    </row>
    <row r="121" spans="1:13" s="9" customFormat="1">
      <c r="A121" s="1"/>
      <c r="B121" s="182" t="s">
        <v>1820</v>
      </c>
      <c r="C121" s="221">
        <v>0</v>
      </c>
      <c r="D121" s="48"/>
      <c r="E121" s="48"/>
      <c r="K121" s="150"/>
      <c r="L121" s="150"/>
      <c r="M121" s="150"/>
    </row>
    <row r="122" spans="1:13" s="9" customFormat="1">
      <c r="A122" s="1"/>
      <c r="B122" s="182" t="s">
        <v>1821</v>
      </c>
      <c r="C122" s="221">
        <v>0</v>
      </c>
      <c r="D122" s="48"/>
      <c r="E122" s="48"/>
      <c r="K122" s="150"/>
      <c r="L122" s="150"/>
      <c r="M122" s="150"/>
    </row>
    <row r="123" spans="1:13" s="9" customFormat="1">
      <c r="A123" s="1"/>
      <c r="B123" s="199" t="s">
        <v>1410</v>
      </c>
      <c r="C123" s="5">
        <f>SUM(C118:C122)</f>
        <v>28715382.039999999</v>
      </c>
      <c r="D123" s="48"/>
      <c r="E123" s="48"/>
      <c r="K123" s="150"/>
      <c r="L123" s="150"/>
      <c r="M123" s="150"/>
    </row>
    <row r="124" spans="1:13" s="9" customFormat="1">
      <c r="A124" s="1"/>
      <c r="B124" s="200"/>
      <c r="C124" s="135"/>
      <c r="D124" s="48"/>
      <c r="E124" s="48"/>
      <c r="K124" s="150"/>
      <c r="L124" s="150"/>
      <c r="M124" s="150"/>
    </row>
    <row r="125" spans="1:13" s="9" customFormat="1">
      <c r="A125" s="1"/>
      <c r="B125" s="412" t="s">
        <v>106</v>
      </c>
      <c r="C125" s="413"/>
      <c r="D125" s="413"/>
      <c r="E125" s="413"/>
      <c r="I125" s="150"/>
    </row>
    <row r="126" spans="1:13" s="9" customFormat="1">
      <c r="A126" s="1"/>
      <c r="B126" s="191" t="s">
        <v>2</v>
      </c>
      <c r="C126" s="201" t="s">
        <v>107</v>
      </c>
      <c r="D126" s="48"/>
      <c r="E126" s="48"/>
      <c r="I126" s="150"/>
    </row>
    <row r="127" spans="1:13" s="9" customFormat="1" ht="25.5">
      <c r="A127" s="1"/>
      <c r="B127" s="401" t="s">
        <v>163</v>
      </c>
      <c r="C127" s="220">
        <v>1980000</v>
      </c>
      <c r="D127" s="48"/>
      <c r="E127" s="48"/>
      <c r="I127" s="150"/>
    </row>
    <row r="128" spans="1:13" s="9" customFormat="1">
      <c r="A128" s="1"/>
      <c r="B128" s="401" t="s">
        <v>1486</v>
      </c>
      <c r="C128" s="220">
        <v>6810245</v>
      </c>
      <c r="D128" s="48"/>
      <c r="E128" s="48"/>
      <c r="I128" s="150"/>
    </row>
    <row r="129" spans="1:13" s="9" customFormat="1">
      <c r="A129" s="1"/>
      <c r="B129" s="402" t="s">
        <v>1211</v>
      </c>
      <c r="C129" s="220">
        <v>1699033.36</v>
      </c>
      <c r="D129" s="48"/>
      <c r="E129" s="48"/>
      <c r="I129" s="150"/>
    </row>
    <row r="130" spans="1:13" s="9" customFormat="1">
      <c r="A130" s="1"/>
      <c r="B130" s="402" t="s">
        <v>1487</v>
      </c>
      <c r="C130" s="220">
        <v>349372.92</v>
      </c>
      <c r="D130" s="48"/>
      <c r="E130" s="48"/>
      <c r="I130" s="150"/>
    </row>
    <row r="131" spans="1:13" s="9" customFormat="1">
      <c r="A131" s="1"/>
      <c r="B131" s="402" t="s">
        <v>1488</v>
      </c>
      <c r="C131" s="220">
        <v>49993.599999999999</v>
      </c>
      <c r="D131" s="48"/>
      <c r="E131" s="48"/>
      <c r="I131" s="150"/>
    </row>
    <row r="132" spans="1:13" s="9" customFormat="1">
      <c r="A132" s="1"/>
      <c r="B132" s="402" t="s">
        <v>87</v>
      </c>
      <c r="C132" s="220">
        <v>155612.59</v>
      </c>
      <c r="D132" s="48"/>
      <c r="E132" s="48"/>
      <c r="I132" s="150"/>
    </row>
    <row r="133" spans="1:13" s="9" customFormat="1">
      <c r="A133" s="1"/>
      <c r="B133" s="402" t="s">
        <v>1489</v>
      </c>
      <c r="C133" s="157">
        <v>1470000</v>
      </c>
      <c r="D133" s="48"/>
      <c r="E133" s="48"/>
      <c r="I133" s="150"/>
    </row>
    <row r="134" spans="1:13" s="9" customFormat="1">
      <c r="A134" s="1"/>
      <c r="B134" s="202" t="s">
        <v>1411</v>
      </c>
      <c r="C134" s="203">
        <f>SUM(C127:C133)</f>
        <v>12514257.469999999</v>
      </c>
      <c r="D134" s="48"/>
      <c r="E134" s="48"/>
      <c r="I134" s="150"/>
    </row>
    <row r="135" spans="1:13" s="9" customFormat="1">
      <c r="A135" s="1"/>
      <c r="B135" s="8"/>
      <c r="C135" s="1"/>
      <c r="D135" s="1"/>
      <c r="E135" s="1"/>
      <c r="K135" s="150"/>
      <c r="L135" s="150"/>
      <c r="M135" s="150"/>
    </row>
    <row r="136" spans="1:13" s="9" customFormat="1">
      <c r="A136" s="1"/>
      <c r="B136" s="8"/>
      <c r="C136" s="1"/>
      <c r="D136" s="1"/>
      <c r="E136" s="1"/>
      <c r="K136" s="150"/>
      <c r="L136" s="150"/>
      <c r="M136" s="150"/>
    </row>
    <row r="137" spans="1:13" s="9" customFormat="1">
      <c r="A137" s="1"/>
      <c r="B137" s="8"/>
      <c r="C137" s="1"/>
      <c r="D137" s="1"/>
      <c r="E137" s="1"/>
      <c r="K137" s="150"/>
      <c r="L137" s="150"/>
      <c r="M137" s="150"/>
    </row>
    <row r="138" spans="1:13" s="9" customFormat="1">
      <c r="A138" s="1"/>
      <c r="B138" s="8"/>
      <c r="C138" s="1"/>
      <c r="D138" s="1"/>
      <c r="E138" s="1"/>
      <c r="K138" s="150"/>
      <c r="L138" s="150"/>
      <c r="M138" s="150"/>
    </row>
    <row r="139" spans="1:13" s="222" customFormat="1" ht="12.75" customHeight="1">
      <c r="B139" s="15" t="s">
        <v>1826</v>
      </c>
      <c r="C139" s="409" t="s">
        <v>1823</v>
      </c>
      <c r="D139" s="409"/>
      <c r="E139" s="409" t="s">
        <v>158</v>
      </c>
      <c r="F139" s="409"/>
      <c r="G139" s="409"/>
    </row>
    <row r="140" spans="1:13" s="223" customFormat="1">
      <c r="B140" s="15" t="s">
        <v>169</v>
      </c>
      <c r="C140" s="410" t="s">
        <v>160</v>
      </c>
      <c r="D140" s="410"/>
      <c r="E140" s="410" t="s">
        <v>161</v>
      </c>
      <c r="F140" s="410"/>
      <c r="G140" s="410"/>
    </row>
    <row r="141" spans="1:13" s="222" customFormat="1">
      <c r="B141" s="15" t="s">
        <v>108</v>
      </c>
      <c r="C141" s="409" t="s">
        <v>109</v>
      </c>
      <c r="D141" s="409"/>
      <c r="E141" s="409" t="s">
        <v>110</v>
      </c>
      <c r="F141" s="409"/>
      <c r="G141" s="409"/>
    </row>
    <row r="142" spans="1:13" s="222" customFormat="1">
      <c r="B142" s="15" t="s">
        <v>111</v>
      </c>
      <c r="C142" s="409" t="s">
        <v>112</v>
      </c>
      <c r="D142" s="409"/>
      <c r="E142" s="409" t="s">
        <v>113</v>
      </c>
      <c r="F142" s="409"/>
      <c r="G142" s="409"/>
    </row>
    <row r="143" spans="1:13" s="222" customFormat="1">
      <c r="B143" s="228"/>
      <c r="H143" s="229"/>
    </row>
  </sheetData>
  <mergeCells count="28">
    <mergeCell ref="B125:E125"/>
    <mergeCell ref="B65:E65"/>
    <mergeCell ref="B73:E73"/>
    <mergeCell ref="B90:E90"/>
    <mergeCell ref="B92:C92"/>
    <mergeCell ref="B104:E104"/>
    <mergeCell ref="C142:D142"/>
    <mergeCell ref="E142:G142"/>
    <mergeCell ref="B1:E1"/>
    <mergeCell ref="B2:E2"/>
    <mergeCell ref="B3:E3"/>
    <mergeCell ref="B4:D4"/>
    <mergeCell ref="B5:E5"/>
    <mergeCell ref="B6:B9"/>
    <mergeCell ref="A10:M10"/>
    <mergeCell ref="A26:M26"/>
    <mergeCell ref="A45:M45"/>
    <mergeCell ref="F6:G6"/>
    <mergeCell ref="F7:G7"/>
    <mergeCell ref="A56:C56"/>
    <mergeCell ref="B106:C106"/>
    <mergeCell ref="B116:E116"/>
    <mergeCell ref="C139:D139"/>
    <mergeCell ref="E139:G139"/>
    <mergeCell ref="C140:D140"/>
    <mergeCell ref="E140:G140"/>
    <mergeCell ref="C141:D141"/>
    <mergeCell ref="E141:G141"/>
  </mergeCells>
  <pageMargins left="0.15748031496062992" right="0.27559055118110237" top="0.51181102362204722" bottom="0.34" header="0.51181102362204722" footer="0.19685039370078741"/>
  <pageSetup paperSize="5" scale="70" orientation="landscape" blackAndWhite="1" r:id="rId1"/>
  <headerFooter>
    <oddFooter>&amp;R&amp;P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B050"/>
  </sheetPr>
  <dimension ref="A1:M142"/>
  <sheetViews>
    <sheetView showGridLines="0" zoomScale="70" zoomScaleNormal="70" workbookViewId="0">
      <pane xSplit="2" ySplit="10" topLeftCell="C11" activePane="bottomRight" state="frozen"/>
      <selection pane="topRight" activeCell="C1" sqref="C1"/>
      <selection pane="bottomLeft" activeCell="A11" sqref="A11"/>
      <selection pane="bottomRight" activeCell="F27" sqref="F27:H42"/>
    </sheetView>
  </sheetViews>
  <sheetFormatPr defaultRowHeight="12.75"/>
  <cols>
    <col min="1" max="1" width="8.625" style="1" bestFit="1" customWidth="1"/>
    <col min="2" max="2" width="38.875" style="1" customWidth="1"/>
    <col min="3" max="3" width="24" style="1" customWidth="1"/>
    <col min="4" max="4" width="17" style="1" bestFit="1" customWidth="1"/>
    <col min="5" max="5" width="15.75" style="1" bestFit="1" customWidth="1"/>
    <col min="6" max="6" width="16.875" style="1" bestFit="1" customWidth="1"/>
    <col min="7" max="7" width="16.875" style="9" customWidth="1"/>
    <col min="8" max="8" width="7.5" style="1" bestFit="1" customWidth="1"/>
    <col min="9" max="9" width="17.125" style="1" bestFit="1" customWidth="1"/>
    <col min="10" max="10" width="16.125" style="1" bestFit="1" customWidth="1"/>
    <col min="11" max="11" width="17.125" style="48" bestFit="1" customWidth="1"/>
    <col min="12" max="12" width="17.25" style="48" customWidth="1"/>
    <col min="13" max="13" width="15" style="48" customWidth="1"/>
    <col min="14" max="16384" width="9" style="1"/>
  </cols>
  <sheetData>
    <row r="1" spans="1:13" ht="12.75" customHeight="1">
      <c r="B1" s="418" t="s">
        <v>140</v>
      </c>
      <c r="C1" s="418"/>
      <c r="D1" s="418"/>
      <c r="E1" s="418"/>
      <c r="F1" s="9" t="s">
        <v>1865</v>
      </c>
      <c r="G1" s="9" t="s">
        <v>171</v>
      </c>
      <c r="I1" s="127"/>
    </row>
    <row r="2" spans="1:13">
      <c r="B2" s="418" t="s">
        <v>121</v>
      </c>
      <c r="C2" s="418"/>
      <c r="D2" s="418"/>
      <c r="E2" s="418"/>
      <c r="F2" s="9" t="s">
        <v>1866</v>
      </c>
      <c r="G2" s="9" t="s">
        <v>178</v>
      </c>
      <c r="I2" s="113" t="s">
        <v>1879</v>
      </c>
    </row>
    <row r="3" spans="1:13" ht="12.75" customHeight="1">
      <c r="B3" s="418" t="s">
        <v>1530</v>
      </c>
      <c r="C3" s="418"/>
      <c r="D3" s="418"/>
      <c r="E3" s="418"/>
      <c r="F3" s="9" t="s">
        <v>1867</v>
      </c>
      <c r="G3" s="9" t="s">
        <v>1482</v>
      </c>
    </row>
    <row r="4" spans="1:13">
      <c r="B4" s="418"/>
      <c r="C4" s="418"/>
      <c r="D4" s="418"/>
      <c r="E4" s="9"/>
      <c r="F4" s="9" t="s">
        <v>1868</v>
      </c>
      <c r="G4" s="9" t="s">
        <v>1830</v>
      </c>
    </row>
    <row r="5" spans="1:13" ht="12.75" customHeight="1">
      <c r="B5" s="419" t="s">
        <v>1531</v>
      </c>
      <c r="C5" s="420"/>
      <c r="D5" s="420"/>
      <c r="E5" s="420"/>
    </row>
    <row r="6" spans="1:13" s="15" customFormat="1">
      <c r="A6" s="11" t="s">
        <v>122</v>
      </c>
      <c r="B6" s="415" t="s">
        <v>2</v>
      </c>
      <c r="C6" s="187" t="s">
        <v>1533</v>
      </c>
      <c r="D6" s="12" t="s">
        <v>1534</v>
      </c>
      <c r="E6" s="231" t="s">
        <v>123</v>
      </c>
      <c r="F6" s="429" t="s">
        <v>1412</v>
      </c>
      <c r="G6" s="430"/>
      <c r="H6" s="183" t="s">
        <v>124</v>
      </c>
      <c r="I6" s="13" t="s">
        <v>125</v>
      </c>
      <c r="J6" s="14" t="s">
        <v>126</v>
      </c>
      <c r="K6" s="151" t="s">
        <v>123</v>
      </c>
      <c r="L6" s="152" t="s">
        <v>127</v>
      </c>
      <c r="M6" s="152" t="s">
        <v>127</v>
      </c>
    </row>
    <row r="7" spans="1:13" s="15" customFormat="1">
      <c r="A7" s="16" t="s">
        <v>2</v>
      </c>
      <c r="B7" s="416"/>
      <c r="C7" s="188" t="s">
        <v>3</v>
      </c>
      <c r="D7" s="17" t="s">
        <v>4</v>
      </c>
      <c r="E7" s="18" t="s">
        <v>1535</v>
      </c>
      <c r="F7" s="431" t="s">
        <v>171</v>
      </c>
      <c r="G7" s="432"/>
      <c r="H7" s="184" t="s">
        <v>128</v>
      </c>
      <c r="I7" s="19" t="s">
        <v>1483</v>
      </c>
      <c r="J7" s="20" t="s">
        <v>1537</v>
      </c>
      <c r="K7" s="153" t="s">
        <v>126</v>
      </c>
      <c r="L7" s="154" t="s">
        <v>129</v>
      </c>
      <c r="M7" s="154" t="s">
        <v>130</v>
      </c>
    </row>
    <row r="8" spans="1:13" s="15" customFormat="1">
      <c r="A8" s="16"/>
      <c r="B8" s="416"/>
      <c r="C8" s="189" t="s">
        <v>1532</v>
      </c>
      <c r="D8" s="129" t="s">
        <v>1407</v>
      </c>
      <c r="E8" s="233" t="s">
        <v>1536</v>
      </c>
      <c r="F8" s="70" t="s">
        <v>152</v>
      </c>
      <c r="G8" s="70" t="s">
        <v>151</v>
      </c>
      <c r="H8" s="184">
        <v>2563</v>
      </c>
      <c r="I8" s="21"/>
      <c r="J8" s="20"/>
      <c r="K8" s="153"/>
      <c r="L8" s="154" t="s">
        <v>131</v>
      </c>
      <c r="M8" s="154" t="s">
        <v>131</v>
      </c>
    </row>
    <row r="9" spans="1:13" s="15" customFormat="1">
      <c r="A9" s="22"/>
      <c r="B9" s="417"/>
      <c r="C9" s="23" t="s">
        <v>132</v>
      </c>
      <c r="D9" s="23" t="s">
        <v>133</v>
      </c>
      <c r="E9" s="25" t="s">
        <v>134</v>
      </c>
      <c r="F9" s="49" t="s">
        <v>153</v>
      </c>
      <c r="G9" s="49" t="s">
        <v>153</v>
      </c>
      <c r="H9" s="24"/>
      <c r="I9" s="25" t="s">
        <v>135</v>
      </c>
      <c r="J9" s="26" t="s">
        <v>136</v>
      </c>
      <c r="K9" s="155" t="s">
        <v>137</v>
      </c>
      <c r="L9" s="156" t="s">
        <v>138</v>
      </c>
      <c r="M9" s="156" t="s">
        <v>139</v>
      </c>
    </row>
    <row r="10" spans="1:13">
      <c r="A10" s="423" t="s">
        <v>5</v>
      </c>
      <c r="B10" s="424"/>
      <c r="C10" s="424"/>
      <c r="D10" s="424"/>
      <c r="E10" s="424"/>
      <c r="F10" s="424"/>
      <c r="G10" s="424"/>
      <c r="H10" s="424"/>
      <c r="I10" s="424"/>
      <c r="J10" s="424"/>
      <c r="K10" s="424"/>
      <c r="L10" s="424"/>
      <c r="M10" s="425"/>
    </row>
    <row r="11" spans="1:13">
      <c r="A11" s="2" t="s">
        <v>6</v>
      </c>
      <c r="B11" s="89" t="s">
        <v>7</v>
      </c>
      <c r="C11" s="3">
        <v>35450385.079999998</v>
      </c>
      <c r="D11" s="3">
        <v>36494106.93</v>
      </c>
      <c r="E11" s="27">
        <f>D11-C11</f>
        <v>1043721.8500000015</v>
      </c>
      <c r="F11" s="405">
        <v>31261605.365578946</v>
      </c>
      <c r="G11" s="406">
        <v>7995042.0041824235</v>
      </c>
      <c r="H11" s="50">
        <v>1</v>
      </c>
      <c r="I11" s="28">
        <f>(D11/12)*1</f>
        <v>3041175.5775000001</v>
      </c>
      <c r="J11" s="29">
        <f>'ผลการดำเนินงาน Planfin 64'!K6</f>
        <v>1579546.6900000002</v>
      </c>
      <c r="K11" s="157">
        <f>J11-I11</f>
        <v>-1461628.8875</v>
      </c>
      <c r="L11" s="157">
        <f>(J11*100)/I11-100</f>
        <v>-48.061312155529428</v>
      </c>
      <c r="M11" s="157">
        <f>(J11*100)/D11</f>
        <v>4.3282239870392143</v>
      </c>
    </row>
    <row r="12" spans="1:13">
      <c r="A12" s="2" t="s">
        <v>8</v>
      </c>
      <c r="B12" s="89" t="s">
        <v>9</v>
      </c>
      <c r="C12" s="3">
        <v>90950</v>
      </c>
      <c r="D12" s="3">
        <v>120000</v>
      </c>
      <c r="E12" s="27">
        <f t="shared" ref="E12:E22" si="0">D12-C12</f>
        <v>29050</v>
      </c>
      <c r="F12" s="405">
        <v>76567.894736842107</v>
      </c>
      <c r="G12" s="406">
        <v>97083.463984511109</v>
      </c>
      <c r="H12" s="50">
        <v>1</v>
      </c>
      <c r="I12" s="28">
        <f t="shared" ref="I12:I23" si="1">(D12/12)*1</f>
        <v>10000</v>
      </c>
      <c r="J12" s="29">
        <f>'ผลการดำเนินงาน Planfin 64'!K7</f>
        <v>0</v>
      </c>
      <c r="K12" s="157">
        <f>J12-I12</f>
        <v>-10000</v>
      </c>
      <c r="L12" s="157">
        <f t="shared" ref="L12:L22" si="2">(J12*100)/I12-100</f>
        <v>-100</v>
      </c>
      <c r="M12" s="157">
        <f t="shared" ref="M12:M23" si="3">(J12*100)/D12</f>
        <v>0</v>
      </c>
    </row>
    <row r="13" spans="1:13">
      <c r="A13" s="2" t="s">
        <v>10</v>
      </c>
      <c r="B13" s="89" t="s">
        <v>11</v>
      </c>
      <c r="C13" s="3">
        <v>35227</v>
      </c>
      <c r="D13" s="6">
        <v>0</v>
      </c>
      <c r="E13" s="27">
        <f t="shared" si="0"/>
        <v>-35227</v>
      </c>
      <c r="F13" s="405">
        <v>9158.3316216216226</v>
      </c>
      <c r="G13" s="406">
        <v>16917.959751395116</v>
      </c>
      <c r="H13" s="50">
        <v>0</v>
      </c>
      <c r="I13" s="28">
        <f t="shared" si="1"/>
        <v>0</v>
      </c>
      <c r="J13" s="29">
        <f>'ผลการดำเนินงาน Planfin 64'!K8</f>
        <v>8072</v>
      </c>
      <c r="K13" s="157">
        <f t="shared" ref="K13:K21" si="4">J13-I13</f>
        <v>8072</v>
      </c>
      <c r="L13" s="157" t="e">
        <f t="shared" si="2"/>
        <v>#DIV/0!</v>
      </c>
      <c r="M13" s="157" t="e">
        <f t="shared" si="3"/>
        <v>#DIV/0!</v>
      </c>
    </row>
    <row r="14" spans="1:13">
      <c r="A14" s="2" t="s">
        <v>12</v>
      </c>
      <c r="B14" s="89" t="s">
        <v>13</v>
      </c>
      <c r="C14" s="3">
        <v>203699.51</v>
      </c>
      <c r="D14" s="3">
        <v>219000</v>
      </c>
      <c r="E14" s="27">
        <f t="shared" si="0"/>
        <v>15300.489999999991</v>
      </c>
      <c r="F14" s="405">
        <v>392820.51631578949</v>
      </c>
      <c r="G14" s="406">
        <v>195567.15917149142</v>
      </c>
      <c r="H14" s="50">
        <v>0</v>
      </c>
      <c r="I14" s="28">
        <f t="shared" si="1"/>
        <v>18250</v>
      </c>
      <c r="J14" s="29">
        <f>'ผลการดำเนินงาน Planfin 64'!K9</f>
        <v>28551.25</v>
      </c>
      <c r="K14" s="157">
        <f t="shared" si="4"/>
        <v>10301.25</v>
      </c>
      <c r="L14" s="157">
        <f t="shared" si="2"/>
        <v>56.445205479452056</v>
      </c>
      <c r="M14" s="157">
        <f t="shared" si="3"/>
        <v>13.037100456621005</v>
      </c>
    </row>
    <row r="15" spans="1:13">
      <c r="A15" s="2" t="s">
        <v>14</v>
      </c>
      <c r="B15" s="89" t="s">
        <v>15</v>
      </c>
      <c r="C15" s="3">
        <v>2463399.21</v>
      </c>
      <c r="D15" s="3">
        <v>2550000</v>
      </c>
      <c r="E15" s="27">
        <f t="shared" si="0"/>
        <v>86600.790000000037</v>
      </c>
      <c r="F15" s="405">
        <v>2315151.4770270274</v>
      </c>
      <c r="G15" s="406">
        <v>1115299.6629195998</v>
      </c>
      <c r="H15" s="50">
        <v>1</v>
      </c>
      <c r="I15" s="28">
        <f t="shared" si="1"/>
        <v>212500</v>
      </c>
      <c r="J15" s="29">
        <f>'ผลการดำเนินงาน Planfin 64'!K10</f>
        <v>246551.75</v>
      </c>
      <c r="K15" s="157">
        <f t="shared" si="4"/>
        <v>34051.75</v>
      </c>
      <c r="L15" s="157">
        <f t="shared" si="2"/>
        <v>16.024352941176474</v>
      </c>
      <c r="M15" s="157">
        <f t="shared" si="3"/>
        <v>9.6686960784313722</v>
      </c>
    </row>
    <row r="16" spans="1:13">
      <c r="A16" s="2" t="s">
        <v>16</v>
      </c>
      <c r="B16" s="89" t="s">
        <v>17</v>
      </c>
      <c r="C16" s="3">
        <v>1873144.02</v>
      </c>
      <c r="D16" s="3">
        <v>1557984</v>
      </c>
      <c r="E16" s="27">
        <f t="shared" si="0"/>
        <v>-315160.02</v>
      </c>
      <c r="F16" s="405">
        <v>668320.86421052646</v>
      </c>
      <c r="G16" s="406">
        <v>343906.58344802336</v>
      </c>
      <c r="H16" s="50">
        <v>3</v>
      </c>
      <c r="I16" s="28">
        <f t="shared" si="1"/>
        <v>129832</v>
      </c>
      <c r="J16" s="29">
        <f>'ผลการดำเนินงาน Planfin 64'!K11</f>
        <v>46325.850000000006</v>
      </c>
      <c r="K16" s="157">
        <f t="shared" si="4"/>
        <v>-83506.149999999994</v>
      </c>
      <c r="L16" s="157">
        <f t="shared" si="2"/>
        <v>-64.318619446669544</v>
      </c>
      <c r="M16" s="157">
        <f t="shared" si="3"/>
        <v>2.9734483794442053</v>
      </c>
    </row>
    <row r="17" spans="1:13">
      <c r="A17" s="2" t="s">
        <v>18</v>
      </c>
      <c r="B17" s="89" t="s">
        <v>19</v>
      </c>
      <c r="C17" s="3">
        <v>0</v>
      </c>
      <c r="D17" s="3">
        <v>50000</v>
      </c>
      <c r="E17" s="27">
        <f t="shared" si="0"/>
        <v>50000</v>
      </c>
      <c r="F17" s="405">
        <v>130316.33916666667</v>
      </c>
      <c r="G17" s="406">
        <v>357226.07313616527</v>
      </c>
      <c r="H17" s="50">
        <v>0</v>
      </c>
      <c r="I17" s="28">
        <f t="shared" si="1"/>
        <v>4166.666666666667</v>
      </c>
      <c r="J17" s="29">
        <f>'ผลการดำเนินงาน Planfin 64'!K12</f>
        <v>0</v>
      </c>
      <c r="K17" s="157">
        <f t="shared" si="4"/>
        <v>-4166.666666666667</v>
      </c>
      <c r="L17" s="157">
        <f t="shared" si="2"/>
        <v>-100</v>
      </c>
      <c r="M17" s="157">
        <f t="shared" si="3"/>
        <v>0</v>
      </c>
    </row>
    <row r="18" spans="1:13">
      <c r="A18" s="2" t="s">
        <v>20</v>
      </c>
      <c r="B18" s="89" t="s">
        <v>21</v>
      </c>
      <c r="C18" s="3">
        <v>4244798.5999999996</v>
      </c>
      <c r="D18" s="3">
        <v>3512900</v>
      </c>
      <c r="E18" s="27">
        <f t="shared" si="0"/>
        <v>-731898.59999999963</v>
      </c>
      <c r="F18" s="405">
        <v>1812813.7989473685</v>
      </c>
      <c r="G18" s="406">
        <v>944100.71242130385</v>
      </c>
      <c r="H18" s="50">
        <v>2</v>
      </c>
      <c r="I18" s="28">
        <f t="shared" si="1"/>
        <v>292741.66666666669</v>
      </c>
      <c r="J18" s="29">
        <f>'ผลการดำเนินงาน Planfin 64'!K13</f>
        <v>264808.01</v>
      </c>
      <c r="K18" s="157">
        <f t="shared" si="4"/>
        <v>-27933.656666666677</v>
      </c>
      <c r="L18" s="157">
        <f t="shared" si="2"/>
        <v>-9.5420843178001178</v>
      </c>
      <c r="M18" s="157">
        <f t="shared" si="3"/>
        <v>7.5381596401833244</v>
      </c>
    </row>
    <row r="19" spans="1:13">
      <c r="A19" s="2" t="s">
        <v>22</v>
      </c>
      <c r="B19" s="89" t="s">
        <v>23</v>
      </c>
      <c r="C19" s="3">
        <v>12357709.66</v>
      </c>
      <c r="D19" s="3">
        <v>14578578</v>
      </c>
      <c r="E19" s="27">
        <f t="shared" si="0"/>
        <v>2220868.34</v>
      </c>
      <c r="F19" s="405">
        <v>11253936.424736843</v>
      </c>
      <c r="G19" s="406">
        <v>6622341.828532056</v>
      </c>
      <c r="H19" s="50">
        <v>1</v>
      </c>
      <c r="I19" s="28">
        <f t="shared" si="1"/>
        <v>1214881.5</v>
      </c>
      <c r="J19" s="29">
        <f>'ผลการดำเนินงาน Planfin 64'!K14</f>
        <v>1201800</v>
      </c>
      <c r="K19" s="157">
        <f t="shared" si="4"/>
        <v>-13081.5</v>
      </c>
      <c r="L19" s="157">
        <f t="shared" si="2"/>
        <v>-1.0767716851396614</v>
      </c>
      <c r="M19" s="157">
        <f t="shared" si="3"/>
        <v>8.2436023595716943</v>
      </c>
    </row>
    <row r="20" spans="1:13">
      <c r="A20" s="2" t="s">
        <v>24</v>
      </c>
      <c r="B20" s="89" t="s">
        <v>25</v>
      </c>
      <c r="C20" s="3">
        <v>7798593.9400000004</v>
      </c>
      <c r="D20" s="3">
        <v>3561617.07</v>
      </c>
      <c r="E20" s="27">
        <f t="shared" si="0"/>
        <v>-4236976.870000001</v>
      </c>
      <c r="F20" s="405">
        <v>5472894.4171052631</v>
      </c>
      <c r="G20" s="406">
        <v>3311080.592367243</v>
      </c>
      <c r="H20" s="50">
        <v>0</v>
      </c>
      <c r="I20" s="28">
        <f t="shared" si="1"/>
        <v>296801.42249999999</v>
      </c>
      <c r="J20" s="29">
        <f>'ผลการดำเนินงาน Planfin 64'!K15</f>
        <v>389389.96</v>
      </c>
      <c r="K20" s="157">
        <f t="shared" si="4"/>
        <v>92588.537500000035</v>
      </c>
      <c r="L20" s="157">
        <f t="shared" si="2"/>
        <v>31.195449374909913</v>
      </c>
      <c r="M20" s="157">
        <f t="shared" si="3"/>
        <v>10.932954114575827</v>
      </c>
    </row>
    <row r="21" spans="1:13" s="9" customFormat="1">
      <c r="A21" s="175" t="s">
        <v>1465</v>
      </c>
      <c r="B21" s="176" t="s">
        <v>1466</v>
      </c>
      <c r="C21" s="3">
        <v>0</v>
      </c>
      <c r="D21" s="6">
        <v>0</v>
      </c>
      <c r="E21" s="27">
        <f t="shared" si="0"/>
        <v>0</v>
      </c>
      <c r="F21" s="405">
        <v>1800000</v>
      </c>
      <c r="G21" s="406">
        <v>0</v>
      </c>
      <c r="H21" s="50">
        <v>0</v>
      </c>
      <c r="I21" s="28">
        <f t="shared" si="1"/>
        <v>0</v>
      </c>
      <c r="J21" s="29">
        <f>'ผลการดำเนินงาน Planfin 64'!K16</f>
        <v>0</v>
      </c>
      <c r="K21" s="157">
        <f t="shared" si="4"/>
        <v>0</v>
      </c>
      <c r="L21" s="157" t="e">
        <f t="shared" si="2"/>
        <v>#DIV/0!</v>
      </c>
      <c r="M21" s="157" t="e">
        <f t="shared" si="3"/>
        <v>#DIV/0!</v>
      </c>
    </row>
    <row r="22" spans="1:13">
      <c r="A22" s="2" t="s">
        <v>26</v>
      </c>
      <c r="B22" s="89" t="s">
        <v>27</v>
      </c>
      <c r="C22" s="3">
        <v>1447212.68</v>
      </c>
      <c r="D22" s="3">
        <v>10005824.119999999</v>
      </c>
      <c r="E22" s="27">
        <f t="shared" si="0"/>
        <v>8558611.4399999995</v>
      </c>
      <c r="F22" s="405">
        <v>2231051.0434210524</v>
      </c>
      <c r="G22" s="406">
        <v>1368077.642269701</v>
      </c>
      <c r="H22" s="50">
        <v>4</v>
      </c>
      <c r="I22" s="28">
        <f t="shared" si="1"/>
        <v>833818.67666666664</v>
      </c>
      <c r="J22" s="29">
        <f>'ผลการดำเนินงาน Planfin 64'!K17</f>
        <v>0</v>
      </c>
      <c r="K22" s="157">
        <f>J22-I22</f>
        <v>-833818.67666666664</v>
      </c>
      <c r="L22" s="157">
        <f t="shared" si="2"/>
        <v>-100</v>
      </c>
      <c r="M22" s="157">
        <f t="shared" si="3"/>
        <v>0</v>
      </c>
    </row>
    <row r="23" spans="1:13">
      <c r="A23" s="100" t="s">
        <v>28</v>
      </c>
      <c r="B23" s="61" t="s">
        <v>29</v>
      </c>
      <c r="C23" s="5">
        <f>SUM(C11:C22)</f>
        <v>65965119.699999996</v>
      </c>
      <c r="D23" s="5">
        <f>SUM(D11:D22)</f>
        <v>72650010.120000005</v>
      </c>
      <c r="E23" s="30">
        <f>D23-C23</f>
        <v>6684890.4200000092</v>
      </c>
      <c r="F23" s="407">
        <v>57424636.472867943</v>
      </c>
      <c r="G23" s="408">
        <v>22366643.682183914</v>
      </c>
      <c r="H23" s="51">
        <v>1</v>
      </c>
      <c r="I23" s="31">
        <f t="shared" si="1"/>
        <v>6054167.5100000007</v>
      </c>
      <c r="J23" s="34">
        <f>'ผลการดำเนินงาน Planfin 64'!K18</f>
        <v>3765045.5100000002</v>
      </c>
      <c r="K23" s="32">
        <f>I23-J23</f>
        <v>2289122.0000000005</v>
      </c>
      <c r="L23" s="32">
        <f>(J23*100)/I23-100</f>
        <v>-37.810681587830736</v>
      </c>
      <c r="M23" s="32">
        <f t="shared" si="3"/>
        <v>5.1824432010141059</v>
      </c>
    </row>
    <row r="24" spans="1:13" s="9" customFormat="1">
      <c r="A24" s="88" t="s">
        <v>1408</v>
      </c>
      <c r="B24" s="80" t="s">
        <v>156</v>
      </c>
      <c r="C24" s="81">
        <f>C23-C22</f>
        <v>64517907.019999996</v>
      </c>
      <c r="D24" s="81">
        <f>D23-D22</f>
        <v>62644186.000000007</v>
      </c>
      <c r="E24" s="82">
        <f>D24-C24</f>
        <v>-1873721.0199999884</v>
      </c>
      <c r="F24" s="83"/>
      <c r="G24" s="84"/>
      <c r="H24" s="85"/>
      <c r="I24" s="86">
        <f>(D24/12)*1</f>
        <v>5220348.833333334</v>
      </c>
      <c r="J24" s="87">
        <f>'ผลการดำเนินงาน Planfin 64'!K19</f>
        <v>3765045.5100000002</v>
      </c>
      <c r="K24" s="158">
        <f>I24-J24</f>
        <v>1455303.3233333337</v>
      </c>
      <c r="L24" s="158">
        <f>(J24*100)/I24-100</f>
        <v>-27.877511059047052</v>
      </c>
      <c r="M24" s="158">
        <f>(J24*100)/D24</f>
        <v>6.0102074117460793</v>
      </c>
    </row>
    <row r="25" spans="1:13" ht="25.5">
      <c r="A25" s="235"/>
      <c r="B25" s="236" t="s">
        <v>1527</v>
      </c>
      <c r="C25" s="237">
        <f>C24-C21</f>
        <v>64517907.019999996</v>
      </c>
      <c r="D25" s="237">
        <f>D24-D21</f>
        <v>62644186.000000007</v>
      </c>
      <c r="E25" s="238">
        <f>D25-C25</f>
        <v>-1873721.0199999884</v>
      </c>
      <c r="F25" s="237"/>
      <c r="G25" s="239"/>
      <c r="H25" s="240"/>
      <c r="I25" s="237">
        <f>I24-I21</f>
        <v>5220348.833333334</v>
      </c>
      <c r="J25" s="237">
        <f>J24-J21</f>
        <v>3765045.5100000002</v>
      </c>
      <c r="K25" s="237">
        <f>K24-K21</f>
        <v>1455303.3233333337</v>
      </c>
      <c r="L25" s="241">
        <f>(J25*100)/I25-100</f>
        <v>-27.877511059047052</v>
      </c>
      <c r="M25" s="241">
        <f>(J25*100)/D25</f>
        <v>6.0102074117460793</v>
      </c>
    </row>
    <row r="26" spans="1:13">
      <c r="A26" s="423" t="s">
        <v>30</v>
      </c>
      <c r="B26" s="424"/>
      <c r="C26" s="424"/>
      <c r="D26" s="424"/>
      <c r="E26" s="424"/>
      <c r="F26" s="424"/>
      <c r="G26" s="424"/>
      <c r="H26" s="424"/>
      <c r="I26" s="424"/>
      <c r="J26" s="424"/>
      <c r="K26" s="424"/>
      <c r="L26" s="424"/>
      <c r="M26" s="425"/>
    </row>
    <row r="27" spans="1:13">
      <c r="A27" s="2" t="s">
        <v>31</v>
      </c>
      <c r="B27" s="89" t="s">
        <v>32</v>
      </c>
      <c r="C27" s="3">
        <v>4850661.42</v>
      </c>
      <c r="D27" s="3">
        <v>4900000</v>
      </c>
      <c r="E27" s="27">
        <f t="shared" ref="E27:E42" si="5">D27-C27</f>
        <v>49338.580000000075</v>
      </c>
      <c r="F27" s="405">
        <v>4585714.7208815785</v>
      </c>
      <c r="G27" s="406">
        <v>1160312.6071052863</v>
      </c>
      <c r="H27" s="50">
        <v>1</v>
      </c>
      <c r="I27" s="28">
        <f>(D27/12)*1</f>
        <v>408333.33333333331</v>
      </c>
      <c r="J27" s="29">
        <f>'ผลการดำเนินงาน Planfin 64'!K22</f>
        <v>247130.23</v>
      </c>
      <c r="K27" s="157">
        <f t="shared" ref="K27:K41" si="6">J27-I27</f>
        <v>-161203.1033333333</v>
      </c>
      <c r="L27" s="157">
        <f t="shared" ref="L27:L43" si="7">(J27*100)/I27-100</f>
        <v>-39.478311020408164</v>
      </c>
      <c r="M27" s="157">
        <f t="shared" ref="M27:M43" si="8">(J27*100)/D27</f>
        <v>5.0434740816326533</v>
      </c>
    </row>
    <row r="28" spans="1:13">
      <c r="A28" s="2" t="s">
        <v>33</v>
      </c>
      <c r="B28" s="89" t="s">
        <v>34</v>
      </c>
      <c r="C28" s="3">
        <v>1476186.99</v>
      </c>
      <c r="D28" s="3">
        <v>1741113</v>
      </c>
      <c r="E28" s="27">
        <f t="shared" si="5"/>
        <v>264926.01</v>
      </c>
      <c r="F28" s="405">
        <v>1482749.0739921052</v>
      </c>
      <c r="G28" s="406">
        <v>556020.09752585122</v>
      </c>
      <c r="H28" s="50">
        <v>1</v>
      </c>
      <c r="I28" s="28">
        <f t="shared" ref="I28:I41" si="9">(D28/12)*1</f>
        <v>145092.75</v>
      </c>
      <c r="J28" s="29">
        <f>'ผลการดำเนินงาน Planfin 64'!K23</f>
        <v>76961.38</v>
      </c>
      <c r="K28" s="157">
        <f t="shared" si="6"/>
        <v>-68131.37</v>
      </c>
      <c r="L28" s="157">
        <f t="shared" si="7"/>
        <v>-46.957115362414733</v>
      </c>
      <c r="M28" s="157">
        <f t="shared" si="8"/>
        <v>4.4202403864654389</v>
      </c>
    </row>
    <row r="29" spans="1:13">
      <c r="A29" s="2" t="s">
        <v>35</v>
      </c>
      <c r="B29" s="89" t="s">
        <v>36</v>
      </c>
      <c r="C29" s="3">
        <v>238341.59</v>
      </c>
      <c r="D29" s="3">
        <v>444271.61</v>
      </c>
      <c r="E29" s="27">
        <f t="shared" si="5"/>
        <v>205930.02</v>
      </c>
      <c r="F29" s="405">
        <v>331225.72421052633</v>
      </c>
      <c r="G29" s="406">
        <v>161452.32158664748</v>
      </c>
      <c r="H29" s="50">
        <v>1</v>
      </c>
      <c r="I29" s="28">
        <f t="shared" si="9"/>
        <v>37022.634166666663</v>
      </c>
      <c r="J29" s="29">
        <f>'ผลการดำเนินงาน Planfin 64'!K24</f>
        <v>17606.8</v>
      </c>
      <c r="K29" s="157">
        <f t="shared" si="6"/>
        <v>-19415.834166666664</v>
      </c>
      <c r="L29" s="157">
        <f t="shared" si="7"/>
        <v>-52.443146209590118</v>
      </c>
      <c r="M29" s="157">
        <f t="shared" si="8"/>
        <v>3.9630711492008235</v>
      </c>
    </row>
    <row r="30" spans="1:13">
      <c r="A30" s="2" t="s">
        <v>37</v>
      </c>
      <c r="B30" s="89" t="s">
        <v>38</v>
      </c>
      <c r="C30" s="3">
        <v>1417246</v>
      </c>
      <c r="D30" s="3">
        <v>1577960.7</v>
      </c>
      <c r="E30" s="27">
        <f t="shared" si="5"/>
        <v>160714.69999999995</v>
      </c>
      <c r="F30" s="405">
        <v>1854803.5365789477</v>
      </c>
      <c r="G30" s="406">
        <v>585246.22081273294</v>
      </c>
      <c r="H30" s="50">
        <v>0</v>
      </c>
      <c r="I30" s="28">
        <f t="shared" si="9"/>
        <v>131496.72500000001</v>
      </c>
      <c r="J30" s="29">
        <f>'ผลการดำเนินงาน Planfin 64'!K25</f>
        <v>6567.5</v>
      </c>
      <c r="K30" s="157">
        <f t="shared" si="6"/>
        <v>-124929.22500000001</v>
      </c>
      <c r="L30" s="157">
        <f t="shared" si="7"/>
        <v>-95.00557903628399</v>
      </c>
      <c r="M30" s="157">
        <f t="shared" si="8"/>
        <v>0.41620174697633472</v>
      </c>
    </row>
    <row r="31" spans="1:13">
      <c r="A31" s="2" t="s">
        <v>39</v>
      </c>
      <c r="B31" s="89" t="s">
        <v>40</v>
      </c>
      <c r="C31" s="3">
        <v>12357709.66</v>
      </c>
      <c r="D31" s="3">
        <v>14578578</v>
      </c>
      <c r="E31" s="27">
        <f t="shared" si="5"/>
        <v>2220868.34</v>
      </c>
      <c r="F31" s="405">
        <v>11284205.543157892</v>
      </c>
      <c r="G31" s="406">
        <v>6555545.2547901003</v>
      </c>
      <c r="H31" s="50">
        <v>1</v>
      </c>
      <c r="I31" s="28">
        <f t="shared" si="9"/>
        <v>1214881.5</v>
      </c>
      <c r="J31" s="29">
        <f>'ผลการดำเนินงาน Planfin 64'!K26</f>
        <v>1201800</v>
      </c>
      <c r="K31" s="157">
        <f t="shared" si="6"/>
        <v>-13081.5</v>
      </c>
      <c r="L31" s="157">
        <f t="shared" si="7"/>
        <v>-1.0767716851396614</v>
      </c>
      <c r="M31" s="157">
        <f t="shared" si="8"/>
        <v>8.2436023595716943</v>
      </c>
    </row>
    <row r="32" spans="1:13">
      <c r="A32" s="2" t="s">
        <v>41</v>
      </c>
      <c r="B32" s="89" t="s">
        <v>42</v>
      </c>
      <c r="C32" s="3">
        <v>6343271</v>
      </c>
      <c r="D32" s="3">
        <v>5504460</v>
      </c>
      <c r="E32" s="27">
        <f t="shared" si="5"/>
        <v>-838811</v>
      </c>
      <c r="F32" s="405">
        <v>5916323.8489473695</v>
      </c>
      <c r="G32" s="406">
        <v>1451576.0309944269</v>
      </c>
      <c r="H32" s="50">
        <v>0</v>
      </c>
      <c r="I32" s="28">
        <f t="shared" si="9"/>
        <v>458705</v>
      </c>
      <c r="J32" s="29">
        <f>'ผลการดำเนินงาน Planfin 64'!K27</f>
        <v>420907</v>
      </c>
      <c r="K32" s="157">
        <f t="shared" si="6"/>
        <v>-37798</v>
      </c>
      <c r="L32" s="157">
        <f t="shared" si="7"/>
        <v>-8.2401543475654222</v>
      </c>
      <c r="M32" s="157">
        <f t="shared" si="8"/>
        <v>7.6466538043695476</v>
      </c>
    </row>
    <row r="33" spans="1:13">
      <c r="A33" s="2" t="s">
        <v>43</v>
      </c>
      <c r="B33" s="89" t="s">
        <v>44</v>
      </c>
      <c r="C33" s="3">
        <v>9228593.5</v>
      </c>
      <c r="D33" s="3">
        <v>9973200</v>
      </c>
      <c r="E33" s="27">
        <f t="shared" si="5"/>
        <v>744606.5</v>
      </c>
      <c r="F33" s="405">
        <v>9851130.1852631588</v>
      </c>
      <c r="G33" s="406">
        <v>2512613.0915070432</v>
      </c>
      <c r="H33" s="50">
        <v>1</v>
      </c>
      <c r="I33" s="28">
        <f t="shared" si="9"/>
        <v>831100</v>
      </c>
      <c r="J33" s="29">
        <f>'ผลการดำเนินงาน Planfin 64'!K28</f>
        <v>11025</v>
      </c>
      <c r="K33" s="157">
        <f t="shared" si="6"/>
        <v>-820075</v>
      </c>
      <c r="L33" s="157">
        <f t="shared" si="7"/>
        <v>-98.673444832150167</v>
      </c>
      <c r="M33" s="157">
        <f t="shared" si="8"/>
        <v>0.11054626398748646</v>
      </c>
    </row>
    <row r="34" spans="1:13">
      <c r="A34" s="2" t="s">
        <v>45</v>
      </c>
      <c r="B34" s="89" t="s">
        <v>46</v>
      </c>
      <c r="C34" s="3">
        <v>1195159.97</v>
      </c>
      <c r="D34" s="3">
        <v>1074451.07</v>
      </c>
      <c r="E34" s="27">
        <f t="shared" si="5"/>
        <v>-120708.89999999991</v>
      </c>
      <c r="F34" s="405">
        <v>1108802.3684210528</v>
      </c>
      <c r="G34" s="406">
        <v>441417.47862056183</v>
      </c>
      <c r="H34" s="50">
        <v>0</v>
      </c>
      <c r="I34" s="28">
        <f t="shared" si="9"/>
        <v>89537.589166666672</v>
      </c>
      <c r="J34" s="29">
        <f>'ผลการดำเนินงาน Planfin 64'!K29</f>
        <v>64505</v>
      </c>
      <c r="K34" s="157">
        <f t="shared" si="6"/>
        <v>-25032.589166666672</v>
      </c>
      <c r="L34" s="157">
        <f t="shared" si="7"/>
        <v>-27.957631425691631</v>
      </c>
      <c r="M34" s="157">
        <f t="shared" si="8"/>
        <v>6.0035307145256969</v>
      </c>
    </row>
    <row r="35" spans="1:13">
      <c r="A35" s="2" t="s">
        <v>47</v>
      </c>
      <c r="B35" s="89" t="s">
        <v>48</v>
      </c>
      <c r="C35" s="3">
        <v>4743680.5199999996</v>
      </c>
      <c r="D35" s="3">
        <v>3824000</v>
      </c>
      <c r="E35" s="27">
        <f t="shared" si="5"/>
        <v>-919680.51999999955</v>
      </c>
      <c r="F35" s="405">
        <v>3020784.9399999995</v>
      </c>
      <c r="G35" s="406">
        <v>1200567.3972111801</v>
      </c>
      <c r="H35" s="50">
        <v>1</v>
      </c>
      <c r="I35" s="28">
        <f t="shared" si="9"/>
        <v>318666.66666666669</v>
      </c>
      <c r="J35" s="29">
        <f>'ผลการดำเนินงาน Planfin 64'!K30</f>
        <v>45375</v>
      </c>
      <c r="K35" s="157">
        <f t="shared" si="6"/>
        <v>-273291.66666666669</v>
      </c>
      <c r="L35" s="157">
        <f t="shared" si="7"/>
        <v>-85.76098326359832</v>
      </c>
      <c r="M35" s="157">
        <f t="shared" si="8"/>
        <v>1.1865847280334727</v>
      </c>
    </row>
    <row r="36" spans="1:13">
      <c r="A36" s="2" t="s">
        <v>49</v>
      </c>
      <c r="B36" s="89" t="s">
        <v>50</v>
      </c>
      <c r="C36" s="3">
        <v>1119211.23</v>
      </c>
      <c r="D36" s="3">
        <v>1286400</v>
      </c>
      <c r="E36" s="27">
        <f t="shared" si="5"/>
        <v>167188.77000000002</v>
      </c>
      <c r="F36" s="405">
        <v>1223218.5768421057</v>
      </c>
      <c r="G36" s="406">
        <v>346017.19271498086</v>
      </c>
      <c r="H36" s="50">
        <v>1</v>
      </c>
      <c r="I36" s="28">
        <f t="shared" si="9"/>
        <v>107200</v>
      </c>
      <c r="J36" s="29">
        <f>'ผลการดำเนินงาน Planfin 64'!K31</f>
        <v>102300.83000000002</v>
      </c>
      <c r="K36" s="157">
        <f t="shared" si="6"/>
        <v>-4899.1699999999837</v>
      </c>
      <c r="L36" s="157">
        <f t="shared" si="7"/>
        <v>-4.5701212686567061</v>
      </c>
      <c r="M36" s="157">
        <f t="shared" si="8"/>
        <v>7.9524898942786084</v>
      </c>
    </row>
    <row r="37" spans="1:13">
      <c r="A37" s="2" t="s">
        <v>51</v>
      </c>
      <c r="B37" s="89" t="s">
        <v>52</v>
      </c>
      <c r="C37" s="3">
        <v>1981469.34</v>
      </c>
      <c r="D37" s="3">
        <v>2332699</v>
      </c>
      <c r="E37" s="27">
        <f t="shared" si="5"/>
        <v>351229.65999999992</v>
      </c>
      <c r="F37" s="405">
        <v>1760721.6415789477</v>
      </c>
      <c r="G37" s="406">
        <v>584554.8853839431</v>
      </c>
      <c r="H37" s="50">
        <v>1</v>
      </c>
      <c r="I37" s="28">
        <f t="shared" si="9"/>
        <v>194391.58333333334</v>
      </c>
      <c r="J37" s="29">
        <f>'ผลการดำเนินงาน Planfin 64'!K32</f>
        <v>53076.5</v>
      </c>
      <c r="K37" s="157">
        <f t="shared" si="6"/>
        <v>-141315.08333333334</v>
      </c>
      <c r="L37" s="157">
        <f t="shared" si="7"/>
        <v>-72.696091523166942</v>
      </c>
      <c r="M37" s="157">
        <f t="shared" si="8"/>
        <v>2.275325706402755</v>
      </c>
    </row>
    <row r="38" spans="1:13">
      <c r="A38" s="2" t="s">
        <v>53</v>
      </c>
      <c r="B38" s="89" t="s">
        <v>54</v>
      </c>
      <c r="C38" s="3">
        <v>6159015.0300000003</v>
      </c>
      <c r="D38" s="3">
        <v>5963753.4000000004</v>
      </c>
      <c r="E38" s="27">
        <f t="shared" si="5"/>
        <v>-195261.62999999989</v>
      </c>
      <c r="F38" s="405">
        <v>4957823.3102631588</v>
      </c>
      <c r="G38" s="406">
        <v>1921145.5660190163</v>
      </c>
      <c r="H38" s="50">
        <v>1</v>
      </c>
      <c r="I38" s="28">
        <f t="shared" si="9"/>
        <v>496979.45</v>
      </c>
      <c r="J38" s="29">
        <f>'ผลการดำเนินงาน Planfin 64'!K33</f>
        <v>565706.88</v>
      </c>
      <c r="K38" s="157">
        <f t="shared" si="6"/>
        <v>68727.429999999993</v>
      </c>
      <c r="L38" s="157">
        <f t="shared" si="7"/>
        <v>13.829028544339209</v>
      </c>
      <c r="M38" s="157">
        <f t="shared" si="8"/>
        <v>9.4857523786949329</v>
      </c>
    </row>
    <row r="39" spans="1:13">
      <c r="A39" s="2" t="s">
        <v>55</v>
      </c>
      <c r="B39" s="89" t="s">
        <v>56</v>
      </c>
      <c r="C39" s="3">
        <v>315745.59000000003</v>
      </c>
      <c r="D39" s="3">
        <v>275500</v>
      </c>
      <c r="E39" s="27">
        <f t="shared" si="5"/>
        <v>-40245.590000000026</v>
      </c>
      <c r="F39" s="405">
        <v>176690.92108108109</v>
      </c>
      <c r="G39" s="406">
        <v>271282.21670033917</v>
      </c>
      <c r="H39" s="50">
        <v>1</v>
      </c>
      <c r="I39" s="28">
        <f t="shared" si="9"/>
        <v>22958.333333333332</v>
      </c>
      <c r="J39" s="29">
        <f>'ผลการดำเนินงาน Planfin 64'!K34</f>
        <v>66731.8</v>
      </c>
      <c r="K39" s="157">
        <f t="shared" si="6"/>
        <v>43773.466666666674</v>
      </c>
      <c r="L39" s="157">
        <f t="shared" si="7"/>
        <v>190.66482758620691</v>
      </c>
      <c r="M39" s="157">
        <f t="shared" si="8"/>
        <v>24.222068965517241</v>
      </c>
    </row>
    <row r="40" spans="1:13" s="9" customFormat="1">
      <c r="A40" s="175" t="s">
        <v>57</v>
      </c>
      <c r="B40" s="176" t="s">
        <v>58</v>
      </c>
      <c r="C40" s="3">
        <v>4385559.95</v>
      </c>
      <c r="D40" s="3">
        <v>4503857</v>
      </c>
      <c r="E40" s="27">
        <f>D40-C40</f>
        <v>118297.04999999981</v>
      </c>
      <c r="F40" s="405">
        <v>5723586.0639473675</v>
      </c>
      <c r="G40" s="406">
        <v>4073839.3644940308</v>
      </c>
      <c r="H40" s="50">
        <v>0</v>
      </c>
      <c r="I40" s="28">
        <f t="shared" si="9"/>
        <v>375321.41666666669</v>
      </c>
      <c r="J40" s="29">
        <f>'ผลการดำเนินงาน Planfin 64'!K35</f>
        <v>209297</v>
      </c>
      <c r="K40" s="157">
        <f>J40-I40</f>
        <v>-166024.41666666669</v>
      </c>
      <c r="L40" s="157">
        <f>(J40*100)/I40-100</f>
        <v>-44.235263242150012</v>
      </c>
      <c r="M40" s="157">
        <f>(J40*100)/D40</f>
        <v>4.6470613964874996</v>
      </c>
    </row>
    <row r="41" spans="1:13">
      <c r="A41" s="2" t="s">
        <v>1467</v>
      </c>
      <c r="B41" s="178" t="s">
        <v>1468</v>
      </c>
      <c r="C41" s="3">
        <v>0</v>
      </c>
      <c r="D41" s="6">
        <v>0</v>
      </c>
      <c r="E41" s="27">
        <f t="shared" si="5"/>
        <v>0</v>
      </c>
      <c r="F41" s="405">
        <v>0</v>
      </c>
      <c r="G41" s="406">
        <v>0</v>
      </c>
      <c r="H41" s="50">
        <v>0</v>
      </c>
      <c r="I41" s="28">
        <f t="shared" si="9"/>
        <v>0</v>
      </c>
      <c r="J41" s="29">
        <f>'ผลการดำเนินงาน Planfin 64'!K36</f>
        <v>0</v>
      </c>
      <c r="K41" s="157">
        <f t="shared" si="6"/>
        <v>0</v>
      </c>
      <c r="L41" s="157" t="e">
        <f t="shared" si="7"/>
        <v>#DIV/0!</v>
      </c>
      <c r="M41" s="157" t="e">
        <f t="shared" si="8"/>
        <v>#DIV/0!</v>
      </c>
    </row>
    <row r="42" spans="1:13">
      <c r="A42" s="33" t="s">
        <v>59</v>
      </c>
      <c r="B42" s="4" t="s">
        <v>60</v>
      </c>
      <c r="C42" s="5">
        <f>SUM(C27:C41)</f>
        <v>55811851.789999999</v>
      </c>
      <c r="D42" s="5">
        <f>SUM(D27:D41)</f>
        <v>57980243.780000001</v>
      </c>
      <c r="E42" s="30">
        <f t="shared" si="5"/>
        <v>2168391.9900000021</v>
      </c>
      <c r="F42" s="407">
        <v>53277780.455165289</v>
      </c>
      <c r="G42" s="408">
        <v>21821589.72546614</v>
      </c>
      <c r="H42" s="51">
        <v>1</v>
      </c>
      <c r="I42" s="31">
        <f>(D42/12)*1</f>
        <v>4831686.9816666665</v>
      </c>
      <c r="J42" s="34">
        <f>'ผลการดำเนินงาน Planfin 64'!K37</f>
        <v>3088990.9199999995</v>
      </c>
      <c r="K42" s="32">
        <f>J42-I42</f>
        <v>-1742696.061666667</v>
      </c>
      <c r="L42" s="32">
        <f t="shared" si="7"/>
        <v>-36.068066252618308</v>
      </c>
      <c r="M42" s="32">
        <f t="shared" si="8"/>
        <v>5.3276611456151404</v>
      </c>
    </row>
    <row r="43" spans="1:13" s="9" customFormat="1" ht="25.5">
      <c r="A43" s="88" t="s">
        <v>1409</v>
      </c>
      <c r="B43" s="80" t="s">
        <v>157</v>
      </c>
      <c r="C43" s="81">
        <f>C42-C38</f>
        <v>49652836.759999998</v>
      </c>
      <c r="D43" s="81">
        <f>D42-D38</f>
        <v>52016490.380000003</v>
      </c>
      <c r="E43" s="82">
        <f>D43-C43</f>
        <v>2363653.6200000048</v>
      </c>
      <c r="F43" s="83"/>
      <c r="G43" s="84"/>
      <c r="H43" s="85"/>
      <c r="I43" s="86">
        <f>(D43/12)*11</f>
        <v>47681782.848333336</v>
      </c>
      <c r="J43" s="87">
        <f>'ผลการดำเนินงาน Planfin 64'!K38</f>
        <v>2523284.0399999996</v>
      </c>
      <c r="K43" s="158">
        <f>J43-I43</f>
        <v>-45158498.808333337</v>
      </c>
      <c r="L43" s="158">
        <f t="shared" si="7"/>
        <v>-94.708075308286851</v>
      </c>
      <c r="M43" s="158">
        <f t="shared" si="8"/>
        <v>4.8509309674037251</v>
      </c>
    </row>
    <row r="44" spans="1:13" s="186" customFormat="1" ht="25.5">
      <c r="A44" s="242"/>
      <c r="B44" s="236" t="s">
        <v>1528</v>
      </c>
      <c r="C44" s="243">
        <f>C43-C41</f>
        <v>49652836.759999998</v>
      </c>
      <c r="D44" s="243">
        <f>D43-D41</f>
        <v>52016490.380000003</v>
      </c>
      <c r="E44" s="244">
        <f>D44-C44</f>
        <v>2363653.6200000048</v>
      </c>
      <c r="F44" s="244"/>
      <c r="G44" s="245"/>
      <c r="H44" s="244"/>
      <c r="I44" s="243">
        <f>I43-I41</f>
        <v>47681782.848333336</v>
      </c>
      <c r="J44" s="243">
        <f>J43-J41</f>
        <v>2523284.0399999996</v>
      </c>
      <c r="K44" s="246">
        <f>J44-I44</f>
        <v>-45158498.808333337</v>
      </c>
      <c r="L44" s="241">
        <f>(J44*100)/I44-100</f>
        <v>-94.708075308286851</v>
      </c>
      <c r="M44" s="241">
        <f>(J44*100)/D44</f>
        <v>4.8509309674037251</v>
      </c>
    </row>
    <row r="45" spans="1:13">
      <c r="A45" s="426"/>
      <c r="B45" s="427"/>
      <c r="C45" s="427"/>
      <c r="D45" s="427"/>
      <c r="E45" s="427"/>
      <c r="F45" s="427"/>
      <c r="G45" s="427"/>
      <c r="H45" s="427"/>
      <c r="I45" s="427"/>
      <c r="J45" s="427"/>
      <c r="K45" s="427"/>
      <c r="L45" s="427"/>
      <c r="M45" s="428"/>
    </row>
    <row r="46" spans="1:13" s="9" customFormat="1">
      <c r="A46" s="172" t="s">
        <v>61</v>
      </c>
      <c r="B46" s="247" t="s">
        <v>62</v>
      </c>
      <c r="C46" s="5">
        <f t="shared" ref="C46:D48" si="10">C23-C42</f>
        <v>10153267.909999996</v>
      </c>
      <c r="D46" s="5">
        <f t="shared" si="10"/>
        <v>14669766.340000004</v>
      </c>
      <c r="E46" s="30">
        <f t="shared" ref="E46:E48" si="11">D46-C46</f>
        <v>4516498.4300000072</v>
      </c>
      <c r="F46" s="248"/>
      <c r="G46" s="249"/>
      <c r="H46" s="250"/>
      <c r="I46" s="5">
        <f t="shared" ref="I46:J48" si="12">I23-I42</f>
        <v>1222480.5283333343</v>
      </c>
      <c r="J46" s="5">
        <f t="shared" si="12"/>
        <v>676054.59000000078</v>
      </c>
      <c r="K46" s="30">
        <f>J46-I46</f>
        <v>-546425.93833333347</v>
      </c>
      <c r="L46" s="251">
        <f>(J46*100)/I46-100</f>
        <v>-44.698130208936902</v>
      </c>
      <c r="M46" s="252">
        <f>(J46*100)/D46</f>
        <v>4.6084891492552602</v>
      </c>
    </row>
    <row r="47" spans="1:13" s="99" customFormat="1">
      <c r="A47" s="253" t="s">
        <v>63</v>
      </c>
      <c r="B47" s="254" t="s">
        <v>66</v>
      </c>
      <c r="C47" s="255">
        <f t="shared" si="10"/>
        <v>14865070.259999998</v>
      </c>
      <c r="D47" s="255">
        <f t="shared" si="10"/>
        <v>10627695.620000005</v>
      </c>
      <c r="E47" s="256">
        <f t="shared" si="11"/>
        <v>-4237374.6399999931</v>
      </c>
      <c r="F47" s="257"/>
      <c r="G47" s="258"/>
      <c r="H47" s="259"/>
      <c r="I47" s="255">
        <f>I24-I43</f>
        <v>-42461434.015000001</v>
      </c>
      <c r="J47" s="255">
        <f t="shared" si="12"/>
        <v>1241761.4700000007</v>
      </c>
      <c r="K47" s="256">
        <f>J47-I47</f>
        <v>43703195.484999999</v>
      </c>
      <c r="L47" s="252">
        <f t="shared" ref="L47:L48" si="13">(J47*100)/I47-100</f>
        <v>-102.92444543809174</v>
      </c>
      <c r="M47" s="252">
        <f t="shared" ref="M47:M48" si="14">(J47*100)/D47</f>
        <v>11.684202431081669</v>
      </c>
    </row>
    <row r="48" spans="1:13" s="9" customFormat="1" ht="27.75" customHeight="1">
      <c r="A48" s="235" t="s">
        <v>65</v>
      </c>
      <c r="B48" s="260" t="s">
        <v>1529</v>
      </c>
      <c r="C48" s="261">
        <f>C25-C44</f>
        <v>14865070.259999998</v>
      </c>
      <c r="D48" s="261">
        <f t="shared" si="10"/>
        <v>10627695.620000005</v>
      </c>
      <c r="E48" s="262">
        <f t="shared" si="11"/>
        <v>-4237374.6399999931</v>
      </c>
      <c r="F48" s="263"/>
      <c r="G48" s="263"/>
      <c r="H48" s="263"/>
      <c r="I48" s="261">
        <f>I25-I44</f>
        <v>-42461434.015000001</v>
      </c>
      <c r="J48" s="261">
        <f t="shared" si="12"/>
        <v>1241761.4700000007</v>
      </c>
      <c r="K48" s="261">
        <f>(K23-K22)-(K42-K38)</f>
        <v>4934364.1683333339</v>
      </c>
      <c r="L48" s="264">
        <f t="shared" si="13"/>
        <v>-102.92444543809174</v>
      </c>
      <c r="M48" s="264">
        <f t="shared" si="14"/>
        <v>11.684202431081669</v>
      </c>
    </row>
    <row r="49" spans="1:13" s="9" customFormat="1">
      <c r="A49" s="2"/>
      <c r="B49" s="182" t="s">
        <v>67</v>
      </c>
      <c r="C49" s="265" t="str">
        <f>IF(D49&gt;0,"แผนเกินดุล",IF(D49=0,"สมดุล","ขาดดุล"))</f>
        <v>แผนเกินดุล</v>
      </c>
      <c r="D49" s="266">
        <f>IF(D47&lt;=0,0,ROUNDUP((D47*20%),2))</f>
        <v>2125539.13</v>
      </c>
      <c r="E49" s="54"/>
      <c r="H49" s="55"/>
      <c r="J49" s="55"/>
      <c r="K49" s="150"/>
      <c r="L49" s="150"/>
      <c r="M49" s="150"/>
    </row>
    <row r="50" spans="1:13" s="9" customFormat="1">
      <c r="A50" s="2"/>
      <c r="B50" s="182" t="s">
        <v>68</v>
      </c>
      <c r="C50" s="265" t="str">
        <f>IF(D50&gt;=0,"ไม่เกิน","เกิน")</f>
        <v>ไม่เกิน</v>
      </c>
      <c r="D50" s="265">
        <f>IF(D47&lt;0,0-C112,((D47*20%)-C112))</f>
        <v>1499211.8540000012</v>
      </c>
      <c r="E50" s="54"/>
      <c r="H50" s="55"/>
      <c r="J50" s="55"/>
      <c r="K50" s="150"/>
      <c r="L50" s="150"/>
      <c r="M50" s="150"/>
    </row>
    <row r="51" spans="1:13">
      <c r="A51" s="2" t="s">
        <v>69</v>
      </c>
      <c r="B51" s="182" t="s">
        <v>1809</v>
      </c>
      <c r="C51" s="3">
        <v>19180796.359999999</v>
      </c>
      <c r="D51" s="3">
        <f>C51</f>
        <v>19180796.359999999</v>
      </c>
      <c r="E51" s="54"/>
    </row>
    <row r="52" spans="1:13">
      <c r="A52" s="2" t="s">
        <v>70</v>
      </c>
      <c r="B52" s="182" t="s">
        <v>1810</v>
      </c>
      <c r="C52" s="3">
        <v>21535425.149999999</v>
      </c>
      <c r="D52" s="3">
        <f>C52</f>
        <v>21535425.149999999</v>
      </c>
      <c r="E52" s="54"/>
    </row>
    <row r="53" spans="1:13">
      <c r="A53" s="2" t="s">
        <v>71</v>
      </c>
      <c r="B53" s="182" t="s">
        <v>1811</v>
      </c>
      <c r="C53" s="7">
        <v>-10201544.789999999</v>
      </c>
      <c r="D53" s="7">
        <f>C53</f>
        <v>-10201544.789999999</v>
      </c>
      <c r="E53" s="54"/>
    </row>
    <row r="54" spans="1:13">
      <c r="A54" s="2" t="s">
        <v>1484</v>
      </c>
      <c r="B54" s="190" t="s">
        <v>1812</v>
      </c>
      <c r="C54" s="3">
        <v>11333880.359999999</v>
      </c>
      <c r="D54" s="3">
        <f t="shared" ref="D54" si="15">C54</f>
        <v>11333880.359999999</v>
      </c>
      <c r="E54" s="54"/>
      <c r="G54" s="1"/>
      <c r="H54" s="36"/>
    </row>
    <row r="55" spans="1:13">
      <c r="A55" s="9" t="s">
        <v>155</v>
      </c>
      <c r="B55" s="8"/>
      <c r="G55" s="1"/>
      <c r="H55" s="36"/>
    </row>
    <row r="56" spans="1:13">
      <c r="A56" s="433" t="s">
        <v>1807</v>
      </c>
      <c r="B56" s="433"/>
      <c r="C56" s="433"/>
      <c r="G56" s="1"/>
      <c r="H56" s="36"/>
    </row>
    <row r="57" spans="1:13">
      <c r="A57" s="9"/>
      <c r="B57" s="8"/>
      <c r="G57" s="1"/>
      <c r="H57" s="36"/>
    </row>
    <row r="58" spans="1:13">
      <c r="A58" s="9"/>
      <c r="B58" s="8"/>
      <c r="G58" s="1"/>
      <c r="H58" s="36"/>
    </row>
    <row r="59" spans="1:13">
      <c r="A59" s="9"/>
      <c r="B59" s="8"/>
      <c r="G59" s="1"/>
      <c r="H59" s="36"/>
    </row>
    <row r="60" spans="1:13">
      <c r="A60" s="9"/>
      <c r="B60" s="8"/>
      <c r="G60" s="1"/>
      <c r="H60" s="36"/>
    </row>
    <row r="61" spans="1:13">
      <c r="A61" s="9"/>
      <c r="B61" s="8"/>
      <c r="G61" s="1"/>
      <c r="H61" s="36"/>
    </row>
    <row r="62" spans="1:13">
      <c r="A62" s="9"/>
      <c r="B62" s="8"/>
      <c r="G62" s="1"/>
      <c r="H62" s="36"/>
    </row>
    <row r="63" spans="1:13">
      <c r="A63" s="9"/>
      <c r="B63" s="8"/>
      <c r="G63" s="1"/>
      <c r="H63" s="36"/>
    </row>
    <row r="64" spans="1:13" s="9" customFormat="1">
      <c r="B64" s="56"/>
      <c r="K64" s="150"/>
      <c r="L64" s="150"/>
      <c r="M64" s="150"/>
    </row>
    <row r="65" spans="1:13" s="9" customFormat="1">
      <c r="A65" s="1"/>
      <c r="B65" s="421" t="s">
        <v>72</v>
      </c>
      <c r="C65" s="422"/>
      <c r="D65" s="422"/>
      <c r="E65" s="422"/>
      <c r="K65" s="150"/>
      <c r="L65" s="150"/>
      <c r="M65" s="150"/>
    </row>
    <row r="66" spans="1:13" s="9" customFormat="1">
      <c r="A66" s="1"/>
      <c r="B66" s="191" t="s">
        <v>2</v>
      </c>
      <c r="C66" s="10" t="s">
        <v>1808</v>
      </c>
      <c r="D66" s="48"/>
      <c r="E66" s="48"/>
      <c r="K66" s="150"/>
      <c r="L66" s="150"/>
      <c r="M66" s="150"/>
    </row>
    <row r="67" spans="1:13" s="9" customFormat="1">
      <c r="A67" s="1"/>
      <c r="B67" s="182" t="s">
        <v>73</v>
      </c>
      <c r="C67" s="220">
        <v>3349380.88</v>
      </c>
      <c r="D67" s="48"/>
      <c r="E67" s="48"/>
      <c r="K67" s="150"/>
      <c r="L67" s="150"/>
      <c r="M67" s="150"/>
    </row>
    <row r="68" spans="1:13" s="9" customFormat="1" ht="25.5">
      <c r="A68" s="1"/>
      <c r="B68" s="182" t="s">
        <v>74</v>
      </c>
      <c r="C68" s="220">
        <v>2143125</v>
      </c>
      <c r="D68" s="48"/>
      <c r="E68" s="48"/>
      <c r="K68" s="150"/>
      <c r="L68" s="150"/>
      <c r="M68" s="150"/>
    </row>
    <row r="69" spans="1:13" s="9" customFormat="1">
      <c r="A69" s="1"/>
      <c r="B69" s="182" t="s">
        <v>75</v>
      </c>
      <c r="C69" s="220">
        <v>1491498.7</v>
      </c>
      <c r="D69" s="48"/>
      <c r="E69" s="48"/>
      <c r="K69" s="150"/>
      <c r="L69" s="150"/>
      <c r="M69" s="150"/>
    </row>
    <row r="70" spans="1:13" s="9" customFormat="1">
      <c r="A70" s="1"/>
      <c r="B70" s="192" t="s">
        <v>162</v>
      </c>
      <c r="C70" s="91">
        <f>SUM(C67:C69)</f>
        <v>6984004.5800000001</v>
      </c>
      <c r="D70" s="48"/>
      <c r="E70" s="48"/>
      <c r="K70" s="150"/>
      <c r="L70" s="150"/>
      <c r="M70" s="150"/>
    </row>
    <row r="71" spans="1:13" s="9" customFormat="1">
      <c r="A71" s="1"/>
      <c r="B71" s="193"/>
      <c r="C71" s="95"/>
      <c r="D71" s="48"/>
      <c r="E71" s="48"/>
      <c r="K71" s="150"/>
      <c r="L71" s="150"/>
      <c r="M71" s="150"/>
    </row>
    <row r="72" spans="1:13" s="9" customFormat="1">
      <c r="A72" s="1"/>
      <c r="B72" s="193"/>
      <c r="C72" s="95"/>
      <c r="D72" s="48"/>
      <c r="E72" s="48"/>
      <c r="K72" s="150"/>
      <c r="L72" s="150"/>
      <c r="M72" s="150"/>
    </row>
    <row r="73" spans="1:13" s="9" customFormat="1">
      <c r="A73" s="1"/>
      <c r="B73" s="412" t="s">
        <v>76</v>
      </c>
      <c r="C73" s="413"/>
      <c r="D73" s="413"/>
      <c r="E73" s="413"/>
      <c r="K73" s="150"/>
      <c r="L73" s="150"/>
      <c r="M73" s="150"/>
    </row>
    <row r="74" spans="1:13" s="9" customFormat="1">
      <c r="A74" s="1"/>
      <c r="B74" s="191" t="s">
        <v>2</v>
      </c>
      <c r="C74" s="10" t="s">
        <v>1808</v>
      </c>
      <c r="D74" s="48"/>
      <c r="E74" s="48"/>
      <c r="K74" s="150"/>
      <c r="L74" s="150"/>
      <c r="M74" s="150"/>
    </row>
    <row r="75" spans="1:13" s="9" customFormat="1">
      <c r="A75" s="1"/>
      <c r="B75" s="182" t="s">
        <v>77</v>
      </c>
      <c r="C75" s="220">
        <v>575501</v>
      </c>
      <c r="D75" s="48"/>
      <c r="E75" s="48"/>
      <c r="K75" s="150"/>
      <c r="L75" s="150"/>
      <c r="M75" s="150"/>
    </row>
    <row r="76" spans="1:13" s="9" customFormat="1">
      <c r="A76" s="1"/>
      <c r="B76" s="182" t="s">
        <v>78</v>
      </c>
      <c r="C76" s="220">
        <v>6880</v>
      </c>
      <c r="D76" s="48"/>
      <c r="E76" s="48"/>
      <c r="K76" s="150"/>
      <c r="L76" s="150"/>
      <c r="M76" s="150"/>
    </row>
    <row r="77" spans="1:13" s="9" customFormat="1">
      <c r="A77" s="1"/>
      <c r="B77" s="182" t="s">
        <v>79</v>
      </c>
      <c r="C77" s="220">
        <v>417000</v>
      </c>
      <c r="D77" s="48"/>
      <c r="E77" s="48"/>
      <c r="K77" s="150"/>
      <c r="L77" s="150"/>
      <c r="M77" s="150"/>
    </row>
    <row r="78" spans="1:13" s="9" customFormat="1">
      <c r="A78" s="1"/>
      <c r="B78" s="182" t="s">
        <v>80</v>
      </c>
      <c r="C78" s="220">
        <v>42000</v>
      </c>
      <c r="D78" s="48"/>
      <c r="E78" s="48"/>
      <c r="K78" s="150"/>
      <c r="L78" s="150"/>
      <c r="M78" s="150"/>
    </row>
    <row r="79" spans="1:13" s="9" customFormat="1">
      <c r="A79" s="1"/>
      <c r="B79" s="182" t="s">
        <v>81</v>
      </c>
      <c r="C79" s="221">
        <v>0</v>
      </c>
      <c r="D79" s="48"/>
      <c r="E79" s="48"/>
      <c r="K79" s="150"/>
      <c r="L79" s="150"/>
      <c r="M79" s="150"/>
    </row>
    <row r="80" spans="1:13" s="9" customFormat="1">
      <c r="A80" s="1"/>
      <c r="B80" s="182" t="s">
        <v>82</v>
      </c>
      <c r="C80" s="220">
        <v>201132</v>
      </c>
      <c r="D80" s="48"/>
      <c r="E80" s="48"/>
      <c r="K80" s="150"/>
      <c r="L80" s="150"/>
      <c r="M80" s="150"/>
    </row>
    <row r="81" spans="1:13" s="9" customFormat="1">
      <c r="A81" s="1"/>
      <c r="B81" s="182" t="s">
        <v>83</v>
      </c>
      <c r="C81" s="220">
        <v>657556</v>
      </c>
      <c r="D81" s="48"/>
      <c r="E81" s="48"/>
      <c r="K81" s="150"/>
      <c r="L81" s="150"/>
      <c r="M81" s="150"/>
    </row>
    <row r="82" spans="1:13" s="9" customFormat="1">
      <c r="A82" s="1"/>
      <c r="B82" s="182" t="s">
        <v>84</v>
      </c>
      <c r="C82" s="220">
        <v>32560</v>
      </c>
      <c r="D82" s="48"/>
      <c r="E82" s="48"/>
      <c r="K82" s="150"/>
      <c r="L82" s="150"/>
      <c r="M82" s="150"/>
    </row>
    <row r="83" spans="1:13" s="9" customFormat="1">
      <c r="A83" s="1"/>
      <c r="B83" s="182" t="s">
        <v>85</v>
      </c>
      <c r="C83" s="220">
        <v>19850</v>
      </c>
      <c r="D83" s="48"/>
      <c r="E83" s="48"/>
      <c r="K83" s="150"/>
      <c r="L83" s="150"/>
      <c r="M83" s="150"/>
    </row>
    <row r="84" spans="1:13" s="9" customFormat="1">
      <c r="A84" s="1"/>
      <c r="B84" s="182" t="s">
        <v>86</v>
      </c>
      <c r="C84" s="220">
        <v>42000</v>
      </c>
      <c r="D84" s="48"/>
      <c r="E84" s="48"/>
      <c r="K84" s="150"/>
      <c r="L84" s="150"/>
      <c r="M84" s="150"/>
    </row>
    <row r="85" spans="1:13" s="9" customFormat="1">
      <c r="A85" s="1"/>
      <c r="B85" s="182" t="s">
        <v>87</v>
      </c>
      <c r="C85" s="220">
        <v>53070</v>
      </c>
      <c r="D85" s="48"/>
      <c r="E85" s="48"/>
      <c r="K85" s="150"/>
      <c r="L85" s="150"/>
      <c r="M85" s="150"/>
    </row>
    <row r="86" spans="1:13" s="9" customFormat="1">
      <c r="A86" s="1"/>
      <c r="B86" s="182" t="s">
        <v>925</v>
      </c>
      <c r="C86" s="220">
        <v>167900</v>
      </c>
      <c r="D86" s="48"/>
      <c r="E86" s="48"/>
      <c r="K86" s="150"/>
      <c r="L86" s="150"/>
      <c r="M86" s="150"/>
    </row>
    <row r="87" spans="1:13" s="9" customFormat="1">
      <c r="A87" s="1"/>
      <c r="B87" s="192" t="s">
        <v>162</v>
      </c>
      <c r="C87" s="194">
        <f>SUM(C75:C86)</f>
        <v>2215449</v>
      </c>
      <c r="D87" s="48"/>
      <c r="E87" s="48"/>
      <c r="K87" s="150"/>
      <c r="L87" s="150"/>
      <c r="M87" s="150"/>
    </row>
    <row r="88" spans="1:13" s="9" customFormat="1">
      <c r="A88" s="1"/>
      <c r="B88" s="193"/>
      <c r="C88" s="195"/>
      <c r="D88" s="48"/>
      <c r="E88" s="48"/>
      <c r="K88" s="150"/>
      <c r="L88" s="150"/>
      <c r="M88" s="150"/>
    </row>
    <row r="89" spans="1:13" s="9" customFormat="1">
      <c r="A89" s="1"/>
      <c r="B89" s="196"/>
      <c r="C89" s="48"/>
      <c r="D89" s="48"/>
      <c r="E89" s="48"/>
      <c r="K89" s="150"/>
      <c r="L89" s="150"/>
      <c r="M89" s="150"/>
    </row>
    <row r="90" spans="1:13" s="9" customFormat="1">
      <c r="A90" s="1"/>
      <c r="B90" s="412" t="s">
        <v>88</v>
      </c>
      <c r="C90" s="413"/>
      <c r="D90" s="413"/>
      <c r="E90" s="413"/>
      <c r="K90" s="150"/>
      <c r="L90" s="150"/>
      <c r="M90" s="150"/>
    </row>
    <row r="91" spans="1:13" s="9" customFormat="1">
      <c r="A91" s="1"/>
      <c r="B91" s="191" t="s">
        <v>2</v>
      </c>
      <c r="C91" s="191" t="s">
        <v>89</v>
      </c>
      <c r="D91" s="48"/>
      <c r="E91" s="48"/>
      <c r="K91" s="150"/>
      <c r="L91" s="150"/>
      <c r="M91" s="150"/>
    </row>
    <row r="92" spans="1:13" s="9" customFormat="1">
      <c r="A92" s="1"/>
      <c r="B92" s="411" t="s">
        <v>1813</v>
      </c>
      <c r="C92" s="411"/>
      <c r="D92" s="197"/>
      <c r="E92" s="48"/>
      <c r="K92" s="150"/>
      <c r="L92" s="150"/>
      <c r="M92" s="150"/>
    </row>
    <row r="93" spans="1:13" s="9" customFormat="1">
      <c r="A93" s="1"/>
      <c r="B93" s="400" t="s">
        <v>1814</v>
      </c>
      <c r="C93" s="5">
        <f>SUM(C94:C101)</f>
        <v>16344129.85</v>
      </c>
      <c r="D93" s="48"/>
      <c r="E93" s="48"/>
      <c r="K93" s="150"/>
      <c r="L93" s="150"/>
      <c r="M93" s="150"/>
    </row>
    <row r="94" spans="1:13" s="9" customFormat="1">
      <c r="A94" s="1"/>
      <c r="B94" s="400" t="s">
        <v>90</v>
      </c>
      <c r="C94" s="220">
        <v>2833132.25</v>
      </c>
      <c r="D94" s="48"/>
      <c r="E94" s="48"/>
      <c r="K94" s="150"/>
      <c r="L94" s="150"/>
      <c r="M94" s="150"/>
    </row>
    <row r="95" spans="1:13" s="9" customFormat="1">
      <c r="A95" s="1"/>
      <c r="B95" s="400" t="s">
        <v>91</v>
      </c>
      <c r="C95" s="220">
        <v>2240658.12</v>
      </c>
      <c r="D95" s="48"/>
      <c r="E95" s="48"/>
      <c r="K95" s="150"/>
      <c r="L95" s="150"/>
      <c r="M95" s="150"/>
    </row>
    <row r="96" spans="1:13" s="9" customFormat="1">
      <c r="A96" s="1"/>
      <c r="B96" s="400" t="s">
        <v>92</v>
      </c>
      <c r="C96" s="220">
        <v>1280972.03</v>
      </c>
      <c r="D96" s="48"/>
      <c r="E96" s="48"/>
      <c r="K96" s="150"/>
      <c r="L96" s="150"/>
      <c r="M96" s="150"/>
    </row>
    <row r="97" spans="1:13" s="9" customFormat="1">
      <c r="A97" s="1"/>
      <c r="B97" s="400" t="s">
        <v>93</v>
      </c>
      <c r="C97" s="220">
        <v>2457206.5</v>
      </c>
      <c r="D97" s="48"/>
      <c r="E97" s="48"/>
      <c r="K97" s="150"/>
      <c r="L97" s="150"/>
      <c r="M97" s="150"/>
    </row>
    <row r="98" spans="1:13" s="9" customFormat="1">
      <c r="A98" s="1"/>
      <c r="B98" s="400" t="s">
        <v>94</v>
      </c>
      <c r="C98" s="221">
        <v>0</v>
      </c>
      <c r="D98" s="48"/>
      <c r="E98" s="48"/>
      <c r="K98" s="150"/>
      <c r="L98" s="150"/>
      <c r="M98" s="150"/>
    </row>
    <row r="99" spans="1:13" s="9" customFormat="1">
      <c r="A99" s="1"/>
      <c r="B99" s="400" t="s">
        <v>95</v>
      </c>
      <c r="C99" s="220">
        <v>2912296.3</v>
      </c>
      <c r="D99" s="48"/>
      <c r="E99" s="48"/>
      <c r="K99" s="150"/>
      <c r="L99" s="150"/>
      <c r="M99" s="150"/>
    </row>
    <row r="100" spans="1:13" s="9" customFormat="1">
      <c r="A100" s="1"/>
      <c r="B100" s="400" t="s">
        <v>96</v>
      </c>
      <c r="C100" s="220">
        <v>1895026.89</v>
      </c>
      <c r="D100" s="48"/>
      <c r="E100" s="48"/>
      <c r="K100" s="150"/>
      <c r="L100" s="150"/>
      <c r="M100" s="150"/>
    </row>
    <row r="101" spans="1:13" s="9" customFormat="1">
      <c r="A101" s="1"/>
      <c r="B101" s="400" t="s">
        <v>97</v>
      </c>
      <c r="C101" s="220">
        <v>2724837.76</v>
      </c>
      <c r="D101" s="48"/>
      <c r="E101" s="48"/>
      <c r="K101" s="150"/>
      <c r="L101" s="150"/>
      <c r="M101" s="150"/>
    </row>
    <row r="102" spans="1:13" s="9" customFormat="1">
      <c r="A102" s="1"/>
      <c r="B102" s="198"/>
      <c r="C102" s="53"/>
      <c r="D102" s="48"/>
      <c r="E102" s="48"/>
      <c r="K102" s="150"/>
      <c r="L102" s="150"/>
      <c r="M102" s="150"/>
    </row>
    <row r="103" spans="1:13" s="9" customFormat="1">
      <c r="A103" s="1"/>
      <c r="B103" s="196"/>
      <c r="C103" s="48"/>
      <c r="D103" s="48"/>
      <c r="E103" s="48"/>
      <c r="K103" s="150"/>
      <c r="L103" s="150"/>
      <c r="M103" s="150"/>
    </row>
    <row r="104" spans="1:13" s="9" customFormat="1">
      <c r="A104" s="1"/>
      <c r="B104" s="412" t="s">
        <v>98</v>
      </c>
      <c r="C104" s="413"/>
      <c r="D104" s="413"/>
      <c r="E104" s="413"/>
      <c r="K104" s="150"/>
      <c r="L104" s="150"/>
      <c r="M104" s="150"/>
    </row>
    <row r="105" spans="1:13" s="9" customFormat="1">
      <c r="A105" s="1"/>
      <c r="B105" s="191" t="s">
        <v>2</v>
      </c>
      <c r="C105" s="191" t="s">
        <v>89</v>
      </c>
      <c r="D105" s="48"/>
      <c r="E105" s="48"/>
      <c r="K105" s="150"/>
      <c r="L105" s="150"/>
      <c r="M105" s="150"/>
    </row>
    <row r="106" spans="1:13" s="9" customFormat="1">
      <c r="A106" s="1"/>
      <c r="B106" s="414" t="s">
        <v>1815</v>
      </c>
      <c r="C106" s="414"/>
      <c r="D106" s="197"/>
      <c r="E106" s="48"/>
      <c r="K106" s="150"/>
      <c r="L106" s="150"/>
      <c r="M106" s="150"/>
    </row>
    <row r="107" spans="1:13" s="9" customFormat="1">
      <c r="A107" s="1"/>
      <c r="B107" s="182" t="s">
        <v>1816</v>
      </c>
      <c r="C107" s="5">
        <f>SUM(C108:C114)</f>
        <v>29925623.370000001</v>
      </c>
      <c r="D107" s="48"/>
      <c r="E107" s="48"/>
      <c r="K107" s="150"/>
      <c r="L107" s="150"/>
      <c r="M107" s="150"/>
    </row>
    <row r="108" spans="1:13" s="9" customFormat="1">
      <c r="A108" s="1"/>
      <c r="B108" s="182" t="s">
        <v>99</v>
      </c>
      <c r="C108" s="220">
        <v>24275972.870000001</v>
      </c>
      <c r="D108" s="48"/>
      <c r="E108" s="48"/>
      <c r="K108" s="150"/>
      <c r="L108" s="150"/>
      <c r="M108" s="150"/>
    </row>
    <row r="109" spans="1:13" s="9" customFormat="1">
      <c r="A109" s="1"/>
      <c r="B109" s="182" t="s">
        <v>1485</v>
      </c>
      <c r="C109" s="220">
        <v>48905.599999999999</v>
      </c>
      <c r="D109" s="48"/>
      <c r="E109" s="48"/>
      <c r="K109" s="150"/>
      <c r="L109" s="150"/>
      <c r="M109" s="150"/>
    </row>
    <row r="110" spans="1:13" s="9" customFormat="1">
      <c r="A110" s="1"/>
      <c r="B110" s="182" t="s">
        <v>103</v>
      </c>
      <c r="C110" s="220">
        <v>195436.82</v>
      </c>
      <c r="D110" s="48"/>
      <c r="E110" s="48"/>
      <c r="K110" s="150"/>
      <c r="L110" s="150"/>
      <c r="M110" s="150"/>
    </row>
    <row r="111" spans="1:13" s="9" customFormat="1">
      <c r="A111" s="1"/>
      <c r="B111" s="182" t="s">
        <v>101</v>
      </c>
      <c r="C111" s="220">
        <v>2488660.81</v>
      </c>
      <c r="D111" s="48"/>
      <c r="E111" s="48"/>
      <c r="K111" s="150"/>
      <c r="L111" s="150"/>
      <c r="M111" s="150"/>
    </row>
    <row r="112" spans="1:13" s="9" customFormat="1">
      <c r="A112" s="1"/>
      <c r="B112" s="182" t="s">
        <v>100</v>
      </c>
      <c r="C112" s="220">
        <v>626327.27</v>
      </c>
      <c r="D112" s="48"/>
      <c r="E112" s="48"/>
      <c r="K112" s="150"/>
      <c r="L112" s="150"/>
      <c r="M112" s="150"/>
    </row>
    <row r="113" spans="1:13" s="9" customFormat="1">
      <c r="A113" s="1"/>
      <c r="B113" s="182" t="s">
        <v>102</v>
      </c>
      <c r="C113" s="221">
        <v>0</v>
      </c>
      <c r="D113" s="48"/>
      <c r="E113" s="48"/>
      <c r="K113" s="150"/>
      <c r="L113" s="150"/>
      <c r="M113" s="150"/>
    </row>
    <row r="114" spans="1:13" s="9" customFormat="1">
      <c r="A114" s="1"/>
      <c r="B114" s="182" t="s">
        <v>104</v>
      </c>
      <c r="C114" s="220">
        <v>2290320</v>
      </c>
      <c r="D114" s="48"/>
      <c r="E114" s="48"/>
      <c r="K114" s="150"/>
      <c r="L114" s="150"/>
      <c r="M114" s="150"/>
    </row>
    <row r="115" spans="1:13" s="9" customFormat="1">
      <c r="A115" s="1"/>
      <c r="B115" s="196"/>
      <c r="C115" s="48"/>
      <c r="D115" s="48"/>
      <c r="E115" s="48"/>
      <c r="K115" s="150"/>
      <c r="L115" s="150"/>
      <c r="M115" s="150"/>
    </row>
    <row r="116" spans="1:13" s="9" customFormat="1">
      <c r="A116" s="1"/>
      <c r="B116" s="412" t="s">
        <v>105</v>
      </c>
      <c r="C116" s="413"/>
      <c r="D116" s="413"/>
      <c r="E116" s="413"/>
      <c r="K116" s="150"/>
      <c r="L116" s="150"/>
      <c r="M116" s="150"/>
    </row>
    <row r="117" spans="1:13" s="9" customFormat="1">
      <c r="A117" s="1"/>
      <c r="B117" s="191" t="s">
        <v>2</v>
      </c>
      <c r="C117" s="191" t="s">
        <v>89</v>
      </c>
      <c r="D117" s="48"/>
      <c r="E117" s="48"/>
      <c r="K117" s="150"/>
      <c r="L117" s="150"/>
      <c r="M117" s="150"/>
    </row>
    <row r="118" spans="1:13" s="9" customFormat="1">
      <c r="A118" s="1"/>
      <c r="B118" s="182" t="s">
        <v>1817</v>
      </c>
      <c r="C118" s="220">
        <v>2075875</v>
      </c>
      <c r="D118" s="48"/>
      <c r="E118" s="48"/>
      <c r="K118" s="150"/>
      <c r="L118" s="150"/>
      <c r="M118" s="150"/>
    </row>
    <row r="119" spans="1:13" s="9" customFormat="1">
      <c r="A119" s="1"/>
      <c r="B119" s="182" t="s">
        <v>1818</v>
      </c>
      <c r="C119" s="220">
        <v>1802724.12</v>
      </c>
      <c r="D119" s="48"/>
      <c r="E119" s="48"/>
      <c r="K119" s="150"/>
      <c r="L119" s="150"/>
      <c r="M119" s="150"/>
    </row>
    <row r="120" spans="1:13" s="9" customFormat="1">
      <c r="A120" s="1"/>
      <c r="B120" s="182" t="s">
        <v>1819</v>
      </c>
      <c r="C120" s="220">
        <v>8023100</v>
      </c>
      <c r="D120" s="48"/>
      <c r="E120" s="48"/>
      <c r="K120" s="150"/>
      <c r="L120" s="150"/>
      <c r="M120" s="150"/>
    </row>
    <row r="121" spans="1:13" s="9" customFormat="1">
      <c r="A121" s="1"/>
      <c r="B121" s="182" t="s">
        <v>1820</v>
      </c>
      <c r="C121" s="221">
        <v>0</v>
      </c>
      <c r="D121" s="48"/>
      <c r="E121" s="48"/>
      <c r="K121" s="150"/>
      <c r="L121" s="150"/>
      <c r="M121" s="150"/>
    </row>
    <row r="122" spans="1:13" s="9" customFormat="1">
      <c r="A122" s="1"/>
      <c r="B122" s="182" t="s">
        <v>1821</v>
      </c>
      <c r="C122" s="221">
        <v>0</v>
      </c>
      <c r="D122" s="48"/>
      <c r="E122" s="48"/>
      <c r="K122" s="150"/>
      <c r="L122" s="150"/>
      <c r="M122" s="150"/>
    </row>
    <row r="123" spans="1:13" s="9" customFormat="1">
      <c r="A123" s="1"/>
      <c r="B123" s="199" t="s">
        <v>1410</v>
      </c>
      <c r="C123" s="5">
        <f>SUM(C118:C122)</f>
        <v>11901699.120000001</v>
      </c>
      <c r="D123" s="48"/>
      <c r="E123" s="48"/>
      <c r="K123" s="150"/>
      <c r="L123" s="150"/>
      <c r="M123" s="150"/>
    </row>
    <row r="124" spans="1:13" s="9" customFormat="1">
      <c r="A124" s="1"/>
      <c r="B124" s="200"/>
      <c r="C124" s="135"/>
      <c r="D124" s="48"/>
      <c r="E124" s="48"/>
      <c r="K124" s="150"/>
      <c r="L124" s="150"/>
      <c r="M124" s="150"/>
    </row>
    <row r="125" spans="1:13" s="9" customFormat="1">
      <c r="A125" s="1"/>
      <c r="B125" s="412" t="s">
        <v>106</v>
      </c>
      <c r="C125" s="413"/>
      <c r="D125" s="413"/>
      <c r="E125" s="413"/>
      <c r="I125" s="150"/>
    </row>
    <row r="126" spans="1:13" s="9" customFormat="1">
      <c r="A126" s="1"/>
      <c r="B126" s="191" t="s">
        <v>2</v>
      </c>
      <c r="C126" s="201" t="s">
        <v>107</v>
      </c>
      <c r="D126" s="48"/>
      <c r="E126" s="48"/>
      <c r="I126" s="150"/>
    </row>
    <row r="127" spans="1:13" s="9" customFormat="1" ht="25.5">
      <c r="A127" s="1"/>
      <c r="B127" s="401" t="s">
        <v>163</v>
      </c>
      <c r="C127" s="220">
        <v>2016000</v>
      </c>
      <c r="D127" s="48"/>
      <c r="E127" s="48"/>
      <c r="I127" s="150"/>
    </row>
    <row r="128" spans="1:13" s="9" customFormat="1">
      <c r="A128" s="1"/>
      <c r="B128" s="401" t="s">
        <v>1486</v>
      </c>
      <c r="C128" s="220">
        <v>6229452.2400000002</v>
      </c>
      <c r="D128" s="48"/>
      <c r="E128" s="48"/>
      <c r="I128" s="150"/>
    </row>
    <row r="129" spans="1:13" s="9" customFormat="1">
      <c r="A129" s="1"/>
      <c r="B129" s="402" t="s">
        <v>1211</v>
      </c>
      <c r="C129" s="220">
        <v>450000</v>
      </c>
      <c r="D129" s="48"/>
      <c r="E129" s="48"/>
      <c r="I129" s="150"/>
    </row>
    <row r="130" spans="1:13" s="9" customFormat="1">
      <c r="A130" s="1"/>
      <c r="B130" s="402" t="s">
        <v>1487</v>
      </c>
      <c r="C130" s="220">
        <v>276930</v>
      </c>
      <c r="D130" s="48"/>
      <c r="E130" s="48"/>
      <c r="I130" s="150"/>
    </row>
    <row r="131" spans="1:13" s="9" customFormat="1">
      <c r="A131" s="1"/>
      <c r="B131" s="402" t="s">
        <v>1488</v>
      </c>
      <c r="C131" s="220">
        <v>25000</v>
      </c>
      <c r="D131" s="48"/>
      <c r="E131" s="48"/>
      <c r="I131" s="150"/>
    </row>
    <row r="132" spans="1:13" s="9" customFormat="1">
      <c r="A132" s="1"/>
      <c r="B132" s="402" t="s">
        <v>87</v>
      </c>
      <c r="C132" s="220">
        <v>51000</v>
      </c>
      <c r="D132" s="48"/>
      <c r="E132" s="48"/>
      <c r="I132" s="150"/>
    </row>
    <row r="133" spans="1:13" s="9" customFormat="1">
      <c r="A133" s="1"/>
      <c r="B133" s="402" t="s">
        <v>1489</v>
      </c>
      <c r="C133" s="157">
        <v>477800</v>
      </c>
      <c r="D133" s="48"/>
      <c r="E133" s="48"/>
      <c r="I133" s="150"/>
    </row>
    <row r="134" spans="1:13" s="9" customFormat="1">
      <c r="A134" s="1"/>
      <c r="B134" s="202" t="s">
        <v>1411</v>
      </c>
      <c r="C134" s="203">
        <f>SUM(C127:C133)</f>
        <v>9526182.2400000002</v>
      </c>
      <c r="D134" s="48"/>
      <c r="E134" s="48"/>
      <c r="I134" s="150"/>
    </row>
    <row r="135" spans="1:13" s="9" customFormat="1">
      <c r="A135" s="1"/>
      <c r="B135" s="8"/>
      <c r="C135" s="1"/>
      <c r="D135" s="1"/>
      <c r="E135" s="1"/>
      <c r="K135" s="150"/>
      <c r="L135" s="150"/>
      <c r="M135" s="150"/>
    </row>
    <row r="136" spans="1:13" s="9" customFormat="1">
      <c r="A136" s="1"/>
      <c r="B136" s="8"/>
      <c r="C136" s="1"/>
      <c r="D136" s="1"/>
      <c r="E136" s="1"/>
      <c r="K136" s="150"/>
      <c r="L136" s="150"/>
      <c r="M136" s="150"/>
    </row>
    <row r="137" spans="1:13" s="9" customFormat="1">
      <c r="A137" s="1"/>
      <c r="B137" s="8"/>
      <c r="C137" s="1"/>
      <c r="D137" s="1"/>
      <c r="E137" s="1"/>
      <c r="K137" s="150"/>
      <c r="L137" s="150"/>
      <c r="M137" s="150"/>
    </row>
    <row r="138" spans="1:13" s="9" customFormat="1">
      <c r="A138" s="1"/>
      <c r="B138" s="8"/>
      <c r="C138" s="1"/>
      <c r="D138" s="1"/>
      <c r="E138" s="1"/>
      <c r="K138" s="150"/>
      <c r="L138" s="150"/>
      <c r="M138" s="150"/>
    </row>
    <row r="139" spans="1:13" s="222" customFormat="1" ht="12.75" customHeight="1">
      <c r="B139" s="15" t="s">
        <v>1526</v>
      </c>
      <c r="C139" s="409" t="s">
        <v>1823</v>
      </c>
      <c r="D139" s="409"/>
      <c r="E139" s="409" t="s">
        <v>158</v>
      </c>
      <c r="F139" s="409"/>
      <c r="G139" s="409"/>
    </row>
    <row r="140" spans="1:13" s="223" customFormat="1">
      <c r="B140" s="15" t="s">
        <v>170</v>
      </c>
      <c r="C140" s="410" t="s">
        <v>160</v>
      </c>
      <c r="D140" s="410"/>
      <c r="E140" s="410" t="s">
        <v>161</v>
      </c>
      <c r="F140" s="410"/>
      <c r="G140" s="410"/>
    </row>
    <row r="141" spans="1:13" s="222" customFormat="1">
      <c r="B141" s="15" t="s">
        <v>108</v>
      </c>
      <c r="C141" s="409" t="s">
        <v>109</v>
      </c>
      <c r="D141" s="409"/>
      <c r="E141" s="409" t="s">
        <v>110</v>
      </c>
      <c r="F141" s="409"/>
      <c r="G141" s="409"/>
    </row>
    <row r="142" spans="1:13" s="222" customFormat="1">
      <c r="B142" s="15" t="s">
        <v>111</v>
      </c>
      <c r="C142" s="409" t="s">
        <v>112</v>
      </c>
      <c r="D142" s="409"/>
      <c r="E142" s="409" t="s">
        <v>113</v>
      </c>
      <c r="F142" s="409"/>
      <c r="G142" s="409"/>
    </row>
  </sheetData>
  <mergeCells count="28">
    <mergeCell ref="B125:E125"/>
    <mergeCell ref="B65:E65"/>
    <mergeCell ref="B73:E73"/>
    <mergeCell ref="B90:E90"/>
    <mergeCell ref="B92:C92"/>
    <mergeCell ref="B104:E104"/>
    <mergeCell ref="C142:D142"/>
    <mergeCell ref="E142:G142"/>
    <mergeCell ref="B1:E1"/>
    <mergeCell ref="B2:E2"/>
    <mergeCell ref="B3:E3"/>
    <mergeCell ref="B4:D4"/>
    <mergeCell ref="B5:E5"/>
    <mergeCell ref="B6:B9"/>
    <mergeCell ref="A10:M10"/>
    <mergeCell ref="A26:M26"/>
    <mergeCell ref="A45:M45"/>
    <mergeCell ref="F6:G6"/>
    <mergeCell ref="F7:G7"/>
    <mergeCell ref="A56:C56"/>
    <mergeCell ref="B106:C106"/>
    <mergeCell ref="B116:E116"/>
    <mergeCell ref="C139:D139"/>
    <mergeCell ref="E139:G139"/>
    <mergeCell ref="C140:D140"/>
    <mergeCell ref="E140:G140"/>
    <mergeCell ref="C141:D141"/>
    <mergeCell ref="E141:G141"/>
  </mergeCells>
  <pageMargins left="0.15748031496062992" right="0.27559055118110237" top="0.55118110236220474" bottom="0.34" header="0.35433070866141736" footer="0.19685039370078741"/>
  <pageSetup paperSize="5" scale="70" orientation="landscape" blackAndWhite="1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15</vt:i4>
      </vt:variant>
      <vt:variant>
        <vt:lpstr>ช่วงที่มีชื่อ</vt:lpstr>
      </vt:variant>
      <vt:variant>
        <vt:i4>1</vt:i4>
      </vt:variant>
    </vt:vector>
  </HeadingPairs>
  <TitlesOfParts>
    <vt:vector size="16" baseType="lpstr">
      <vt:lpstr>10699</vt:lpstr>
      <vt:lpstr>10866</vt:lpstr>
      <vt:lpstr>10867</vt:lpstr>
      <vt:lpstr>10868</vt:lpstr>
      <vt:lpstr>10869</vt:lpstr>
      <vt:lpstr>10870</vt:lpstr>
      <vt:lpstr>13817</vt:lpstr>
      <vt:lpstr>28849</vt:lpstr>
      <vt:lpstr>28850</vt:lpstr>
      <vt:lpstr>27000</vt:lpstr>
      <vt:lpstr>ผูกสูตร Planfin64</vt:lpstr>
      <vt:lpstr>ผลการดำเนินงาน Planfin 64</vt:lpstr>
      <vt:lpstr>Sheet10</vt:lpstr>
      <vt:lpstr>Sheet2</vt:lpstr>
      <vt:lpstr>ผลการดำเนินงาน Planfin 63</vt:lpstr>
      <vt:lpstr>'ผูกสูตร Planfin64'!Print_Titles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mama</cp:lastModifiedBy>
  <cp:lastPrinted>2020-11-20T15:42:12Z</cp:lastPrinted>
  <dcterms:created xsi:type="dcterms:W3CDTF">2016-12-18T03:50:18Z</dcterms:created>
  <dcterms:modified xsi:type="dcterms:W3CDTF">2020-11-20T17:21:25Z</dcterms:modified>
</cp:coreProperties>
</file>