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40" yWindow="75" windowWidth="20115" windowHeight="7995" tabRatio="880" firstSheet="1" activeTab="9"/>
  </bookViews>
  <sheets>
    <sheet name="จัดสรร 61 ภาพเขต" sheetId="11" r:id="rId1"/>
    <sheet name="สรุปเงินสอย เขต 6 Y61" sheetId="10" r:id="rId2"/>
    <sheet name="BudgetY61 สป" sheetId="12" r:id="rId3"/>
    <sheet name="BudgetY61 ชล" sheetId="2" r:id="rId4"/>
    <sheet name="BudgetY61 รย" sheetId="3" r:id="rId5"/>
    <sheet name="BudgetY61 จบ" sheetId="4" r:id="rId6"/>
    <sheet name="BudgetY61 ตร" sheetId="5" r:id="rId7"/>
    <sheet name="BudgetY61 ฉช" sheetId="6" r:id="rId8"/>
    <sheet name="BudgetY61 ปจ" sheetId="7" r:id="rId9"/>
    <sheet name="BudgetY61 สก" sheetId="8" r:id="rId10"/>
    <sheet name="Sheet1" sheetId="13" r:id="rId11"/>
  </sheets>
  <definedNames>
    <definedName name="_xlnm._FilterDatabase" localSheetId="0" hidden="1">'จัดสรร 61 ภาพเขต'!$A$4:$V$100</definedName>
    <definedName name="_xlnm._FilterDatabase" localSheetId="1" hidden="1">'สรุปเงินสอย เขต 6 Y61'!$A$4:$K$100</definedName>
    <definedName name="_xlnm.Print_Titles" localSheetId="3">'BudgetY61 ชล'!$A:$C</definedName>
    <definedName name="_xlnm.Print_Titles" localSheetId="9">'BudgetY61 สก'!$A:$C</definedName>
    <definedName name="_xlnm.Print_Titles" localSheetId="2">'BudgetY61 สป'!$A:$C</definedName>
    <definedName name="_xlnm.Print_Titles" localSheetId="0">'จัดสรร 61 ภาพเขต'!$C:$E,'จัดสรร 61 ภาพเขต'!$3:$4</definedName>
    <definedName name="_xlnm.Print_Titles" localSheetId="1">'สรุปเงินสอย เขต 6 Y61'!$1:$4</definedName>
  </definedNames>
  <calcPr calcId="144525"/>
</workbook>
</file>

<file path=xl/calcChain.xml><?xml version="1.0" encoding="utf-8"?>
<calcChain xmlns="http://schemas.openxmlformats.org/spreadsheetml/2006/main">
  <c r="H90" i="10" l="1"/>
  <c r="G99" i="10"/>
  <c r="F99" i="10"/>
  <c r="G89" i="10"/>
  <c r="F89" i="10"/>
  <c r="G80" i="10"/>
  <c r="F80" i="10"/>
  <c r="G68" i="10"/>
  <c r="F68" i="10"/>
  <c r="G60" i="10"/>
  <c r="F60" i="10"/>
  <c r="G47" i="10"/>
  <c r="F47" i="10"/>
  <c r="G37" i="10"/>
  <c r="F37" i="10"/>
  <c r="G17" i="10"/>
  <c r="F17" i="10"/>
  <c r="Y9" i="8"/>
  <c r="Y9" i="7"/>
  <c r="Y9" i="6"/>
  <c r="Z9" i="5"/>
  <c r="Y9" i="4"/>
  <c r="AA9" i="3"/>
  <c r="AA9" i="2"/>
  <c r="Z9" i="1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Y17" i="8"/>
  <c r="Y16" i="8"/>
  <c r="Y15" i="8"/>
  <c r="Y14" i="8"/>
  <c r="Y13" i="8"/>
  <c r="Y12" i="8"/>
  <c r="Y11" i="8"/>
  <c r="Y10" i="8"/>
  <c r="AA18" i="3"/>
  <c r="AA17" i="3"/>
  <c r="AA16" i="3"/>
  <c r="AA15" i="3"/>
  <c r="AA14" i="3"/>
  <c r="AA13" i="3"/>
  <c r="AA12" i="3"/>
  <c r="AA11" i="3"/>
  <c r="AA10" i="3"/>
  <c r="Y21" i="4"/>
  <c r="Y20" i="4"/>
  <c r="Y19" i="4"/>
  <c r="Y18" i="4"/>
  <c r="Y17" i="4"/>
  <c r="Y16" i="4"/>
  <c r="Y15" i="4"/>
  <c r="Y14" i="4"/>
  <c r="Y13" i="4"/>
  <c r="Y12" i="4"/>
  <c r="Y11" i="4"/>
  <c r="Y10" i="4"/>
  <c r="Z16" i="5"/>
  <c r="Z15" i="5"/>
  <c r="Z14" i="5"/>
  <c r="Z13" i="5"/>
  <c r="Z12" i="5"/>
  <c r="Z11" i="5"/>
  <c r="Z10" i="5"/>
  <c r="Y19" i="6"/>
  <c r="Y18" i="6"/>
  <c r="Y17" i="6"/>
  <c r="Y16" i="6"/>
  <c r="Y15" i="6"/>
  <c r="Y14" i="6"/>
  <c r="Y13" i="6"/>
  <c r="Y12" i="6"/>
  <c r="Y11" i="6"/>
  <c r="Y10" i="6"/>
  <c r="Y17" i="7"/>
  <c r="Y16" i="7"/>
  <c r="Y15" i="7"/>
  <c r="Y14" i="7"/>
  <c r="Y13" i="7"/>
  <c r="Y12" i="7"/>
  <c r="Y11" i="7"/>
  <c r="Y10" i="7"/>
  <c r="Z21" i="12"/>
  <c r="Z20" i="12"/>
  <c r="Z19" i="12"/>
  <c r="Z18" i="12"/>
  <c r="Z17" i="12"/>
  <c r="Z16" i="12"/>
  <c r="Z15" i="12"/>
  <c r="Z14" i="12"/>
  <c r="Z13" i="12"/>
  <c r="Z12" i="12"/>
  <c r="Z11" i="12"/>
  <c r="Z10" i="12"/>
  <c r="X21" i="12"/>
  <c r="D21" i="12"/>
  <c r="H98" i="10"/>
  <c r="I98" i="10" s="1"/>
  <c r="H97" i="10"/>
  <c r="I97" i="10" s="1"/>
  <c r="H96" i="10"/>
  <c r="I96" i="10" s="1"/>
  <c r="H95" i="10"/>
  <c r="I95" i="10" s="1"/>
  <c r="H94" i="10"/>
  <c r="I94" i="10" s="1"/>
  <c r="H93" i="10"/>
  <c r="I93" i="10" s="1"/>
  <c r="H92" i="10"/>
  <c r="I92" i="10" s="1"/>
  <c r="H91" i="10"/>
  <c r="I91" i="10" s="1"/>
  <c r="I90" i="10"/>
  <c r="H88" i="10"/>
  <c r="I88" i="10" s="1"/>
  <c r="H87" i="10"/>
  <c r="I87" i="10" s="1"/>
  <c r="H86" i="10"/>
  <c r="I86" i="10" s="1"/>
  <c r="H85" i="10"/>
  <c r="I85" i="10" s="1"/>
  <c r="H84" i="10"/>
  <c r="I84" i="10" s="1"/>
  <c r="H83" i="10"/>
  <c r="I83" i="10" s="1"/>
  <c r="H82" i="10"/>
  <c r="I82" i="10" s="1"/>
  <c r="H81" i="10"/>
  <c r="I81" i="10" s="1"/>
  <c r="H79" i="10"/>
  <c r="I79" i="10" s="1"/>
  <c r="H78" i="10"/>
  <c r="I78" i="10" s="1"/>
  <c r="H77" i="10"/>
  <c r="I77" i="10" s="1"/>
  <c r="H76" i="10"/>
  <c r="I76" i="10" s="1"/>
  <c r="H75" i="10"/>
  <c r="I75" i="10" s="1"/>
  <c r="H74" i="10"/>
  <c r="I74" i="10" s="1"/>
  <c r="H73" i="10"/>
  <c r="I73" i="10" s="1"/>
  <c r="H72" i="10"/>
  <c r="I72" i="10" s="1"/>
  <c r="H71" i="10"/>
  <c r="I71" i="10" s="1"/>
  <c r="H70" i="10"/>
  <c r="I70" i="10" s="1"/>
  <c r="H69" i="10"/>
  <c r="I69" i="10" s="1"/>
  <c r="H67" i="10"/>
  <c r="I67" i="10" s="1"/>
  <c r="H66" i="10"/>
  <c r="I66" i="10" s="1"/>
  <c r="H65" i="10"/>
  <c r="I65" i="10" s="1"/>
  <c r="H64" i="10"/>
  <c r="I64" i="10" s="1"/>
  <c r="H63" i="10"/>
  <c r="I63" i="10" s="1"/>
  <c r="H62" i="10"/>
  <c r="I62" i="10" s="1"/>
  <c r="H61" i="10"/>
  <c r="H59" i="10"/>
  <c r="I59" i="10" s="1"/>
  <c r="H58" i="10"/>
  <c r="I58" i="10" s="1"/>
  <c r="H57" i="10"/>
  <c r="I57" i="10" s="1"/>
  <c r="H56" i="10"/>
  <c r="I56" i="10" s="1"/>
  <c r="H55" i="10"/>
  <c r="I55" i="10" s="1"/>
  <c r="H54" i="10"/>
  <c r="I54" i="10" s="1"/>
  <c r="H53" i="10"/>
  <c r="I53" i="10" s="1"/>
  <c r="H52" i="10"/>
  <c r="I52" i="10" s="1"/>
  <c r="H51" i="10"/>
  <c r="I51" i="10" s="1"/>
  <c r="H50" i="10"/>
  <c r="I50" i="10" s="1"/>
  <c r="H49" i="10"/>
  <c r="I49" i="10" s="1"/>
  <c r="H48" i="10"/>
  <c r="I48" i="10" s="1"/>
  <c r="H46" i="10"/>
  <c r="I46" i="10" s="1"/>
  <c r="H45" i="10"/>
  <c r="I45" i="10" s="1"/>
  <c r="H44" i="10"/>
  <c r="I44" i="10" s="1"/>
  <c r="H43" i="10"/>
  <c r="I43" i="10" s="1"/>
  <c r="H42" i="10"/>
  <c r="I42" i="10" s="1"/>
  <c r="H41" i="10"/>
  <c r="I41" i="10" s="1"/>
  <c r="H40" i="10"/>
  <c r="I40" i="10" s="1"/>
  <c r="H39" i="10"/>
  <c r="I39" i="10" s="1"/>
  <c r="H38" i="10"/>
  <c r="I38" i="10" s="1"/>
  <c r="H36" i="10"/>
  <c r="I36" i="10" s="1"/>
  <c r="H35" i="10"/>
  <c r="I35" i="10" s="1"/>
  <c r="H34" i="10"/>
  <c r="I34" i="10" s="1"/>
  <c r="H33" i="10"/>
  <c r="I33" i="10" s="1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3" i="10"/>
  <c r="I23" i="10" s="1"/>
  <c r="H22" i="10"/>
  <c r="I22" i="10" s="1"/>
  <c r="H21" i="10"/>
  <c r="I21" i="10" s="1"/>
  <c r="H20" i="10"/>
  <c r="I20" i="10" s="1"/>
  <c r="H19" i="10"/>
  <c r="I19" i="10" s="1"/>
  <c r="H18" i="10"/>
  <c r="H37" i="10" s="1"/>
  <c r="I37" i="10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H8" i="10"/>
  <c r="I8" i="10" s="1"/>
  <c r="H7" i="10"/>
  <c r="I7" i="10" s="1"/>
  <c r="H6" i="10"/>
  <c r="I6" i="10" s="1"/>
  <c r="H5" i="10"/>
  <c r="I5" i="10" s="1"/>
  <c r="Y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I18" i="10" l="1"/>
  <c r="H68" i="10"/>
  <c r="I68" i="10" s="1"/>
  <c r="G100" i="10"/>
  <c r="H100" i="10" s="1"/>
  <c r="I100" i="10" s="1"/>
  <c r="F100" i="10"/>
  <c r="H60" i="10"/>
  <c r="I60" i="10" s="1"/>
  <c r="H80" i="10"/>
  <c r="H99" i="10"/>
  <c r="I99" i="10" s="1"/>
  <c r="I61" i="10"/>
  <c r="H17" i="10"/>
  <c r="I17" i="10" s="1"/>
  <c r="H47" i="10"/>
  <c r="H89" i="10"/>
  <c r="I89" i="10" s="1"/>
  <c r="I80" i="10"/>
  <c r="I47" i="10"/>
  <c r="S100" i="11"/>
  <c r="R100" i="11"/>
  <c r="Q100" i="11"/>
  <c r="O100" i="11"/>
  <c r="N100" i="11"/>
  <c r="L100" i="11"/>
  <c r="J100" i="11"/>
  <c r="H100" i="11"/>
  <c r="G100" i="11"/>
  <c r="F100" i="11"/>
  <c r="U99" i="11"/>
  <c r="T99" i="11"/>
  <c r="I99" i="11"/>
  <c r="K99" i="11" s="1"/>
  <c r="M99" i="11" s="1"/>
  <c r="P99" i="11" s="1"/>
  <c r="I98" i="11"/>
  <c r="K98" i="11" s="1"/>
  <c r="M98" i="11" s="1"/>
  <c r="P98" i="11" s="1"/>
  <c r="V98" i="11" s="1"/>
  <c r="I97" i="11"/>
  <c r="K97" i="11" s="1"/>
  <c r="M97" i="11" s="1"/>
  <c r="P97" i="11" s="1"/>
  <c r="V97" i="11" s="1"/>
  <c r="I96" i="11"/>
  <c r="K96" i="11" s="1"/>
  <c r="M96" i="11" s="1"/>
  <c r="P96" i="11" s="1"/>
  <c r="V96" i="11" s="1"/>
  <c r="I95" i="11"/>
  <c r="K95" i="11" s="1"/>
  <c r="M95" i="11" s="1"/>
  <c r="P95" i="11" s="1"/>
  <c r="V95" i="11" s="1"/>
  <c r="I94" i="11"/>
  <c r="K94" i="11" s="1"/>
  <c r="M94" i="11" s="1"/>
  <c r="P94" i="11" s="1"/>
  <c r="V94" i="11" s="1"/>
  <c r="I93" i="11"/>
  <c r="K93" i="11" s="1"/>
  <c r="M93" i="11" s="1"/>
  <c r="P93" i="11" s="1"/>
  <c r="V93" i="11" s="1"/>
  <c r="K92" i="11"/>
  <c r="M92" i="11" s="1"/>
  <c r="P92" i="11" s="1"/>
  <c r="V92" i="11" s="1"/>
  <c r="I92" i="11"/>
  <c r="I91" i="11"/>
  <c r="K91" i="11" s="1"/>
  <c r="M91" i="11" s="1"/>
  <c r="P91" i="11" s="1"/>
  <c r="V91" i="11" s="1"/>
  <c r="I90" i="11"/>
  <c r="K90" i="11" s="1"/>
  <c r="M90" i="11" s="1"/>
  <c r="P90" i="11" s="1"/>
  <c r="V90" i="11" s="1"/>
  <c r="U89" i="11"/>
  <c r="T89" i="11"/>
  <c r="I89" i="11"/>
  <c r="K89" i="11" s="1"/>
  <c r="M89" i="11" s="1"/>
  <c r="P89" i="11" s="1"/>
  <c r="V89" i="11" s="1"/>
  <c r="I88" i="11"/>
  <c r="K88" i="11" s="1"/>
  <c r="M88" i="11" s="1"/>
  <c r="P88" i="11" s="1"/>
  <c r="V88" i="11" s="1"/>
  <c r="I87" i="11"/>
  <c r="K87" i="11" s="1"/>
  <c r="M87" i="11" s="1"/>
  <c r="P87" i="11" s="1"/>
  <c r="V87" i="11" s="1"/>
  <c r="I86" i="11"/>
  <c r="K86" i="11" s="1"/>
  <c r="M86" i="11" s="1"/>
  <c r="P86" i="11" s="1"/>
  <c r="V86" i="11" s="1"/>
  <c r="I85" i="11"/>
  <c r="K85" i="11" s="1"/>
  <c r="M85" i="11" s="1"/>
  <c r="P85" i="11" s="1"/>
  <c r="V85" i="11" s="1"/>
  <c r="K84" i="11"/>
  <c r="M84" i="11" s="1"/>
  <c r="P84" i="11" s="1"/>
  <c r="V84" i="11" s="1"/>
  <c r="I84" i="11"/>
  <c r="I83" i="11"/>
  <c r="K83" i="11" s="1"/>
  <c r="M83" i="11" s="1"/>
  <c r="P83" i="11" s="1"/>
  <c r="V83" i="11" s="1"/>
  <c r="I82" i="11"/>
  <c r="K82" i="11" s="1"/>
  <c r="M82" i="11" s="1"/>
  <c r="P82" i="11" s="1"/>
  <c r="V82" i="11" s="1"/>
  <c r="I81" i="11"/>
  <c r="K81" i="11" s="1"/>
  <c r="M81" i="11" s="1"/>
  <c r="P81" i="11" s="1"/>
  <c r="V81" i="11" s="1"/>
  <c r="U80" i="11"/>
  <c r="T80" i="11"/>
  <c r="I80" i="11"/>
  <c r="K80" i="11" s="1"/>
  <c r="M80" i="11" s="1"/>
  <c r="P80" i="11" s="1"/>
  <c r="V80" i="11" s="1"/>
  <c r="I79" i="11"/>
  <c r="K79" i="11" s="1"/>
  <c r="M79" i="11" s="1"/>
  <c r="P79" i="11" s="1"/>
  <c r="V79" i="11" s="1"/>
  <c r="I78" i="11"/>
  <c r="K78" i="11" s="1"/>
  <c r="M78" i="11" s="1"/>
  <c r="P78" i="11" s="1"/>
  <c r="V78" i="11" s="1"/>
  <c r="I77" i="11"/>
  <c r="K77" i="11" s="1"/>
  <c r="M77" i="11" s="1"/>
  <c r="P77" i="11" s="1"/>
  <c r="V77" i="11" s="1"/>
  <c r="K76" i="11"/>
  <c r="M76" i="11" s="1"/>
  <c r="P76" i="11" s="1"/>
  <c r="V76" i="11" s="1"/>
  <c r="I76" i="11"/>
  <c r="I75" i="11"/>
  <c r="K75" i="11" s="1"/>
  <c r="M75" i="11" s="1"/>
  <c r="P75" i="11" s="1"/>
  <c r="V75" i="11" s="1"/>
  <c r="I74" i="11"/>
  <c r="K74" i="11" s="1"/>
  <c r="M74" i="11" s="1"/>
  <c r="P74" i="11" s="1"/>
  <c r="V74" i="11" s="1"/>
  <c r="I73" i="11"/>
  <c r="K73" i="11" s="1"/>
  <c r="M73" i="11" s="1"/>
  <c r="P73" i="11" s="1"/>
  <c r="V73" i="11" s="1"/>
  <c r="I72" i="11"/>
  <c r="K72" i="11" s="1"/>
  <c r="M72" i="11" s="1"/>
  <c r="P72" i="11" s="1"/>
  <c r="V72" i="11" s="1"/>
  <c r="I71" i="11"/>
  <c r="K71" i="11" s="1"/>
  <c r="M71" i="11" s="1"/>
  <c r="P71" i="11" s="1"/>
  <c r="V71" i="11" s="1"/>
  <c r="I70" i="11"/>
  <c r="K70" i="11" s="1"/>
  <c r="M70" i="11" s="1"/>
  <c r="P70" i="11" s="1"/>
  <c r="V70" i="11" s="1"/>
  <c r="I69" i="11"/>
  <c r="K69" i="11" s="1"/>
  <c r="M69" i="11" s="1"/>
  <c r="P69" i="11" s="1"/>
  <c r="V69" i="11" s="1"/>
  <c r="U68" i="11"/>
  <c r="T68" i="11"/>
  <c r="K68" i="11"/>
  <c r="M68" i="11" s="1"/>
  <c r="P68" i="11" s="1"/>
  <c r="V68" i="11" s="1"/>
  <c r="I68" i="11"/>
  <c r="I67" i="11"/>
  <c r="K67" i="11" s="1"/>
  <c r="M67" i="11" s="1"/>
  <c r="P67" i="11" s="1"/>
  <c r="V67" i="11" s="1"/>
  <c r="I66" i="11"/>
  <c r="K66" i="11" s="1"/>
  <c r="M66" i="11" s="1"/>
  <c r="P66" i="11" s="1"/>
  <c r="V66" i="11" s="1"/>
  <c r="I65" i="11"/>
  <c r="K65" i="11" s="1"/>
  <c r="M65" i="11" s="1"/>
  <c r="P65" i="11" s="1"/>
  <c r="V65" i="11" s="1"/>
  <c r="I64" i="11"/>
  <c r="K64" i="11" s="1"/>
  <c r="M64" i="11" s="1"/>
  <c r="P64" i="11" s="1"/>
  <c r="V64" i="11" s="1"/>
  <c r="I63" i="11"/>
  <c r="K63" i="11" s="1"/>
  <c r="M63" i="11" s="1"/>
  <c r="P63" i="11" s="1"/>
  <c r="V63" i="11" s="1"/>
  <c r="I62" i="11"/>
  <c r="K62" i="11" s="1"/>
  <c r="M62" i="11" s="1"/>
  <c r="P62" i="11" s="1"/>
  <c r="V62" i="11" s="1"/>
  <c r="I61" i="11"/>
  <c r="K61" i="11" s="1"/>
  <c r="M61" i="11" s="1"/>
  <c r="P61" i="11" s="1"/>
  <c r="V61" i="11" s="1"/>
  <c r="U60" i="11"/>
  <c r="T60" i="11"/>
  <c r="K60" i="11"/>
  <c r="M60" i="11" s="1"/>
  <c r="P60" i="11" s="1"/>
  <c r="V60" i="11" s="1"/>
  <c r="I60" i="11"/>
  <c r="I59" i="11"/>
  <c r="K59" i="11" s="1"/>
  <c r="M59" i="11" s="1"/>
  <c r="P59" i="11" s="1"/>
  <c r="V59" i="11" s="1"/>
  <c r="I58" i="11"/>
  <c r="K58" i="11" s="1"/>
  <c r="M58" i="11" s="1"/>
  <c r="P58" i="11" s="1"/>
  <c r="V58" i="11" s="1"/>
  <c r="I57" i="11"/>
  <c r="K57" i="11" s="1"/>
  <c r="M57" i="11" s="1"/>
  <c r="P57" i="11" s="1"/>
  <c r="V57" i="11" s="1"/>
  <c r="I56" i="11"/>
  <c r="K56" i="11" s="1"/>
  <c r="M56" i="11" s="1"/>
  <c r="P56" i="11" s="1"/>
  <c r="V56" i="11" s="1"/>
  <c r="I55" i="11"/>
  <c r="K55" i="11" s="1"/>
  <c r="M55" i="11" s="1"/>
  <c r="P55" i="11" s="1"/>
  <c r="V55" i="11" s="1"/>
  <c r="I54" i="11"/>
  <c r="K54" i="11" s="1"/>
  <c r="M54" i="11" s="1"/>
  <c r="P54" i="11" s="1"/>
  <c r="V54" i="11" s="1"/>
  <c r="I53" i="11"/>
  <c r="K53" i="11" s="1"/>
  <c r="M53" i="11" s="1"/>
  <c r="P53" i="11" s="1"/>
  <c r="V53" i="11" s="1"/>
  <c r="I52" i="11"/>
  <c r="K52" i="11" s="1"/>
  <c r="M52" i="11" s="1"/>
  <c r="P52" i="11" s="1"/>
  <c r="V52" i="11" s="1"/>
  <c r="I51" i="11"/>
  <c r="K51" i="11" s="1"/>
  <c r="M51" i="11" s="1"/>
  <c r="P51" i="11" s="1"/>
  <c r="V51" i="11" s="1"/>
  <c r="I50" i="11"/>
  <c r="K50" i="11" s="1"/>
  <c r="M50" i="11" s="1"/>
  <c r="P50" i="11" s="1"/>
  <c r="V50" i="11" s="1"/>
  <c r="I49" i="11"/>
  <c r="K49" i="11" s="1"/>
  <c r="M49" i="11" s="1"/>
  <c r="P49" i="11" s="1"/>
  <c r="V49" i="11" s="1"/>
  <c r="I48" i="11"/>
  <c r="K48" i="11" s="1"/>
  <c r="M48" i="11" s="1"/>
  <c r="P48" i="11" s="1"/>
  <c r="V48" i="11" s="1"/>
  <c r="U47" i="11"/>
  <c r="T47" i="11"/>
  <c r="I47" i="11"/>
  <c r="K47" i="11" s="1"/>
  <c r="M47" i="11" s="1"/>
  <c r="P47" i="11" s="1"/>
  <c r="V47" i="11" s="1"/>
  <c r="I46" i="11"/>
  <c r="K46" i="11" s="1"/>
  <c r="M46" i="11" s="1"/>
  <c r="P46" i="11" s="1"/>
  <c r="V46" i="11" s="1"/>
  <c r="I45" i="11"/>
  <c r="K45" i="11" s="1"/>
  <c r="M45" i="11" s="1"/>
  <c r="P45" i="11" s="1"/>
  <c r="V45" i="11" s="1"/>
  <c r="I44" i="11"/>
  <c r="K44" i="11" s="1"/>
  <c r="M44" i="11" s="1"/>
  <c r="P44" i="11" s="1"/>
  <c r="V44" i="11" s="1"/>
  <c r="I43" i="11"/>
  <c r="K43" i="11" s="1"/>
  <c r="M43" i="11" s="1"/>
  <c r="P43" i="11" s="1"/>
  <c r="V43" i="11" s="1"/>
  <c r="I42" i="11"/>
  <c r="K42" i="11" s="1"/>
  <c r="M42" i="11" s="1"/>
  <c r="P42" i="11" s="1"/>
  <c r="V42" i="11" s="1"/>
  <c r="I41" i="11"/>
  <c r="K41" i="11" s="1"/>
  <c r="M41" i="11" s="1"/>
  <c r="P41" i="11" s="1"/>
  <c r="V41" i="11" s="1"/>
  <c r="I40" i="11"/>
  <c r="K40" i="11" s="1"/>
  <c r="M40" i="11" s="1"/>
  <c r="P40" i="11" s="1"/>
  <c r="V40" i="11" s="1"/>
  <c r="I39" i="11"/>
  <c r="K39" i="11" s="1"/>
  <c r="M39" i="11" s="1"/>
  <c r="P39" i="11" s="1"/>
  <c r="V39" i="11" s="1"/>
  <c r="I38" i="11"/>
  <c r="K38" i="11" s="1"/>
  <c r="M38" i="11" s="1"/>
  <c r="P38" i="11" s="1"/>
  <c r="V38" i="11" s="1"/>
  <c r="U37" i="11"/>
  <c r="T37" i="11"/>
  <c r="I37" i="11"/>
  <c r="K37" i="11" s="1"/>
  <c r="M37" i="11" s="1"/>
  <c r="P37" i="11" s="1"/>
  <c r="V37" i="11" s="1"/>
  <c r="I36" i="11"/>
  <c r="K36" i="11" s="1"/>
  <c r="M36" i="11" s="1"/>
  <c r="P36" i="11" s="1"/>
  <c r="V36" i="11" s="1"/>
  <c r="I35" i="11"/>
  <c r="K35" i="11" s="1"/>
  <c r="M35" i="11" s="1"/>
  <c r="P35" i="11" s="1"/>
  <c r="V35" i="11" s="1"/>
  <c r="K34" i="11"/>
  <c r="M34" i="11" s="1"/>
  <c r="P34" i="11" s="1"/>
  <c r="V34" i="11" s="1"/>
  <c r="I34" i="11"/>
  <c r="M33" i="11"/>
  <c r="P33" i="11" s="1"/>
  <c r="V33" i="11" s="1"/>
  <c r="I33" i="11"/>
  <c r="K33" i="11" s="1"/>
  <c r="I32" i="11"/>
  <c r="K32" i="11" s="1"/>
  <c r="M32" i="11" s="1"/>
  <c r="P32" i="11" s="1"/>
  <c r="V32" i="11" s="1"/>
  <c r="I31" i="11"/>
  <c r="K31" i="11" s="1"/>
  <c r="M31" i="11" s="1"/>
  <c r="P31" i="11" s="1"/>
  <c r="V31" i="11" s="1"/>
  <c r="K30" i="11"/>
  <c r="M30" i="11" s="1"/>
  <c r="P30" i="11" s="1"/>
  <c r="V30" i="11" s="1"/>
  <c r="I30" i="11"/>
  <c r="M29" i="11"/>
  <c r="P29" i="11" s="1"/>
  <c r="V29" i="11" s="1"/>
  <c r="I29" i="11"/>
  <c r="K29" i="11" s="1"/>
  <c r="P28" i="11"/>
  <c r="V28" i="11" s="1"/>
  <c r="I28" i="11"/>
  <c r="K28" i="11" s="1"/>
  <c r="M28" i="11" s="1"/>
  <c r="I27" i="11"/>
  <c r="K27" i="11" s="1"/>
  <c r="M27" i="11" s="1"/>
  <c r="P27" i="11" s="1"/>
  <c r="V27" i="11" s="1"/>
  <c r="I26" i="11"/>
  <c r="K26" i="11" s="1"/>
  <c r="M26" i="11" s="1"/>
  <c r="P26" i="11" s="1"/>
  <c r="V26" i="11" s="1"/>
  <c r="I25" i="11"/>
  <c r="K25" i="11" s="1"/>
  <c r="M25" i="11" s="1"/>
  <c r="P25" i="11" s="1"/>
  <c r="V25" i="11" s="1"/>
  <c r="I24" i="11"/>
  <c r="K24" i="11" s="1"/>
  <c r="M24" i="11" s="1"/>
  <c r="P24" i="11" s="1"/>
  <c r="V24" i="11" s="1"/>
  <c r="I23" i="11"/>
  <c r="K23" i="11" s="1"/>
  <c r="M23" i="11" s="1"/>
  <c r="P23" i="11" s="1"/>
  <c r="V23" i="11" s="1"/>
  <c r="I22" i="11"/>
  <c r="K22" i="11" s="1"/>
  <c r="M22" i="11" s="1"/>
  <c r="P22" i="11" s="1"/>
  <c r="V22" i="11" s="1"/>
  <c r="I21" i="11"/>
  <c r="K21" i="11" s="1"/>
  <c r="M21" i="11" s="1"/>
  <c r="P21" i="11" s="1"/>
  <c r="V21" i="11" s="1"/>
  <c r="K20" i="11"/>
  <c r="M20" i="11" s="1"/>
  <c r="P20" i="11" s="1"/>
  <c r="V20" i="11" s="1"/>
  <c r="I20" i="11"/>
  <c r="I19" i="11"/>
  <c r="K19" i="11" s="1"/>
  <c r="M19" i="11" s="1"/>
  <c r="P19" i="11" s="1"/>
  <c r="V19" i="11" s="1"/>
  <c r="I18" i="11"/>
  <c r="K18" i="11" s="1"/>
  <c r="M18" i="11" s="1"/>
  <c r="P18" i="11" s="1"/>
  <c r="V18" i="11" s="1"/>
  <c r="U17" i="11"/>
  <c r="U100" i="11" s="1"/>
  <c r="T17" i="11"/>
  <c r="I17" i="11"/>
  <c r="I100" i="11" s="1"/>
  <c r="I16" i="11"/>
  <c r="K16" i="11" s="1"/>
  <c r="M16" i="11" s="1"/>
  <c r="P16" i="11" s="1"/>
  <c r="V16" i="11" s="1"/>
  <c r="I15" i="11"/>
  <c r="K15" i="11" s="1"/>
  <c r="M15" i="11" s="1"/>
  <c r="P15" i="11" s="1"/>
  <c r="V15" i="11" s="1"/>
  <c r="I14" i="11"/>
  <c r="K14" i="11" s="1"/>
  <c r="M14" i="11" s="1"/>
  <c r="P14" i="11" s="1"/>
  <c r="V14" i="11" s="1"/>
  <c r="I13" i="11"/>
  <c r="K13" i="11" s="1"/>
  <c r="M13" i="11" s="1"/>
  <c r="P13" i="11" s="1"/>
  <c r="V13" i="11" s="1"/>
  <c r="I12" i="11"/>
  <c r="K12" i="11" s="1"/>
  <c r="M12" i="11" s="1"/>
  <c r="P12" i="11" s="1"/>
  <c r="V12" i="11" s="1"/>
  <c r="I11" i="11"/>
  <c r="K11" i="11" s="1"/>
  <c r="M11" i="11" s="1"/>
  <c r="P11" i="11" s="1"/>
  <c r="V11" i="11" s="1"/>
  <c r="K10" i="11"/>
  <c r="M10" i="11" s="1"/>
  <c r="P10" i="11" s="1"/>
  <c r="V10" i="11" s="1"/>
  <c r="I10" i="11"/>
  <c r="I9" i="11"/>
  <c r="K9" i="11" s="1"/>
  <c r="M9" i="11" s="1"/>
  <c r="P9" i="11" s="1"/>
  <c r="V9" i="11" s="1"/>
  <c r="I8" i="11"/>
  <c r="K8" i="11" s="1"/>
  <c r="M8" i="11" s="1"/>
  <c r="P8" i="11" s="1"/>
  <c r="V8" i="11" s="1"/>
  <c r="I7" i="11"/>
  <c r="K7" i="11" s="1"/>
  <c r="M7" i="11" s="1"/>
  <c r="P7" i="11" s="1"/>
  <c r="V7" i="11" s="1"/>
  <c r="I6" i="11"/>
  <c r="K6" i="11" s="1"/>
  <c r="M6" i="11" s="1"/>
  <c r="P6" i="11" s="1"/>
  <c r="V6" i="11" s="1"/>
  <c r="I5" i="11"/>
  <c r="K5" i="11" s="1"/>
  <c r="M5" i="11" s="1"/>
  <c r="P5" i="11" s="1"/>
  <c r="V5" i="11" s="1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T100" i="11" l="1"/>
  <c r="V99" i="11"/>
  <c r="Y18" i="8"/>
  <c r="Y20" i="6"/>
  <c r="K17" i="11"/>
  <c r="K100" i="11" l="1"/>
  <c r="M17" i="11"/>
  <c r="M100" i="11" l="1"/>
  <c r="P17" i="11"/>
  <c r="V17" i="11" s="1"/>
  <c r="V100" i="11" s="1"/>
  <c r="P100" i="11" l="1"/>
</calcChain>
</file>

<file path=xl/sharedStrings.xml><?xml version="1.0" encoding="utf-8"?>
<sst xmlns="http://schemas.openxmlformats.org/spreadsheetml/2006/main" count="1493" uniqueCount="370">
  <si>
    <t>รายงานสรุปยอดเงินงบประมาณสุทธิรายกองทุน จำแนกตามหน่วยบริการ</t>
  </si>
  <si>
    <t>เขตพื้นที่  เขต 6 ระยอง จังหวัด สมุทรปราการ</t>
  </si>
  <si>
    <t>รหัสหน่วยบริการ  ทั้งหมด หน่วยบริการ  ทั้งหมด   สังกัด  ทั้งหมด</t>
  </si>
  <si>
    <t>วันที่ทำรายการตั้งแต่  01 ตุลาคม 2560 ถึง 30 กันยายน 2561</t>
  </si>
  <si>
    <t>ข้อมูล ณ วันที่ 22 ตุลาคม 2561</t>
  </si>
  <si>
    <t>รหัสหน่วยบริการ</t>
  </si>
  <si>
    <t>หน่วยบริการ</t>
  </si>
  <si>
    <t>สังกัด</t>
  </si>
  <si>
    <t>กองทุนค่าบริการทางการแพทย์</t>
  </si>
  <si>
    <t>กองทุนเอดส์</t>
  </si>
  <si>
    <t>กองทุนไตวายเรื้อรัง</t>
  </si>
  <si>
    <t>กองทุนควบคุมป้องกันความรุนแรงของโรคเบาหวาน</t>
  </si>
  <si>
    <t>งบค่าใช้จ่ายเพื่อเพิ่มประสิทธิภาพหน่วยบริการ</t>
  </si>
  <si>
    <t>ค่ารักษาพยาบาลสิทธิ อปท.</t>
  </si>
  <si>
    <t>งบอื่น ๆ</t>
  </si>
  <si>
    <t>ค่าบริการสาธารณสุขสำหรับผู้สูงอายุที่มีภาวะพึ่งพิง</t>
  </si>
  <si>
    <t>ค่ารักษาพยาบาลผู้ประกันตนที่เป็นคนพิการ สิทธิประกันสังคม</t>
  </si>
  <si>
    <t>ค่าบริการสาธารณสุขเพิ่มเติมสำหรับการบริการระดับปฐมภูมิที่มีแพทย์ประจำครอบครัว</t>
  </si>
  <si>
    <t>รวม</t>
  </si>
  <si>
    <t>กองทุนผู้ป่วยนอก</t>
  </si>
  <si>
    <t>กองทุนผู้ป่วยใน</t>
  </si>
  <si>
    <t>กองทุนสร้างเสริมสุขภาพและป้องกันโรค</t>
  </si>
  <si>
    <t>กองทุน CENTRAL REIMBURSE</t>
  </si>
  <si>
    <t>งบค่าบริการทางการแพทย์ที่เบิกจ่ายในลักษณะงบลงทุน</t>
  </si>
  <si>
    <t>กองทุนฟื้นฟูสมรรถภาพด้านการแพทย์</t>
  </si>
  <si>
    <t>เงินช่วยเหลือผู้รับบริการ ม. 41</t>
  </si>
  <si>
    <t>งบจ่ายตามเกณฑ์คุณภาพผลงานบริการ</t>
  </si>
  <si>
    <t>งบแพทย์แผนไทย</t>
  </si>
  <si>
    <t>งบ CF</t>
  </si>
  <si>
    <t>เงินจ่ายจากรายการรายได้สูง(ต่ำ)กว่าค่าใช้จ่ายสะสม(ตามมติบอร์ด)</t>
  </si>
  <si>
    <t>งบกลางกรณีชดเชยกองทุนผู้ป่วยใน</t>
  </si>
  <si>
    <t>กองทุนสำรองกลางกรณีมีเหตุฉุกเฉิน</t>
  </si>
  <si>
    <t>งบประมาณสุทธิ</t>
  </si>
  <si>
    <t>00935</t>
  </si>
  <si>
    <t>รพ.สต.เฉลิมพระเกียรติฯ ต.บางเมืองนวมินทราชินี</t>
  </si>
  <si>
    <t>รัฐในสธ.(สังกัด สป.)</t>
  </si>
  <si>
    <t>10685</t>
  </si>
  <si>
    <t>โรงพยาบาลสมุทรปราการ</t>
  </si>
  <si>
    <t>10752</t>
  </si>
  <si>
    <t>โรงพยาบาลบางบ่อ</t>
  </si>
  <si>
    <t>10753</t>
  </si>
  <si>
    <t>โรงพยาบาลบางพลี</t>
  </si>
  <si>
    <t>10754</t>
  </si>
  <si>
    <t>โรงพยาบาลบางจาก</t>
  </si>
  <si>
    <t>10755</t>
  </si>
  <si>
    <t>โรงพยาบาลพระสมุทรเจดีย์</t>
  </si>
  <si>
    <t>รัฐนอก สธ.</t>
  </si>
  <si>
    <t>เอกชน</t>
  </si>
  <si>
    <t>11769</t>
  </si>
  <si>
    <t>โรงพยาบาลเซ็นทรัลปาร์คบริษัท เซ็นทรัล ปาร์ค จำกัด</t>
  </si>
  <si>
    <t>11775</t>
  </si>
  <si>
    <t>โรงพยาบาลเมืองสมุทรปู่เจ้าฯบจ.โรงพยาบาลเมืองสมุทรปู่เจ้าฯ(เมืองสมุทรปู่เจ้าสมิงพราย)</t>
  </si>
  <si>
    <t>รัฐพิเศษ</t>
  </si>
  <si>
    <t>23963</t>
  </si>
  <si>
    <t>คลินิกหัวเฉียวมูลนิธิป่อเต็กตึ้ง</t>
  </si>
  <si>
    <t>24979</t>
  </si>
  <si>
    <t>มิตรไมตรีคลินิกเวชกรรมตลาดไทยประกันบริษัท มิตรไมตรีการแพทย์ จำกัด</t>
  </si>
  <si>
    <t>รัฐนอก สธ.(อปท.)</t>
  </si>
  <si>
    <t>28785</t>
  </si>
  <si>
    <t>โรงพยาบาลบางเสาธง</t>
  </si>
  <si>
    <t>31159</t>
  </si>
  <si>
    <t>มิตรไมตรีคลินิกเวชกรรมสาขาแพรกษาบริษัท มิตรไมตรีการแพทย์ จำกัด</t>
  </si>
  <si>
    <t>เขตพื้นที่  เขต 6 ระยอง จังหวัด ชลบุรี</t>
  </si>
  <si>
    <t>เงินช่วยเหลือผู้ให้บริการ</t>
  </si>
  <si>
    <t>เงินชดเชยตามมติบอร์ดอนุมัติ (เงินที่เบิกจากกำไรสะสม)</t>
  </si>
  <si>
    <t>10662</t>
  </si>
  <si>
    <t>โรงพยาบาลชลบุรี</t>
  </si>
  <si>
    <t>10817</t>
  </si>
  <si>
    <t>โรงพยาบาลบ้านบึง</t>
  </si>
  <si>
    <t>10818</t>
  </si>
  <si>
    <t>โรงพยาบาลหนองใหญ่</t>
  </si>
  <si>
    <t>10819</t>
  </si>
  <si>
    <t>โรงพยาบาลบางละมุง</t>
  </si>
  <si>
    <t>10820</t>
  </si>
  <si>
    <t>โรงพยาบาลวัดญาณสังวราราม</t>
  </si>
  <si>
    <t>10821</t>
  </si>
  <si>
    <t>โรงพยาบาลพานทอง</t>
  </si>
  <si>
    <t>10822</t>
  </si>
  <si>
    <t>โรงพยาบาลพนัสนิคม</t>
  </si>
  <si>
    <t>10823</t>
  </si>
  <si>
    <t>โรงพยาบาลแหลมฉบัง</t>
  </si>
  <si>
    <t>10824</t>
  </si>
  <si>
    <t>โรงพยาบาลเกาะสีชัง</t>
  </si>
  <si>
    <t>10825</t>
  </si>
  <si>
    <t>โรงพยาบาลสัตหีบ</t>
  </si>
  <si>
    <t>10826</t>
  </si>
  <si>
    <t>โรงพยาบาลบ่อทอง</t>
  </si>
  <si>
    <t>22670</t>
  </si>
  <si>
    <t>คลินิกหมอครอบครัว ศูนย์สุขภาพชุมชนเมืองชลบุรี</t>
  </si>
  <si>
    <t>28006</t>
  </si>
  <si>
    <t>โรงพยาบาลเกาะจันทร์</t>
  </si>
  <si>
    <t>11486</t>
  </si>
  <si>
    <t>โรงพยาบาลค่ายนวมินทราชินี</t>
  </si>
  <si>
    <t>13766</t>
  </si>
  <si>
    <t>โรงพยาบาลมหาวิทยาลัยบูรพา</t>
  </si>
  <si>
    <t>24128</t>
  </si>
  <si>
    <t>มิตรไมตรีคลินิกเวชกรรม เขาน้อยบริษัท มิตรไมตรีการแพทย์ จำกัด</t>
  </si>
  <si>
    <t>25012</t>
  </si>
  <si>
    <t>คลินิกเวชกรรมเอเซียอินเตอร์บจ.เอเซีย อินเตอร์ คลินิก</t>
  </si>
  <si>
    <t>13754</t>
  </si>
  <si>
    <t>รพ.สมเด็จพระบรมราชเทวี ณ ศรีราชา</t>
  </si>
  <si>
    <t>28005</t>
  </si>
  <si>
    <t>โรงพยาบาลเมืองพัทยา</t>
  </si>
  <si>
    <t>เขตพื้นที่  เขต 6 ระยอง จังหวัด ระยอง</t>
  </si>
  <si>
    <t>10663</t>
  </si>
  <si>
    <t>โรงพยาบาลระยอง</t>
  </si>
  <si>
    <t>10827</t>
  </si>
  <si>
    <t>โรงพยาบาลเฉลิมพระเกียรติสมเด็จพระเทพรัตนราชสุดาฯสยามบรมราชกุมารี ระยอง</t>
  </si>
  <si>
    <t>10828</t>
  </si>
  <si>
    <t>โรงพยาบาลบ้านฉาง</t>
  </si>
  <si>
    <t>10829</t>
  </si>
  <si>
    <t>โรงพยาบาลแกลง</t>
  </si>
  <si>
    <t>10830</t>
  </si>
  <si>
    <t>โรงพยาบาลวังจันทร์</t>
  </si>
  <si>
    <t>10831</t>
  </si>
  <si>
    <t>โรงพยาบาลบ้านค่าย</t>
  </si>
  <si>
    <t>10832</t>
  </si>
  <si>
    <t>โรงพยาบาลปลวกแดง</t>
  </si>
  <si>
    <t>22734</t>
  </si>
  <si>
    <t>โรงพยาบาลเขาชะเมาเฉลิมพระเกียรติ 80 พรรษา</t>
  </si>
  <si>
    <t>23962</t>
  </si>
  <si>
    <t>โรงพยาบาลนิคมพัฒนา</t>
  </si>
  <si>
    <t>เขตพื้นที่  เขต 6 ระยอง จังหวัด จันทบุรี</t>
  </si>
  <si>
    <t>10664</t>
  </si>
  <si>
    <t>โรงพยาบาลพระปกเกล้า</t>
  </si>
  <si>
    <t>10834</t>
  </si>
  <si>
    <t>โรงพยาบาลขลุง</t>
  </si>
  <si>
    <t>10835</t>
  </si>
  <si>
    <t>โรงพยาบาลท่าใหม่</t>
  </si>
  <si>
    <t>10836</t>
  </si>
  <si>
    <t>โรงพยาบาลเขาสุกิม</t>
  </si>
  <si>
    <t>10837</t>
  </si>
  <si>
    <t>โรงพยาบาลสองพี่น้อง</t>
  </si>
  <si>
    <t>10838</t>
  </si>
  <si>
    <t>โรงพยาบาลโป่งน้ำร้อน</t>
  </si>
  <si>
    <t>10839</t>
  </si>
  <si>
    <t>โรงพยาบาลมะขาม</t>
  </si>
  <si>
    <t>10840</t>
  </si>
  <si>
    <t>โรงพยาบาลแหลมสิงห์</t>
  </si>
  <si>
    <t>10841</t>
  </si>
  <si>
    <t>โรงพยาบาลสอยดาว</t>
  </si>
  <si>
    <t>10842</t>
  </si>
  <si>
    <t>โรงพยาบาลแก่งหางแมว</t>
  </si>
  <si>
    <t>10843</t>
  </si>
  <si>
    <t>โรงพยาบาลนายายอาม</t>
  </si>
  <si>
    <t>10844</t>
  </si>
  <si>
    <t>โรงพยาบาลเขาคิชฌกูฏ</t>
  </si>
  <si>
    <t>เขตพื้นที่  เขต 6 ระยอง จังหวัด ตราด</t>
  </si>
  <si>
    <t>10696</t>
  </si>
  <si>
    <t>โรงพยาบาลตราด</t>
  </si>
  <si>
    <t>10845</t>
  </si>
  <si>
    <t>โรงพยาบาลคลองใหญ่</t>
  </si>
  <si>
    <t>10846</t>
  </si>
  <si>
    <t>โรงพยาบาลเขาสมิง</t>
  </si>
  <si>
    <t>10847</t>
  </si>
  <si>
    <t>โรงพยาบาลบ่อไร่</t>
  </si>
  <si>
    <t>10848</t>
  </si>
  <si>
    <t>โรงพยาบาลแหลมงอบ</t>
  </si>
  <si>
    <t>10849</t>
  </si>
  <si>
    <t>โรงพยาบาลเกาะกูด</t>
  </si>
  <si>
    <t>13816</t>
  </si>
  <si>
    <t>โรงพยาบาลเกาะช้าง</t>
  </si>
  <si>
    <t>เขตพื้นที่  เขต 6 ระยอง จังหวัด ฉะเชิงเทรา</t>
  </si>
  <si>
    <t>10697</t>
  </si>
  <si>
    <t>โรงพยาบาลพุทธโสธร</t>
  </si>
  <si>
    <t>10833</t>
  </si>
  <si>
    <t>โรงพยาบาลท่าตะเกียบ</t>
  </si>
  <si>
    <t>10850</t>
  </si>
  <si>
    <t>โรงพยาบาลบางคล้า</t>
  </si>
  <si>
    <t>10851</t>
  </si>
  <si>
    <t>โรงพยาบาลบางน้ำเปรี้ยว</t>
  </si>
  <si>
    <t>10852</t>
  </si>
  <si>
    <t>โรงพยาบาลบางปะกง</t>
  </si>
  <si>
    <t>10853</t>
  </si>
  <si>
    <t>โรงพยาบาลบ้านโพธิ์</t>
  </si>
  <si>
    <t>10854</t>
  </si>
  <si>
    <t>โรงพยาบาลพนมสารคาม</t>
  </si>
  <si>
    <t>10855</t>
  </si>
  <si>
    <t>โรงพยาบาลสนามชัยเขต</t>
  </si>
  <si>
    <t>10856</t>
  </si>
  <si>
    <t>โรงพยาบาลแปลงยาว</t>
  </si>
  <si>
    <t>13747</t>
  </si>
  <si>
    <t>รพช.ราชสาส์น</t>
  </si>
  <si>
    <t>31327</t>
  </si>
  <si>
    <t>โรงพยาบาลคลองเขื่อน</t>
  </si>
  <si>
    <t>เขตพื้นที่  เขต 6 ระยอง จังหวัด ปราจีนบุรี</t>
  </si>
  <si>
    <t>10665</t>
  </si>
  <si>
    <t>โรงพยาบาลเจ้าพระยาอภัยภูเบศร</t>
  </si>
  <si>
    <t>10857</t>
  </si>
  <si>
    <t>โรงพยาบาลกบินทร์บุรี</t>
  </si>
  <si>
    <t>10858</t>
  </si>
  <si>
    <t>โรงพยาบาลนาดี</t>
  </si>
  <si>
    <t>10859</t>
  </si>
  <si>
    <t>โรงพยาบาลบ้านสร้าง</t>
  </si>
  <si>
    <t>10860</t>
  </si>
  <si>
    <t>โรงพยาบาลประจันตคาม</t>
  </si>
  <si>
    <t>10861</t>
  </si>
  <si>
    <t>โรงพยาบาลศรีมหาโพธิ</t>
  </si>
  <si>
    <t>10862</t>
  </si>
  <si>
    <t>โรงพยาบาลศรีมโหสถ</t>
  </si>
  <si>
    <t>11490</t>
  </si>
  <si>
    <t>โรงพยาบาลค่ายจักรพงษ์ มทบ.12</t>
  </si>
  <si>
    <t>เขตพื้นที่  เขต 6 ระยอง จังหวัด สระแก้ว</t>
  </si>
  <si>
    <t>2 ช่องนี้ไม่ถือเป็นเงินสอยเนอะ</t>
  </si>
  <si>
    <t>10699</t>
  </si>
  <si>
    <t>โรงพยาบาลสมเด็จพระยุพราชสระแก้ว</t>
  </si>
  <si>
    <t>10866</t>
  </si>
  <si>
    <t>โรงพยาบาลคลองหาด</t>
  </si>
  <si>
    <t>10867</t>
  </si>
  <si>
    <t>โรงพยาบาลตาพระยา</t>
  </si>
  <si>
    <t>10868</t>
  </si>
  <si>
    <t>โรงพยาบาลวังน้ำเย็น</t>
  </si>
  <si>
    <t>10869</t>
  </si>
  <si>
    <t>โรงพยาบาลวัฒนานคร</t>
  </si>
  <si>
    <t>10870</t>
  </si>
  <si>
    <t>โรงพยาบาลอรัญประเทศ</t>
  </si>
  <si>
    <t>13817</t>
  </si>
  <si>
    <t>โรงพยาบาลเขาฉกรรจ์</t>
  </si>
  <si>
    <t>28849</t>
  </si>
  <si>
    <t>โรงพยาบาลวังสมบูรณ์</t>
  </si>
  <si>
    <t>28850</t>
  </si>
  <si>
    <t>โรงพยาบาลโคกสูง</t>
  </si>
  <si>
    <t>ผลการจัดสรรเงินค่าบริการทางการแพทย์ OP/PP/P สำหรับหน่วยบริการสังกัดสำนักงานปลัดกระทรวงสาธารณสุข ปีงบประมาณ 2561 (เขตปรับเกลี่ย)</t>
  </si>
  <si>
    <t>[1]</t>
  </si>
  <si>
    <t>[2]</t>
  </si>
  <si>
    <t>[3]</t>
  </si>
  <si>
    <t>[4]=[1]+…+[3]</t>
  </si>
  <si>
    <t>[5]</t>
  </si>
  <si>
    <t>[6]=[4]-[5]</t>
  </si>
  <si>
    <t>[7]</t>
  </si>
  <si>
    <t>[8]=[6]+[7]</t>
  </si>
  <si>
    <t>[9]</t>
  </si>
  <si>
    <t>[10]</t>
  </si>
  <si>
    <t>[11]=[8]+[9]+[10]</t>
  </si>
  <si>
    <t>[12]</t>
  </si>
  <si>
    <t>[13]</t>
  </si>
  <si>
    <t>[14]=[12]+[13]</t>
  </si>
  <si>
    <t>[15]</t>
  </si>
  <si>
    <t>[16]</t>
  </si>
  <si>
    <t>[17]=[11]+[15]+[16]-[14]</t>
  </si>
  <si>
    <t>ลำดับ</t>
  </si>
  <si>
    <t>เขต</t>
  </si>
  <si>
    <t>จังหวัด</t>
  </si>
  <si>
    <t>Hmain</t>
  </si>
  <si>
    <t>H-name</t>
  </si>
  <si>
    <t>OP Step ladder</t>
  </si>
  <si>
    <t>P&amp;P  Step ladder</t>
  </si>
  <si>
    <t>ประมาณการเงิน IP รวม</t>
  </si>
  <si>
    <t>รวมประมาณการเงินก่อนปรับลดค่าแรง</t>
  </si>
  <si>
    <t>ปรับลดค่าแรง</t>
  </si>
  <si>
    <t>รวมประมาณการเงินคงเหลือหลังปรับลดค่าแรง</t>
  </si>
  <si>
    <t>เขตปรับเกลี่ยเงินเติมตามเกณฑ์ สป.สธ.</t>
  </si>
  <si>
    <r>
      <t xml:space="preserve">รวมประมาณการ OP+PP+IP หลังปรับลดค่าแรง รวมเงินเติมฯ
</t>
    </r>
    <r>
      <rPr>
        <sz val="10"/>
        <color indexed="10"/>
        <rFont val="Tahoma"/>
        <family val="2"/>
        <charset val="222"/>
      </rPr>
      <t>(ยอดประกันปี61)</t>
    </r>
  </si>
  <si>
    <t>เขตปรับเกลี่ยเงินกันระดับเขต (1,500 ล้านบาท)</t>
  </si>
  <si>
    <t>เขตปรับเกลี่ยเงินกันระดับเขต (1,000 ล้านบาท)</t>
  </si>
  <si>
    <t>ยอดรวม</t>
  </si>
  <si>
    <t>กันเงิน OP Refer ข้ามจังหวัด</t>
  </si>
  <si>
    <t>กันเงิน OP Refer ในจังหวัด/OP AE ในจังหวัด</t>
  </si>
  <si>
    <t>รวมเงินกัน Virtual account</t>
  </si>
  <si>
    <t>เขตสรรเงิน PP Non UC ให้ CUP</t>
  </si>
  <si>
    <t>Hardship</t>
  </si>
  <si>
    <t>ยอดรวมทั้งหมด</t>
  </si>
  <si>
    <t>06</t>
  </si>
  <si>
    <t>สมุทรปราการ</t>
  </si>
  <si>
    <t>รพ.สต.เฉลิมพระเกียรติ บ้านคลองบางปิ้ง</t>
  </si>
  <si>
    <t>รพ.สมุทรปราการ</t>
  </si>
  <si>
    <t>รพ.บางบ่อ</t>
  </si>
  <si>
    <t>รพ.บางพลี</t>
  </si>
  <si>
    <t>รพ.บางจาก</t>
  </si>
  <si>
    <t>รพ.พระสมุทรเจดีย์</t>
  </si>
  <si>
    <t>รพ.บางเสาธง</t>
  </si>
  <si>
    <t>รพ.เซ็นทรัลปาร์ค</t>
  </si>
  <si>
    <t>รพ.เมืองสมุทรปู่เจ้าฯ</t>
  </si>
  <si>
    <t>คลินิกหัวเฉียวมูลนิธิป่อเต็กตึ๊ง</t>
  </si>
  <si>
    <t>มิตรไมตรีคลินิกเวชกรรม(ตลาดไทยประกัน)</t>
  </si>
  <si>
    <t>มิตรไมตรีคลินิกเวชกรรม(สาขาแพรกษา)</t>
  </si>
  <si>
    <t>สมุทรปราการ Total</t>
  </si>
  <si>
    <t>ชลบุรี</t>
  </si>
  <si>
    <t>รพ.ชลบุรี</t>
  </si>
  <si>
    <t>รพ.บ้านบึง</t>
  </si>
  <si>
    <t>รพ.หนองใหญ่</t>
  </si>
  <si>
    <t>รพ.บางละมุง</t>
  </si>
  <si>
    <t>รพ.วัดญาณสังวราราม</t>
  </si>
  <si>
    <t>รพ.พานทอง</t>
  </si>
  <si>
    <t>รพ.พนัสนิคม</t>
  </si>
  <si>
    <t>รพ.แหลมฉบัง</t>
  </si>
  <si>
    <t>รพ.เกาะสีชัง</t>
  </si>
  <si>
    <t>รพ.สัตหีบ</t>
  </si>
  <si>
    <t>รพ.บ่อทอง</t>
  </si>
  <si>
    <t>รพ.เกาะจันทร์</t>
  </si>
  <si>
    <t>รพ.ค่ายนวมินทราชินี</t>
  </si>
  <si>
    <t>รพ.มหาวิทยาลัยบูรพา</t>
  </si>
  <si>
    <t>มิตรไมตรีคลินิกเวชกรรม (เขาน้อย)</t>
  </si>
  <si>
    <t>คลินิกเวชกรรมเอเซียอินเตอร์</t>
  </si>
  <si>
    <t>รพ.เมืองพัทยา</t>
  </si>
  <si>
    <t>ชลบุรี Total</t>
  </si>
  <si>
    <t>ระยอง</t>
  </si>
  <si>
    <t>รพ.ระยอง</t>
  </si>
  <si>
    <t>รพ.เฉลิมพระเกียรติ สมเด็จพระเทพรัตนราชสุดาฯ สยามบรมราชกุมารี ระยอง</t>
  </si>
  <si>
    <t>รพ.บ้านฉาง</t>
  </si>
  <si>
    <t>รพ.แกลง</t>
  </si>
  <si>
    <t>รพ.วังจันทร์</t>
  </si>
  <si>
    <t>รพ.บ้านค่าย</t>
  </si>
  <si>
    <t>รพ.ปลวกแดง</t>
  </si>
  <si>
    <t>รพ.เขาชะเมา เฉลิมพระเกียรติ 80 พรรษา</t>
  </si>
  <si>
    <t>รพ.นิคมพัฒนา</t>
  </si>
  <si>
    <t>ระยอง Total</t>
  </si>
  <si>
    <t>จันทบุรี</t>
  </si>
  <si>
    <t>รพ.พระปกเกล้า</t>
  </si>
  <si>
    <t>รพ.ขลุง</t>
  </si>
  <si>
    <t>รพ.ท่าใหม่</t>
  </si>
  <si>
    <t>รพ.เขาสุกิม</t>
  </si>
  <si>
    <t>รพ.สองพี่น้อง</t>
  </si>
  <si>
    <t>รพ.โป่งน้ำร้อน</t>
  </si>
  <si>
    <t>รพ.มะขาม</t>
  </si>
  <si>
    <t>รพ.แหลมสิงห์</t>
  </si>
  <si>
    <t>รพ.สอยดาว</t>
  </si>
  <si>
    <t>รพ.แก่งหางแมว</t>
  </si>
  <si>
    <t>รพ.นายายอาม</t>
  </si>
  <si>
    <t>รพ.เขาคิชฌกูฏ</t>
  </si>
  <si>
    <t>จันทบุรี Total</t>
  </si>
  <si>
    <t>ตราด</t>
  </si>
  <si>
    <t>รพ.ตราด</t>
  </si>
  <si>
    <t>รพ.คลองใหญ่</t>
  </si>
  <si>
    <t>รพ.เขาสมิง</t>
  </si>
  <si>
    <t>รพ.บ่อไร่</t>
  </si>
  <si>
    <t>รพ.แหลมงอบ</t>
  </si>
  <si>
    <t>รพ.เกาะกูด</t>
  </si>
  <si>
    <t>รพ.เกาะช้าง</t>
  </si>
  <si>
    <t>ตราด Total</t>
  </si>
  <si>
    <t>ฉะเชิงเทรา</t>
  </si>
  <si>
    <t>รพ.พุทธโสธร</t>
  </si>
  <si>
    <t>รพ.ท่าตะเกียบ</t>
  </si>
  <si>
    <t>รพ.บางคล้า</t>
  </si>
  <si>
    <t>รพ.บางน้ำเปรี้ยว</t>
  </si>
  <si>
    <t>รพ.บางปะกง</t>
  </si>
  <si>
    <t>รพ.บ้านโพธิ์</t>
  </si>
  <si>
    <t>รพ.พนมสารคาม</t>
  </si>
  <si>
    <t>รพ.สนามชัยเขต</t>
  </si>
  <si>
    <t>รพ.แปลงยาว</t>
  </si>
  <si>
    <t>รพ.ราชสาส์น</t>
  </si>
  <si>
    <t>รพ.คลองเขื่อน</t>
  </si>
  <si>
    <t>ฉะเชิงเทรา Total</t>
  </si>
  <si>
    <t>ปราจีนบุรี</t>
  </si>
  <si>
    <t>รพ.เจ้าพระยาอภัยภูเบศร</t>
  </si>
  <si>
    <t>รพ.กบินทร์บุรี</t>
  </si>
  <si>
    <t>รพ.นาดี</t>
  </si>
  <si>
    <t>รพ.บ้านสร้าง</t>
  </si>
  <si>
    <t>รพ.ประจันตคาม</t>
  </si>
  <si>
    <t>รพ.ศรีมหาโพธิ</t>
  </si>
  <si>
    <t>รพ.ศรีมโหสถ</t>
  </si>
  <si>
    <t>รพ.ค่ายจักรพงษ์</t>
  </si>
  <si>
    <t>ปราจีนบุรี Total</t>
  </si>
  <si>
    <t>สระแก้ว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</si>
  <si>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</si>
  <si>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</si>
  <si>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</si>
  <si>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</si>
  <si>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</si>
  <si>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</si>
  <si>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</si>
  <si>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</si>
  <si>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</si>
  <si>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สระแก้ว Total</t>
  </si>
  <si>
    <t>Grand Total</t>
  </si>
  <si>
    <t>Post</t>
  </si>
  <si>
    <t xml:space="preserve">    เงินสอย</t>
  </si>
  <si>
    <t>% เงินสอย</t>
  </si>
  <si>
    <t>Pre (เงิน UC_61 + Hs +เขตปรับเกลี่ย)</t>
  </si>
  <si>
    <t>** ไม่รวมงบลงทุน/ม.41/ม.18(4)/งบท้องถิ่น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</si>
</sst>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[$-D00041E]0.#"/>
    <numFmt numFmtId="188" formatCode="_(* #,##0.00_);_(* \(#,##0.00\);_(* &quot;-&quot;??_);_(@_)"/>
    <numFmt numFmtId="189" formatCode="0.000"/>
    <numFmt numFmtId="190" formatCode="_-* #,##0.0_-;\-* #,##0.0_-;_-* &quot;-&quot;??_-;_-@_-"/>
    <numFmt numFmtId="191" formatCode="#,##0.00_ ;[Red]\-#,##0.00\ "/>
  </numFmts>
  <fonts count="73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6"/>
      <name val="AngsanaUPC"/>
      <family val="1"/>
    </font>
    <font>
      <sz val="16"/>
      <name val="AngsanaUPC"/>
      <family val="1"/>
    </font>
    <font>
      <sz val="10"/>
      <color theme="1"/>
      <name val="Tahoma"/>
      <family val="2"/>
    </font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  <charset val="222"/>
    </font>
    <font>
      <b/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MS Sans Serif"/>
      <family val="2"/>
      <charset val="222"/>
    </font>
    <font>
      <sz val="14"/>
      <color indexed="8"/>
      <name val="Angsana New"/>
      <family val="1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  <charset val="222"/>
    </font>
    <font>
      <sz val="16"/>
      <color theme="1"/>
      <name val="CordiaUPC"/>
      <family val="2"/>
      <charset val="222"/>
    </font>
    <font>
      <sz val="10"/>
      <name val="MS Sans Serif"/>
      <family val="2"/>
    </font>
    <font>
      <sz val="11"/>
      <color theme="1"/>
      <name val="Tahoma"/>
      <family val="2"/>
      <charset val="222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  <font>
      <sz val="10"/>
      <color indexed="10"/>
      <name val="Tahoma"/>
      <family val="2"/>
      <charset val="222"/>
    </font>
    <font>
      <sz val="10"/>
      <color rgb="FF000000"/>
      <name val="Tahoma"/>
      <family val="2"/>
      <charset val="222"/>
      <scheme val="minor"/>
    </font>
    <font>
      <b/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Tahoma"/>
      <family val="2"/>
      <scheme val="major"/>
    </font>
    <font>
      <b/>
      <sz val="10"/>
      <name val="Tahoma"/>
      <family val="2"/>
      <scheme val="major"/>
    </font>
    <font>
      <sz val="10"/>
      <color rgb="FF000000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name val="Tahoma"/>
      <family val="2"/>
      <scheme val="major"/>
    </font>
    <font>
      <b/>
      <sz val="10"/>
      <name val="Tahoma"/>
      <family val="2"/>
      <scheme val="minor"/>
    </font>
    <font>
      <sz val="10"/>
      <name val="Tahoma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9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8" fillId="0" borderId="0"/>
    <xf numFmtId="0" fontId="24" fillId="0" borderId="0"/>
    <xf numFmtId="0" fontId="1" fillId="10" borderId="0" applyNumberFormat="0" applyBorder="0" applyAlignment="0" applyProtection="0"/>
    <xf numFmtId="187" fontId="25" fillId="34" borderId="0" applyNumberFormat="0" applyBorder="0" applyAlignment="0" applyProtection="0"/>
    <xf numFmtId="187" fontId="25" fillId="34" borderId="0" applyNumberFormat="0" applyBorder="0" applyAlignment="0" applyProtection="0"/>
    <xf numFmtId="187" fontId="25" fillId="34" borderId="0" applyNumberFormat="0" applyBorder="0" applyAlignment="0" applyProtection="0"/>
    <xf numFmtId="0" fontId="1" fillId="14" borderId="0" applyNumberFormat="0" applyBorder="0" applyAlignment="0" applyProtection="0"/>
    <xf numFmtId="187" fontId="25" fillId="35" borderId="0" applyNumberFormat="0" applyBorder="0" applyAlignment="0" applyProtection="0"/>
    <xf numFmtId="187" fontId="25" fillId="35" borderId="0" applyNumberFormat="0" applyBorder="0" applyAlignment="0" applyProtection="0"/>
    <xf numFmtId="187" fontId="25" fillId="35" borderId="0" applyNumberFormat="0" applyBorder="0" applyAlignment="0" applyProtection="0"/>
    <xf numFmtId="0" fontId="1" fillId="18" borderId="0" applyNumberFormat="0" applyBorder="0" applyAlignment="0" applyProtection="0"/>
    <xf numFmtId="187" fontId="25" fillId="36" borderId="0" applyNumberFormat="0" applyBorder="0" applyAlignment="0" applyProtection="0"/>
    <xf numFmtId="187" fontId="25" fillId="36" borderId="0" applyNumberFormat="0" applyBorder="0" applyAlignment="0" applyProtection="0"/>
    <xf numFmtId="187" fontId="25" fillId="36" borderId="0" applyNumberFormat="0" applyBorder="0" applyAlignment="0" applyProtection="0"/>
    <xf numFmtId="0" fontId="1" fillId="22" borderId="0" applyNumberFormat="0" applyBorder="0" applyAlignment="0" applyProtection="0"/>
    <xf numFmtId="187" fontId="25" fillId="37" borderId="0" applyNumberFormat="0" applyBorder="0" applyAlignment="0" applyProtection="0"/>
    <xf numFmtId="187" fontId="25" fillId="37" borderId="0" applyNumberFormat="0" applyBorder="0" applyAlignment="0" applyProtection="0"/>
    <xf numFmtId="187" fontId="25" fillId="37" borderId="0" applyNumberFormat="0" applyBorder="0" applyAlignment="0" applyProtection="0"/>
    <xf numFmtId="0" fontId="1" fillId="26" borderId="0" applyNumberFormat="0" applyBorder="0" applyAlignment="0" applyProtection="0"/>
    <xf numFmtId="187" fontId="25" fillId="38" borderId="0" applyNumberFormat="0" applyBorder="0" applyAlignment="0" applyProtection="0"/>
    <xf numFmtId="187" fontId="25" fillId="38" borderId="0" applyNumberFormat="0" applyBorder="0" applyAlignment="0" applyProtection="0"/>
    <xf numFmtId="187" fontId="25" fillId="38" borderId="0" applyNumberFormat="0" applyBorder="0" applyAlignment="0" applyProtection="0"/>
    <xf numFmtId="0" fontId="1" fillId="30" borderId="0" applyNumberFormat="0" applyBorder="0" applyAlignment="0" applyProtection="0"/>
    <xf numFmtId="187" fontId="25" fillId="39" borderId="0" applyNumberFormat="0" applyBorder="0" applyAlignment="0" applyProtection="0"/>
    <xf numFmtId="187" fontId="25" fillId="39" borderId="0" applyNumberFormat="0" applyBorder="0" applyAlignment="0" applyProtection="0"/>
    <xf numFmtId="187" fontId="25" fillId="39" borderId="0" applyNumberFormat="0" applyBorder="0" applyAlignment="0" applyProtection="0"/>
    <xf numFmtId="0" fontId="1" fillId="11" borderId="0" applyNumberFormat="0" applyBorder="0" applyAlignment="0" applyProtection="0"/>
    <xf numFmtId="187" fontId="25" fillId="40" borderId="0" applyNumberFormat="0" applyBorder="0" applyAlignment="0" applyProtection="0"/>
    <xf numFmtId="187" fontId="25" fillId="40" borderId="0" applyNumberFormat="0" applyBorder="0" applyAlignment="0" applyProtection="0"/>
    <xf numFmtId="187" fontId="25" fillId="40" borderId="0" applyNumberFormat="0" applyBorder="0" applyAlignment="0" applyProtection="0"/>
    <xf numFmtId="0" fontId="1" fillId="15" borderId="0" applyNumberFormat="0" applyBorder="0" applyAlignment="0" applyProtection="0"/>
    <xf numFmtId="187" fontId="25" fillId="41" borderId="0" applyNumberFormat="0" applyBorder="0" applyAlignment="0" applyProtection="0"/>
    <xf numFmtId="187" fontId="25" fillId="41" borderId="0" applyNumberFormat="0" applyBorder="0" applyAlignment="0" applyProtection="0"/>
    <xf numFmtId="187" fontId="25" fillId="41" borderId="0" applyNumberFormat="0" applyBorder="0" applyAlignment="0" applyProtection="0"/>
    <xf numFmtId="0" fontId="1" fillId="19" borderId="0" applyNumberFormat="0" applyBorder="0" applyAlignment="0" applyProtection="0"/>
    <xf numFmtId="187" fontId="25" fillId="42" borderId="0" applyNumberFormat="0" applyBorder="0" applyAlignment="0" applyProtection="0"/>
    <xf numFmtId="187" fontId="25" fillId="42" borderId="0" applyNumberFormat="0" applyBorder="0" applyAlignment="0" applyProtection="0"/>
    <xf numFmtId="187" fontId="25" fillId="42" borderId="0" applyNumberFormat="0" applyBorder="0" applyAlignment="0" applyProtection="0"/>
    <xf numFmtId="0" fontId="1" fillId="23" borderId="0" applyNumberFormat="0" applyBorder="0" applyAlignment="0" applyProtection="0"/>
    <xf numFmtId="187" fontId="25" fillId="37" borderId="0" applyNumberFormat="0" applyBorder="0" applyAlignment="0" applyProtection="0"/>
    <xf numFmtId="187" fontId="25" fillId="37" borderId="0" applyNumberFormat="0" applyBorder="0" applyAlignment="0" applyProtection="0"/>
    <xf numFmtId="187" fontId="25" fillId="37" borderId="0" applyNumberFormat="0" applyBorder="0" applyAlignment="0" applyProtection="0"/>
    <xf numFmtId="0" fontId="1" fillId="27" borderId="0" applyNumberFormat="0" applyBorder="0" applyAlignment="0" applyProtection="0"/>
    <xf numFmtId="187" fontId="25" fillId="40" borderId="0" applyNumberFormat="0" applyBorder="0" applyAlignment="0" applyProtection="0"/>
    <xf numFmtId="187" fontId="25" fillId="40" borderId="0" applyNumberFormat="0" applyBorder="0" applyAlignment="0" applyProtection="0"/>
    <xf numFmtId="187" fontId="25" fillId="40" borderId="0" applyNumberFormat="0" applyBorder="0" applyAlignment="0" applyProtection="0"/>
    <xf numFmtId="0" fontId="1" fillId="31" borderId="0" applyNumberFormat="0" applyBorder="0" applyAlignment="0" applyProtection="0"/>
    <xf numFmtId="187" fontId="25" fillId="43" borderId="0" applyNumberFormat="0" applyBorder="0" applyAlignment="0" applyProtection="0"/>
    <xf numFmtId="187" fontId="25" fillId="43" borderId="0" applyNumberFormat="0" applyBorder="0" applyAlignment="0" applyProtection="0"/>
    <xf numFmtId="187" fontId="25" fillId="43" borderId="0" applyNumberFormat="0" applyBorder="0" applyAlignment="0" applyProtection="0"/>
    <xf numFmtId="0" fontId="17" fillId="12" borderId="0" applyNumberFormat="0" applyBorder="0" applyAlignment="0" applyProtection="0"/>
    <xf numFmtId="187" fontId="26" fillId="44" borderId="0" applyNumberFormat="0" applyBorder="0" applyAlignment="0" applyProtection="0"/>
    <xf numFmtId="187" fontId="26" fillId="44" borderId="0" applyNumberFormat="0" applyBorder="0" applyAlignment="0" applyProtection="0"/>
    <xf numFmtId="187" fontId="26" fillId="44" borderId="0" applyNumberFormat="0" applyBorder="0" applyAlignment="0" applyProtection="0"/>
    <xf numFmtId="0" fontId="17" fillId="16" borderId="0" applyNumberFormat="0" applyBorder="0" applyAlignment="0" applyProtection="0"/>
    <xf numFmtId="187" fontId="26" fillId="41" borderId="0" applyNumberFormat="0" applyBorder="0" applyAlignment="0" applyProtection="0"/>
    <xf numFmtId="187" fontId="26" fillId="41" borderId="0" applyNumberFormat="0" applyBorder="0" applyAlignment="0" applyProtection="0"/>
    <xf numFmtId="187" fontId="26" fillId="41" borderId="0" applyNumberFormat="0" applyBorder="0" applyAlignment="0" applyProtection="0"/>
    <xf numFmtId="0" fontId="17" fillId="20" borderId="0" applyNumberFormat="0" applyBorder="0" applyAlignment="0" applyProtection="0"/>
    <xf numFmtId="187" fontId="26" fillId="42" borderId="0" applyNumberFormat="0" applyBorder="0" applyAlignment="0" applyProtection="0"/>
    <xf numFmtId="187" fontId="26" fillId="42" borderId="0" applyNumberFormat="0" applyBorder="0" applyAlignment="0" applyProtection="0"/>
    <xf numFmtId="187" fontId="26" fillId="42" borderId="0" applyNumberFormat="0" applyBorder="0" applyAlignment="0" applyProtection="0"/>
    <xf numFmtId="0" fontId="17" fillId="24" borderId="0" applyNumberFormat="0" applyBorder="0" applyAlignment="0" applyProtection="0"/>
    <xf numFmtId="187" fontId="26" fillId="45" borderId="0" applyNumberFormat="0" applyBorder="0" applyAlignment="0" applyProtection="0"/>
    <xf numFmtId="187" fontId="26" fillId="45" borderId="0" applyNumberFormat="0" applyBorder="0" applyAlignment="0" applyProtection="0"/>
    <xf numFmtId="187" fontId="26" fillId="45" borderId="0" applyNumberFormat="0" applyBorder="0" applyAlignment="0" applyProtection="0"/>
    <xf numFmtId="0" fontId="17" fillId="28" borderId="0" applyNumberFormat="0" applyBorder="0" applyAlignment="0" applyProtection="0"/>
    <xf numFmtId="187" fontId="26" fillId="46" borderId="0" applyNumberFormat="0" applyBorder="0" applyAlignment="0" applyProtection="0"/>
    <xf numFmtId="187" fontId="26" fillId="46" borderId="0" applyNumberFormat="0" applyBorder="0" applyAlignment="0" applyProtection="0"/>
    <xf numFmtId="187" fontId="26" fillId="46" borderId="0" applyNumberFormat="0" applyBorder="0" applyAlignment="0" applyProtection="0"/>
    <xf numFmtId="0" fontId="17" fillId="32" borderId="0" applyNumberFormat="0" applyBorder="0" applyAlignment="0" applyProtection="0"/>
    <xf numFmtId="187" fontId="26" fillId="47" borderId="0" applyNumberFormat="0" applyBorder="0" applyAlignment="0" applyProtection="0"/>
    <xf numFmtId="187" fontId="26" fillId="47" borderId="0" applyNumberFormat="0" applyBorder="0" applyAlignment="0" applyProtection="0"/>
    <xf numFmtId="187" fontId="26" fillId="47" borderId="0" applyNumberFormat="0" applyBorder="0" applyAlignment="0" applyProtection="0"/>
    <xf numFmtId="0" fontId="17" fillId="9" borderId="0" applyNumberFormat="0" applyBorder="0" applyAlignment="0" applyProtection="0"/>
    <xf numFmtId="187" fontId="26" fillId="48" borderId="0" applyNumberFormat="0" applyBorder="0" applyAlignment="0" applyProtection="0"/>
    <xf numFmtId="187" fontId="26" fillId="48" borderId="0" applyNumberFormat="0" applyBorder="0" applyAlignment="0" applyProtection="0"/>
    <xf numFmtId="187" fontId="26" fillId="48" borderId="0" applyNumberFormat="0" applyBorder="0" applyAlignment="0" applyProtection="0"/>
    <xf numFmtId="0" fontId="17" fillId="13" borderId="0" applyNumberFormat="0" applyBorder="0" applyAlignment="0" applyProtection="0"/>
    <xf numFmtId="187" fontId="26" fillId="49" borderId="0" applyNumberFormat="0" applyBorder="0" applyAlignment="0" applyProtection="0"/>
    <xf numFmtId="187" fontId="26" fillId="49" borderId="0" applyNumberFormat="0" applyBorder="0" applyAlignment="0" applyProtection="0"/>
    <xf numFmtId="187" fontId="26" fillId="49" borderId="0" applyNumberFormat="0" applyBorder="0" applyAlignment="0" applyProtection="0"/>
    <xf numFmtId="0" fontId="17" fillId="17" borderId="0" applyNumberFormat="0" applyBorder="0" applyAlignment="0" applyProtection="0"/>
    <xf numFmtId="187" fontId="26" fillId="50" borderId="0" applyNumberFormat="0" applyBorder="0" applyAlignment="0" applyProtection="0"/>
    <xf numFmtId="187" fontId="26" fillId="50" borderId="0" applyNumberFormat="0" applyBorder="0" applyAlignment="0" applyProtection="0"/>
    <xf numFmtId="187" fontId="26" fillId="50" borderId="0" applyNumberFormat="0" applyBorder="0" applyAlignment="0" applyProtection="0"/>
    <xf numFmtId="0" fontId="17" fillId="21" borderId="0" applyNumberFormat="0" applyBorder="0" applyAlignment="0" applyProtection="0"/>
    <xf numFmtId="187" fontId="26" fillId="45" borderId="0" applyNumberFormat="0" applyBorder="0" applyAlignment="0" applyProtection="0"/>
    <xf numFmtId="187" fontId="26" fillId="45" borderId="0" applyNumberFormat="0" applyBorder="0" applyAlignment="0" applyProtection="0"/>
    <xf numFmtId="187" fontId="26" fillId="45" borderId="0" applyNumberFormat="0" applyBorder="0" applyAlignment="0" applyProtection="0"/>
    <xf numFmtId="0" fontId="17" fillId="25" borderId="0" applyNumberFormat="0" applyBorder="0" applyAlignment="0" applyProtection="0"/>
    <xf numFmtId="187" fontId="26" fillId="46" borderId="0" applyNumberFormat="0" applyBorder="0" applyAlignment="0" applyProtection="0"/>
    <xf numFmtId="187" fontId="26" fillId="46" borderId="0" applyNumberFormat="0" applyBorder="0" applyAlignment="0" applyProtection="0"/>
    <xf numFmtId="187" fontId="26" fillId="46" borderId="0" applyNumberFormat="0" applyBorder="0" applyAlignment="0" applyProtection="0"/>
    <xf numFmtId="0" fontId="17" fillId="29" borderId="0" applyNumberFormat="0" applyBorder="0" applyAlignment="0" applyProtection="0"/>
    <xf numFmtId="187" fontId="26" fillId="51" borderId="0" applyNumberFormat="0" applyBorder="0" applyAlignment="0" applyProtection="0"/>
    <xf numFmtId="187" fontId="26" fillId="51" borderId="0" applyNumberFormat="0" applyBorder="0" applyAlignment="0" applyProtection="0"/>
    <xf numFmtId="187" fontId="26" fillId="51" borderId="0" applyNumberFormat="0" applyBorder="0" applyAlignment="0" applyProtection="0"/>
    <xf numFmtId="0" fontId="7" fillId="3" borderId="0" applyNumberFormat="0" applyBorder="0" applyAlignment="0" applyProtection="0"/>
    <xf numFmtId="187" fontId="27" fillId="35" borderId="0" applyNumberFormat="0" applyBorder="0" applyAlignment="0" applyProtection="0"/>
    <xf numFmtId="187" fontId="27" fillId="35" borderId="0" applyNumberFormat="0" applyBorder="0" applyAlignment="0" applyProtection="0"/>
    <xf numFmtId="187" fontId="27" fillId="35" borderId="0" applyNumberFormat="0" applyBorder="0" applyAlignment="0" applyProtection="0"/>
    <xf numFmtId="0" fontId="11" fillId="6" borderId="4" applyNumberFormat="0" applyAlignment="0" applyProtection="0"/>
    <xf numFmtId="187" fontId="28" fillId="52" borderId="14" applyNumberFormat="0" applyAlignment="0" applyProtection="0"/>
    <xf numFmtId="187" fontId="28" fillId="52" borderId="14" applyNumberFormat="0" applyAlignment="0" applyProtection="0"/>
    <xf numFmtId="187" fontId="28" fillId="52" borderId="14" applyNumberFormat="0" applyAlignment="0" applyProtection="0"/>
    <xf numFmtId="0" fontId="13" fillId="7" borderId="7" applyNumberFormat="0" applyAlignment="0" applyProtection="0"/>
    <xf numFmtId="187" fontId="29" fillId="53" borderId="15" applyNumberFormat="0" applyAlignment="0" applyProtection="0"/>
    <xf numFmtId="187" fontId="29" fillId="53" borderId="15" applyNumberFormat="0" applyAlignment="0" applyProtection="0"/>
    <xf numFmtId="187" fontId="29" fillId="53" borderId="15" applyNumberFormat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87" fontId="36" fillId="0" borderId="0" applyNumberFormat="0" applyFill="0" applyBorder="0" applyAlignment="0" applyProtection="0"/>
    <xf numFmtId="187" fontId="36" fillId="0" borderId="0" applyNumberFormat="0" applyFill="0" applyBorder="0" applyAlignment="0" applyProtection="0"/>
    <xf numFmtId="187" fontId="36" fillId="0" borderId="0" applyNumberFormat="0" applyFill="0" applyBorder="0" applyAlignment="0" applyProtection="0"/>
    <xf numFmtId="0" fontId="6" fillId="2" borderId="0" applyNumberFormat="0" applyBorder="0" applyAlignment="0" applyProtection="0"/>
    <xf numFmtId="187" fontId="37" fillId="36" borderId="0" applyNumberFormat="0" applyBorder="0" applyAlignment="0" applyProtection="0"/>
    <xf numFmtId="187" fontId="37" fillId="36" borderId="0" applyNumberFormat="0" applyBorder="0" applyAlignment="0" applyProtection="0"/>
    <xf numFmtId="187" fontId="37" fillId="36" borderId="0" applyNumberFormat="0" applyBorder="0" applyAlignment="0" applyProtection="0"/>
    <xf numFmtId="0" fontId="3" fillId="0" borderId="1" applyNumberFormat="0" applyFill="0" applyAlignment="0" applyProtection="0"/>
    <xf numFmtId="187" fontId="38" fillId="0" borderId="16" applyNumberFormat="0" applyFill="0" applyAlignment="0" applyProtection="0"/>
    <xf numFmtId="187" fontId="38" fillId="0" borderId="16" applyNumberFormat="0" applyFill="0" applyAlignment="0" applyProtection="0"/>
    <xf numFmtId="187" fontId="38" fillId="0" borderId="16" applyNumberFormat="0" applyFill="0" applyAlignment="0" applyProtection="0"/>
    <xf numFmtId="0" fontId="4" fillId="0" borderId="2" applyNumberFormat="0" applyFill="0" applyAlignment="0" applyProtection="0"/>
    <xf numFmtId="187" fontId="39" fillId="0" borderId="17" applyNumberFormat="0" applyFill="0" applyAlignment="0" applyProtection="0"/>
    <xf numFmtId="187" fontId="39" fillId="0" borderId="17" applyNumberFormat="0" applyFill="0" applyAlignment="0" applyProtection="0"/>
    <xf numFmtId="187" fontId="39" fillId="0" borderId="17" applyNumberFormat="0" applyFill="0" applyAlignment="0" applyProtection="0"/>
    <xf numFmtId="0" fontId="5" fillId="0" borderId="3" applyNumberFormat="0" applyFill="0" applyAlignment="0" applyProtection="0"/>
    <xf numFmtId="187" fontId="40" fillId="0" borderId="18" applyNumberFormat="0" applyFill="0" applyAlignment="0" applyProtection="0"/>
    <xf numFmtId="187" fontId="40" fillId="0" borderId="18" applyNumberFormat="0" applyFill="0" applyAlignment="0" applyProtection="0"/>
    <xf numFmtId="187" fontId="40" fillId="0" borderId="18" applyNumberFormat="0" applyFill="0" applyAlignment="0" applyProtection="0"/>
    <xf numFmtId="0" fontId="5" fillId="0" borderId="0" applyNumberFormat="0" applyFill="0" applyBorder="0" applyAlignment="0" applyProtection="0"/>
    <xf numFmtId="187" fontId="40" fillId="0" borderId="0" applyNumberFormat="0" applyFill="0" applyBorder="0" applyAlignment="0" applyProtection="0"/>
    <xf numFmtId="187" fontId="40" fillId="0" borderId="0" applyNumberFormat="0" applyFill="0" applyBorder="0" applyAlignment="0" applyProtection="0"/>
    <xf numFmtId="187" fontId="40" fillId="0" borderId="0" applyNumberFormat="0" applyFill="0" applyBorder="0" applyAlignment="0" applyProtection="0"/>
    <xf numFmtId="0" fontId="9" fillId="5" borderId="4" applyNumberFormat="0" applyAlignment="0" applyProtection="0"/>
    <xf numFmtId="187" fontId="41" fillId="39" borderId="14" applyNumberFormat="0" applyAlignment="0" applyProtection="0"/>
    <xf numFmtId="187" fontId="41" fillId="39" borderId="14" applyNumberFormat="0" applyAlignment="0" applyProtection="0"/>
    <xf numFmtId="187" fontId="41" fillId="39" borderId="14" applyNumberFormat="0" applyAlignment="0" applyProtection="0"/>
    <xf numFmtId="0" fontId="12" fillId="0" borderId="6" applyNumberFormat="0" applyFill="0" applyAlignment="0" applyProtection="0"/>
    <xf numFmtId="187" fontId="42" fillId="0" borderId="19" applyNumberFormat="0" applyFill="0" applyAlignment="0" applyProtection="0"/>
    <xf numFmtId="187" fontId="42" fillId="0" borderId="19" applyNumberFormat="0" applyFill="0" applyAlignment="0" applyProtection="0"/>
    <xf numFmtId="187" fontId="42" fillId="0" borderId="19" applyNumberFormat="0" applyFill="0" applyAlignment="0" applyProtection="0"/>
    <xf numFmtId="0" fontId="8" fillId="4" borderId="0" applyNumberFormat="0" applyBorder="0" applyAlignment="0" applyProtection="0"/>
    <xf numFmtId="187" fontId="43" fillId="54" borderId="0" applyNumberFormat="0" applyBorder="0" applyAlignment="0" applyProtection="0"/>
    <xf numFmtId="187" fontId="43" fillId="54" borderId="0" applyNumberFormat="0" applyBorder="0" applyAlignment="0" applyProtection="0"/>
    <xf numFmtId="187" fontId="43" fillId="54" borderId="0" applyNumberFormat="0" applyBorder="0" applyAlignment="0" applyProtection="0"/>
    <xf numFmtId="0" fontId="1" fillId="0" borderId="0"/>
    <xf numFmtId="187" fontId="1" fillId="0" borderId="0"/>
    <xf numFmtId="18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187" fontId="1" fillId="0" borderId="0"/>
    <xf numFmtId="0" fontId="1" fillId="0" borderId="0"/>
    <xf numFmtId="187" fontId="1" fillId="0" borderId="0"/>
    <xf numFmtId="187" fontId="1" fillId="0" borderId="0"/>
    <xf numFmtId="187" fontId="1" fillId="0" borderId="0"/>
    <xf numFmtId="0" fontId="1" fillId="0" borderId="0"/>
    <xf numFmtId="0" fontId="1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" fillId="0" borderId="0"/>
    <xf numFmtId="0" fontId="23" fillId="0" borderId="0"/>
    <xf numFmtId="0" fontId="45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8" fillId="0" borderId="0"/>
    <xf numFmtId="187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187" fontId="46" fillId="0" borderId="0"/>
    <xf numFmtId="190" fontId="46" fillId="0" borderId="0"/>
    <xf numFmtId="187" fontId="4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187" fontId="23" fillId="0" borderId="0"/>
    <xf numFmtId="0" fontId="23" fillId="0" borderId="0"/>
    <xf numFmtId="0" fontId="1" fillId="0" borderId="0"/>
    <xf numFmtId="187" fontId="18" fillId="0" borderId="0"/>
    <xf numFmtId="187" fontId="18" fillId="0" borderId="0"/>
    <xf numFmtId="0" fontId="18" fillId="0" borderId="0"/>
    <xf numFmtId="0" fontId="18" fillId="0" borderId="0"/>
    <xf numFmtId="0" fontId="18" fillId="0" borderId="0"/>
    <xf numFmtId="0" fontId="18" fillId="55" borderId="20" applyNumberFormat="0" applyFont="0" applyAlignment="0" applyProtection="0"/>
    <xf numFmtId="187" fontId="33" fillId="55" borderId="20" applyNumberFormat="0" applyFont="0" applyAlignment="0" applyProtection="0"/>
    <xf numFmtId="187" fontId="33" fillId="55" borderId="20" applyNumberFormat="0" applyFont="0" applyAlignment="0" applyProtection="0"/>
    <xf numFmtId="187" fontId="33" fillId="55" borderId="20" applyNumberFormat="0" applyFont="0" applyAlignment="0" applyProtection="0"/>
    <xf numFmtId="0" fontId="10" fillId="6" borderId="5" applyNumberFormat="0" applyAlignment="0" applyProtection="0"/>
    <xf numFmtId="187" fontId="47" fillId="52" borderId="21" applyNumberFormat="0" applyAlignment="0" applyProtection="0"/>
    <xf numFmtId="187" fontId="47" fillId="52" borderId="21" applyNumberFormat="0" applyAlignment="0" applyProtection="0"/>
    <xf numFmtId="187" fontId="47" fillId="52" borderId="2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7" fontId="48" fillId="0" borderId="0" applyNumberFormat="0" applyFill="0" applyBorder="0" applyAlignment="0" applyProtection="0"/>
    <xf numFmtId="187" fontId="48" fillId="0" borderId="0" applyNumberFormat="0" applyFill="0" applyBorder="0" applyAlignment="0" applyProtection="0"/>
    <xf numFmtId="187" fontId="48" fillId="0" borderId="0" applyNumberFormat="0" applyFill="0" applyBorder="0" applyAlignment="0" applyProtection="0"/>
    <xf numFmtId="0" fontId="16" fillId="0" borderId="9" applyNumberFormat="0" applyFill="0" applyAlignment="0" applyProtection="0"/>
    <xf numFmtId="187" fontId="49" fillId="0" borderId="22" applyNumberFormat="0" applyFill="0" applyAlignment="0" applyProtection="0"/>
    <xf numFmtId="187" fontId="49" fillId="0" borderId="22" applyNumberFormat="0" applyFill="0" applyAlignment="0" applyProtection="0"/>
    <xf numFmtId="187" fontId="49" fillId="0" borderId="22" applyNumberFormat="0" applyFill="0" applyAlignment="0" applyProtection="0"/>
    <xf numFmtId="0" fontId="14" fillId="0" borderId="0" applyNumberFormat="0" applyFill="0" applyBorder="0" applyAlignment="0" applyProtection="0"/>
    <xf numFmtId="187" fontId="50" fillId="0" borderId="0" applyNumberFormat="0" applyFill="0" applyBorder="0" applyAlignment="0" applyProtection="0"/>
    <xf numFmtId="187" fontId="50" fillId="0" borderId="0" applyNumberFormat="0" applyFill="0" applyBorder="0" applyAlignment="0" applyProtection="0"/>
    <xf numFmtId="187" fontId="5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/>
    <xf numFmtId="0" fontId="23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8" fillId="0" borderId="0"/>
    <xf numFmtId="187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2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24" fillId="0" borderId="0"/>
    <xf numFmtId="9" fontId="1" fillId="0" borderId="0" applyFont="0" applyFill="0" applyBorder="0" applyAlignment="0" applyProtection="0"/>
    <xf numFmtId="0" fontId="55" fillId="0" borderId="0"/>
    <xf numFmtId="0" fontId="1" fillId="8" borderId="8" applyNumberFormat="0" applyFont="0" applyAlignment="0" applyProtection="0"/>
    <xf numFmtId="19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4" fillId="0" borderId="0"/>
  </cellStyleXfs>
  <cellXfs count="216">
    <xf numFmtId="0" fontId="0" fillId="0" borderId="0" xfId="0"/>
    <xf numFmtId="0" fontId="56" fillId="0" borderId="0" xfId="248" applyNumberFormat="1" applyFont="1" applyAlignment="1"/>
    <xf numFmtId="0" fontId="57" fillId="0" borderId="0" xfId="220" applyFont="1"/>
    <xf numFmtId="0" fontId="57" fillId="0" borderId="0" xfId="248" applyNumberFormat="1" applyFont="1" applyFill="1" applyBorder="1"/>
    <xf numFmtId="43" fontId="57" fillId="0" borderId="0" xfId="394" applyNumberFormat="1" applyFont="1" applyFill="1" applyBorder="1"/>
    <xf numFmtId="0" fontId="57" fillId="0" borderId="0" xfId="12" applyFont="1" applyFill="1" applyBorder="1" applyAlignment="1">
      <alignment horizontal="center" vertical="center" wrapText="1"/>
    </xf>
    <xf numFmtId="0" fontId="58" fillId="0" borderId="0" xfId="273" applyNumberFormat="1" applyFont="1" applyFill="1" applyBorder="1" applyAlignment="1">
      <alignment horizontal="right"/>
    </xf>
    <xf numFmtId="43" fontId="58" fillId="0" borderId="0" xfId="273" applyNumberFormat="1" applyFont="1" applyFill="1" applyBorder="1"/>
    <xf numFmtId="191" fontId="58" fillId="0" borderId="0" xfId="273" applyNumberFormat="1" applyFont="1" applyFill="1" applyBorder="1" applyAlignment="1"/>
    <xf numFmtId="0" fontId="58" fillId="0" borderId="0" xfId="273" applyNumberFormat="1" applyFont="1" applyFill="1" applyBorder="1" applyAlignment="1"/>
    <xf numFmtId="0" fontId="57" fillId="56" borderId="12" xfId="248" applyNumberFormat="1" applyFont="1" applyFill="1" applyBorder="1" applyAlignment="1">
      <alignment horizontal="center" vertical="center" wrapText="1" shrinkToFit="1"/>
    </xf>
    <xf numFmtId="0" fontId="57" fillId="56" borderId="12" xfId="12" applyFont="1" applyFill="1" applyBorder="1" applyAlignment="1">
      <alignment horizontal="center" vertical="center" wrapText="1" shrinkToFit="1"/>
    </xf>
    <xf numFmtId="0" fontId="57" fillId="56" borderId="12" xfId="220" applyFont="1" applyFill="1" applyBorder="1" applyAlignment="1">
      <alignment horizontal="center" vertical="center" wrapText="1" shrinkToFit="1"/>
    </xf>
    <xf numFmtId="0" fontId="57" fillId="0" borderId="0" xfId="220" applyFont="1" applyAlignment="1">
      <alignment wrapText="1" shrinkToFit="1"/>
    </xf>
    <xf numFmtId="0" fontId="57" fillId="56" borderId="23" xfId="248" applyNumberFormat="1" applyFont="1" applyFill="1" applyBorder="1" applyAlignment="1">
      <alignment horizontal="center" vertical="center" wrapText="1"/>
    </xf>
    <xf numFmtId="0" fontId="57" fillId="56" borderId="24" xfId="248" applyNumberFormat="1" applyFont="1" applyFill="1" applyBorder="1" applyAlignment="1">
      <alignment horizontal="center" vertical="center" wrapText="1"/>
    </xf>
    <xf numFmtId="0" fontId="57" fillId="56" borderId="25" xfId="12" applyFont="1" applyFill="1" applyBorder="1" applyAlignment="1">
      <alignment horizontal="center" vertical="center" wrapText="1"/>
    </xf>
    <xf numFmtId="0" fontId="57" fillId="56" borderId="24" xfId="12" applyFont="1" applyFill="1" applyBorder="1" applyAlignment="1">
      <alignment horizontal="center" vertical="center" wrapText="1"/>
    </xf>
    <xf numFmtId="0" fontId="57" fillId="56" borderId="26" xfId="248" applyNumberFormat="1" applyFont="1" applyFill="1" applyBorder="1" applyAlignment="1">
      <alignment horizontal="center" vertical="center" wrapText="1"/>
    </xf>
    <xf numFmtId="0" fontId="57" fillId="56" borderId="27" xfId="248" applyNumberFormat="1" applyFont="1" applyFill="1" applyBorder="1" applyAlignment="1">
      <alignment horizontal="center" vertical="center" wrapText="1"/>
    </xf>
    <xf numFmtId="0" fontId="57" fillId="56" borderId="28" xfId="248" applyNumberFormat="1" applyFont="1" applyFill="1" applyBorder="1" applyAlignment="1">
      <alignment horizontal="center" vertical="center" wrapText="1"/>
    </xf>
    <xf numFmtId="0" fontId="57" fillId="56" borderId="23" xfId="12" applyFont="1" applyFill="1" applyBorder="1" applyAlignment="1">
      <alignment horizontal="center" vertical="center" wrapText="1"/>
    </xf>
    <xf numFmtId="0" fontId="57" fillId="56" borderId="26" xfId="12" applyFont="1" applyFill="1" applyBorder="1" applyAlignment="1">
      <alignment horizontal="center" vertical="center" wrapText="1"/>
    </xf>
    <xf numFmtId="0" fontId="57" fillId="56" borderId="29" xfId="12" applyFont="1" applyFill="1" applyBorder="1" applyAlignment="1">
      <alignment horizontal="center" vertical="center" wrapText="1"/>
    </xf>
    <xf numFmtId="0" fontId="57" fillId="56" borderId="12" xfId="220" applyFont="1" applyFill="1" applyBorder="1" applyAlignment="1">
      <alignment horizontal="center" vertical="center"/>
    </xf>
    <xf numFmtId="0" fontId="57" fillId="56" borderId="12" xfId="12" applyFont="1" applyFill="1" applyBorder="1" applyAlignment="1">
      <alignment horizontal="center" vertical="center" wrapText="1"/>
    </xf>
    <xf numFmtId="0" fontId="57" fillId="0" borderId="30" xfId="248" applyNumberFormat="1" applyFont="1" applyFill="1" applyBorder="1" applyAlignment="1">
      <alignment horizontal="center"/>
    </xf>
    <xf numFmtId="0" fontId="57" fillId="0" borderId="12" xfId="248" applyNumberFormat="1" applyFont="1" applyFill="1" applyBorder="1"/>
    <xf numFmtId="191" fontId="57" fillId="0" borderId="12" xfId="248" applyNumberFormat="1" applyFont="1" applyFill="1" applyBorder="1"/>
    <xf numFmtId="191" fontId="57" fillId="0" borderId="31" xfId="248" applyNumberFormat="1" applyFont="1" applyFill="1" applyBorder="1"/>
    <xf numFmtId="191" fontId="57" fillId="0" borderId="32" xfId="248" applyNumberFormat="1" applyFont="1" applyFill="1" applyBorder="1"/>
    <xf numFmtId="191" fontId="57" fillId="0" borderId="33" xfId="248" applyNumberFormat="1" applyFont="1" applyFill="1" applyBorder="1"/>
    <xf numFmtId="191" fontId="57" fillId="0" borderId="30" xfId="248" applyNumberFormat="1" applyFont="1" applyFill="1" applyBorder="1"/>
    <xf numFmtId="191" fontId="57" fillId="0" borderId="12" xfId="220" applyNumberFormat="1" applyFont="1" applyBorder="1"/>
    <xf numFmtId="43" fontId="57" fillId="0" borderId="12" xfId="220" applyNumberFormat="1" applyFont="1" applyBorder="1"/>
    <xf numFmtId="0" fontId="61" fillId="0" borderId="12" xfId="12" applyFont="1" applyFill="1" applyBorder="1" applyAlignment="1" applyProtection="1"/>
    <xf numFmtId="0" fontId="57" fillId="57" borderId="30" xfId="248" applyNumberFormat="1" applyFont="1" applyFill="1" applyBorder="1" applyAlignment="1">
      <alignment horizontal="center"/>
    </xf>
    <xf numFmtId="0" fontId="57" fillId="57" borderId="12" xfId="248" applyNumberFormat="1" applyFont="1" applyFill="1" applyBorder="1"/>
    <xf numFmtId="0" fontId="62" fillId="57" borderId="12" xfId="248" applyNumberFormat="1" applyFont="1" applyFill="1" applyBorder="1"/>
    <xf numFmtId="191" fontId="57" fillId="57" borderId="12" xfId="248" applyNumberFormat="1" applyFont="1" applyFill="1" applyBorder="1"/>
    <xf numFmtId="191" fontId="57" fillId="57" borderId="31" xfId="248" applyNumberFormat="1" applyFont="1" applyFill="1" applyBorder="1"/>
    <xf numFmtId="191" fontId="57" fillId="57" borderId="32" xfId="248" applyNumberFormat="1" applyFont="1" applyFill="1" applyBorder="1"/>
    <xf numFmtId="191" fontId="57" fillId="57" borderId="33" xfId="248" applyNumberFormat="1" applyFont="1" applyFill="1" applyBorder="1"/>
    <xf numFmtId="191" fontId="57" fillId="57" borderId="30" xfId="248" applyNumberFormat="1" applyFont="1" applyFill="1" applyBorder="1"/>
    <xf numFmtId="191" fontId="57" fillId="57" borderId="12" xfId="220" applyNumberFormat="1" applyFont="1" applyFill="1" applyBorder="1"/>
    <xf numFmtId="0" fontId="57" fillId="57" borderId="34" xfId="248" applyNumberFormat="1" applyFont="1" applyFill="1" applyBorder="1" applyAlignment="1">
      <alignment horizontal="center"/>
    </xf>
    <xf numFmtId="0" fontId="57" fillId="57" borderId="13" xfId="248" applyNumberFormat="1" applyFont="1" applyFill="1" applyBorder="1"/>
    <xf numFmtId="0" fontId="62" fillId="57" borderId="13" xfId="248" applyNumberFormat="1" applyFont="1" applyFill="1" applyBorder="1"/>
    <xf numFmtId="191" fontId="57" fillId="57" borderId="13" xfId="248" applyNumberFormat="1" applyFont="1" applyFill="1" applyBorder="1"/>
    <xf numFmtId="191" fontId="57" fillId="57" borderId="35" xfId="248" applyNumberFormat="1" applyFont="1" applyFill="1" applyBorder="1"/>
    <xf numFmtId="191" fontId="57" fillId="57" borderId="34" xfId="248" applyNumberFormat="1" applyFont="1" applyFill="1" applyBorder="1"/>
    <xf numFmtId="0" fontId="63" fillId="33" borderId="12" xfId="248" applyNumberFormat="1" applyFont="1" applyFill="1" applyBorder="1" applyAlignment="1">
      <alignment horizontal="center"/>
    </xf>
    <xf numFmtId="0" fontId="63" fillId="33" borderId="12" xfId="248" applyNumberFormat="1" applyFont="1" applyFill="1" applyBorder="1"/>
    <xf numFmtId="191" fontId="63" fillId="33" borderId="12" xfId="220" applyNumberFormat="1" applyFont="1" applyFill="1" applyBorder="1"/>
    <xf numFmtId="0" fontId="63" fillId="0" borderId="0" xfId="220" applyFont="1"/>
    <xf numFmtId="0" fontId="56" fillId="0" borderId="0" xfId="248" applyNumberFormat="1" applyFont="1" applyAlignment="1">
      <alignment horizontal="center"/>
    </xf>
    <xf numFmtId="0" fontId="57" fillId="0" borderId="0" xfId="248" applyNumberFormat="1" applyFont="1" applyFill="1" applyBorder="1" applyAlignment="1">
      <alignment horizontal="center"/>
    </xf>
    <xf numFmtId="0" fontId="57" fillId="0" borderId="12" xfId="248" applyNumberFormat="1" applyFont="1" applyFill="1" applyBorder="1" applyAlignment="1">
      <alignment horizontal="center"/>
    </xf>
    <xf numFmtId="0" fontId="57" fillId="57" borderId="12" xfId="248" applyNumberFormat="1" applyFont="1" applyFill="1" applyBorder="1" applyAlignment="1">
      <alignment horizontal="center"/>
    </xf>
    <xf numFmtId="0" fontId="57" fillId="57" borderId="13" xfId="248" applyNumberFormat="1" applyFont="1" applyFill="1" applyBorder="1" applyAlignment="1">
      <alignment horizontal="center"/>
    </xf>
    <xf numFmtId="0" fontId="57" fillId="0" borderId="0" xfId="220" applyFont="1" applyAlignment="1">
      <alignment horizontal="center"/>
    </xf>
    <xf numFmtId="0" fontId="20" fillId="33" borderId="10" xfId="396" applyFont="1" applyFill="1" applyBorder="1" applyAlignment="1">
      <alignment horizontal="center" vertical="center" wrapText="1"/>
    </xf>
    <xf numFmtId="4" fontId="65" fillId="33" borderId="10" xfId="396" applyNumberFormat="1" applyFont="1" applyFill="1" applyBorder="1" applyAlignment="1">
      <alignment vertical="top" wrapText="1"/>
    </xf>
    <xf numFmtId="0" fontId="0" fillId="0" borderId="0" xfId="0" applyFill="1"/>
    <xf numFmtId="0" fontId="0" fillId="0" borderId="10" xfId="0" applyFill="1" applyBorder="1" applyAlignment="1">
      <alignment horizontal="left" vertical="center" wrapText="1"/>
    </xf>
    <xf numFmtId="4" fontId="0" fillId="0" borderId="10" xfId="0" applyNumberForma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0" xfId="0" applyFont="1"/>
    <xf numFmtId="0" fontId="20" fillId="58" borderId="10" xfId="0" applyFont="1" applyFill="1" applyBorder="1" applyAlignment="1">
      <alignment horizontal="center" vertical="center" wrapText="1"/>
    </xf>
    <xf numFmtId="4" fontId="20" fillId="58" borderId="10" xfId="0" applyNumberFormat="1" applyFont="1" applyFill="1" applyBorder="1" applyAlignment="1">
      <alignment vertical="top" wrapText="1"/>
    </xf>
    <xf numFmtId="0" fontId="20" fillId="33" borderId="10" xfId="0" applyFont="1" applyFill="1" applyBorder="1" applyAlignment="1">
      <alignment horizontal="center" vertical="center" wrapText="1"/>
    </xf>
    <xf numFmtId="4" fontId="0" fillId="33" borderId="10" xfId="0" applyNumberFormat="1" applyFill="1" applyBorder="1" applyAlignment="1">
      <alignment vertical="top" wrapText="1"/>
    </xf>
    <xf numFmtId="4" fontId="20" fillId="33" borderId="10" xfId="0" applyNumberFormat="1" applyFont="1" applyFill="1" applyBorder="1" applyAlignment="1">
      <alignment vertical="top" wrapText="1"/>
    </xf>
    <xf numFmtId="0" fontId="0" fillId="0" borderId="0" xfId="0" applyFont="1" applyFill="1"/>
    <xf numFmtId="0" fontId="0" fillId="0" borderId="10" xfId="0" applyFont="1" applyFill="1" applyBorder="1" applyAlignment="1">
      <alignment horizontal="left" vertical="center" wrapText="1"/>
    </xf>
    <xf numFmtId="4" fontId="0" fillId="0" borderId="10" xfId="0" applyNumberFormat="1" applyFont="1" applyFill="1" applyBorder="1" applyAlignment="1">
      <alignment vertical="top" wrapText="1"/>
    </xf>
    <xf numFmtId="4" fontId="0" fillId="33" borderId="10" xfId="0" applyNumberFormat="1" applyFont="1" applyFill="1" applyBorder="1" applyAlignment="1">
      <alignment vertical="top" wrapText="1"/>
    </xf>
    <xf numFmtId="4" fontId="20" fillId="33" borderId="10" xfId="396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10" xfId="0" applyFont="1" applyFill="1" applyBorder="1" applyAlignment="1">
      <alignment horizontal="left" vertical="center" wrapText="1"/>
    </xf>
    <xf numFmtId="4" fontId="22" fillId="0" borderId="10" xfId="0" applyNumberFormat="1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4" fontId="22" fillId="33" borderId="10" xfId="0" applyNumberFormat="1" applyFont="1" applyFill="1" applyBorder="1" applyAlignment="1">
      <alignment vertical="top" wrapText="1"/>
    </xf>
    <xf numFmtId="0" fontId="20" fillId="33" borderId="12" xfId="396" applyFont="1" applyFill="1" applyBorder="1" applyAlignment="1">
      <alignment horizontal="center" vertical="center" wrapText="1"/>
    </xf>
    <xf numFmtId="4" fontId="20" fillId="33" borderId="12" xfId="396" applyNumberFormat="1" applyFont="1" applyFill="1" applyBorder="1" applyAlignment="1">
      <alignment vertical="top" wrapText="1"/>
    </xf>
    <xf numFmtId="0" fontId="21" fillId="58" borderId="38" xfId="0" applyFont="1" applyFill="1" applyBorder="1" applyAlignment="1">
      <alignment horizontal="center" vertical="center" wrapText="1"/>
    </xf>
    <xf numFmtId="4" fontId="21" fillId="58" borderId="38" xfId="0" applyNumberFormat="1" applyFont="1" applyFill="1" applyBorder="1" applyAlignment="1">
      <alignment vertical="top" wrapText="1"/>
    </xf>
    <xf numFmtId="4" fontId="21" fillId="58" borderId="10" xfId="0" applyNumberFormat="1" applyFont="1" applyFill="1" applyBorder="1" applyAlignment="1">
      <alignment vertical="top" wrapText="1"/>
    </xf>
    <xf numFmtId="0" fontId="66" fillId="0" borderId="0" xfId="220" applyFont="1"/>
    <xf numFmtId="0" fontId="67" fillId="0" borderId="0" xfId="396" applyFont="1" applyBorder="1" applyAlignment="1">
      <alignment horizontal="center" wrapText="1"/>
    </xf>
    <xf numFmtId="4" fontId="67" fillId="0" borderId="0" xfId="395" applyNumberFormat="1" applyFont="1" applyBorder="1" applyAlignment="1">
      <alignment horizontal="center" wrapText="1"/>
    </xf>
    <xf numFmtId="0" fontId="66" fillId="0" borderId="12" xfId="248" applyNumberFormat="1" applyFont="1" applyFill="1" applyBorder="1" applyAlignment="1">
      <alignment horizontal="center"/>
    </xf>
    <xf numFmtId="0" fontId="66" fillId="0" borderId="12" xfId="248" applyNumberFormat="1" applyFont="1" applyFill="1" applyBorder="1"/>
    <xf numFmtId="4" fontId="66" fillId="0" borderId="0" xfId="220" applyNumberFormat="1" applyFont="1"/>
    <xf numFmtId="0" fontId="68" fillId="0" borderId="12" xfId="12" applyFont="1" applyFill="1" applyBorder="1" applyAlignment="1" applyProtection="1"/>
    <xf numFmtId="0" fontId="69" fillId="59" borderId="12" xfId="248" applyNumberFormat="1" applyFont="1" applyFill="1" applyBorder="1" applyAlignment="1">
      <alignment horizontal="center"/>
    </xf>
    <xf numFmtId="0" fontId="69" fillId="59" borderId="12" xfId="248" applyNumberFormat="1" applyFont="1" applyFill="1" applyBorder="1"/>
    <xf numFmtId="0" fontId="69" fillId="0" borderId="0" xfId="220" applyFont="1"/>
    <xf numFmtId="4" fontId="66" fillId="0" borderId="0" xfId="395" applyNumberFormat="1" applyFont="1"/>
    <xf numFmtId="0" fontId="69" fillId="33" borderId="12" xfId="248" applyNumberFormat="1" applyFont="1" applyFill="1" applyBorder="1" applyAlignment="1">
      <alignment horizontal="center"/>
    </xf>
    <xf numFmtId="0" fontId="69" fillId="33" borderId="12" xfId="248" applyNumberFormat="1" applyFont="1" applyFill="1" applyBorder="1"/>
    <xf numFmtId="0" fontId="66" fillId="0" borderId="0" xfId="220" applyFont="1" applyAlignment="1">
      <alignment horizontal="center"/>
    </xf>
    <xf numFmtId="4" fontId="69" fillId="33" borderId="12" xfId="395" applyNumberFormat="1" applyFont="1" applyFill="1" applyBorder="1" applyAlignment="1">
      <alignment horizontal="center" vertical="center" wrapText="1"/>
    </xf>
    <xf numFmtId="4" fontId="69" fillId="33" borderId="12" xfId="395" applyNumberFormat="1" applyFont="1" applyFill="1" applyBorder="1" applyAlignment="1">
      <alignment horizontal="center" vertical="center"/>
    </xf>
    <xf numFmtId="4" fontId="70" fillId="0" borderId="12" xfId="395" applyNumberFormat="1" applyFont="1" applyFill="1" applyBorder="1" applyAlignment="1">
      <alignment horizontal="right" vertical="center"/>
    </xf>
    <xf numFmtId="0" fontId="69" fillId="33" borderId="12" xfId="248" applyNumberFormat="1" applyFont="1" applyFill="1" applyBorder="1" applyAlignment="1">
      <alignment horizontal="center" vertical="center" wrapText="1"/>
    </xf>
    <xf numFmtId="4" fontId="66" fillId="0" borderId="12" xfId="395" applyNumberFormat="1" applyFont="1" applyBorder="1" applyAlignment="1">
      <alignment horizontal="right"/>
    </xf>
    <xf numFmtId="4" fontId="66" fillId="0" borderId="12" xfId="395" applyNumberFormat="1" applyFont="1" applyBorder="1" applyAlignment="1">
      <alignment horizontal="right" vertical="center"/>
    </xf>
    <xf numFmtId="4" fontId="69" fillId="59" borderId="12" xfId="395" applyNumberFormat="1" applyFont="1" applyFill="1" applyBorder="1" applyAlignment="1">
      <alignment horizontal="right"/>
    </xf>
    <xf numFmtId="4" fontId="67" fillId="59" borderId="12" xfId="395" applyNumberFormat="1" applyFont="1" applyFill="1" applyBorder="1" applyAlignment="1">
      <alignment horizontal="right" vertical="center"/>
    </xf>
    <xf numFmtId="4" fontId="69" fillId="59" borderId="12" xfId="395" applyNumberFormat="1" applyFont="1" applyFill="1" applyBorder="1" applyAlignment="1">
      <alignment horizontal="right" vertical="center"/>
    </xf>
    <xf numFmtId="4" fontId="70" fillId="0" borderId="12" xfId="395" applyNumberFormat="1" applyFont="1" applyFill="1" applyBorder="1" applyAlignment="1">
      <alignment horizontal="right"/>
    </xf>
    <xf numFmtId="4" fontId="67" fillId="59" borderId="12" xfId="395" applyNumberFormat="1" applyFont="1" applyFill="1" applyBorder="1" applyAlignment="1">
      <alignment horizontal="right"/>
    </xf>
    <xf numFmtId="4" fontId="70" fillId="0" borderId="12" xfId="395" applyNumberFormat="1" applyFont="1" applyFill="1" applyBorder="1" applyAlignment="1">
      <alignment horizontal="right" vertical="top"/>
    </xf>
    <xf numFmtId="4" fontId="66" fillId="0" borderId="12" xfId="395" applyNumberFormat="1" applyFont="1" applyFill="1" applyBorder="1" applyAlignment="1">
      <alignment horizontal="right"/>
    </xf>
    <xf numFmtId="4" fontId="69" fillId="33" borderId="12" xfId="395" applyNumberFormat="1" applyFont="1" applyFill="1" applyBorder="1" applyAlignment="1">
      <alignment horizontal="right"/>
    </xf>
    <xf numFmtId="4" fontId="69" fillId="33" borderId="12" xfId="395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2" fillId="0" borderId="10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vertical="top"/>
    </xf>
    <xf numFmtId="0" fontId="71" fillId="0" borderId="0" xfId="396" applyFont="1" applyFill="1" applyAlignment="1"/>
    <xf numFmtId="0" fontId="72" fillId="0" borderId="0" xfId="396" applyFont="1" applyFill="1" applyAlignment="1"/>
    <xf numFmtId="0" fontId="72" fillId="0" borderId="0" xfId="396" applyFont="1" applyFill="1"/>
    <xf numFmtId="0" fontId="71" fillId="0" borderId="10" xfId="396" applyFont="1" applyFill="1" applyBorder="1" applyAlignment="1">
      <alignment horizontal="center" vertical="center" wrapText="1"/>
    </xf>
    <xf numFmtId="0" fontId="71" fillId="33" borderId="10" xfId="396" applyFont="1" applyFill="1" applyBorder="1" applyAlignment="1">
      <alignment horizontal="center" vertical="center" wrapText="1"/>
    </xf>
    <xf numFmtId="0" fontId="71" fillId="58" borderId="10" xfId="396" applyFont="1" applyFill="1" applyBorder="1" applyAlignment="1">
      <alignment horizontal="center" vertical="center" wrapText="1"/>
    </xf>
    <xf numFmtId="4" fontId="71" fillId="58" borderId="10" xfId="396" applyNumberFormat="1" applyFont="1" applyFill="1" applyBorder="1" applyAlignment="1">
      <alignment vertical="top" wrapText="1"/>
    </xf>
    <xf numFmtId="4" fontId="72" fillId="0" borderId="0" xfId="396" applyNumberFormat="1" applyFont="1" applyFill="1" applyAlignment="1">
      <alignment vertical="top"/>
    </xf>
    <xf numFmtId="0" fontId="72" fillId="0" borderId="0" xfId="396" applyFont="1" applyFill="1" applyAlignment="1">
      <alignment horizontal="center"/>
    </xf>
    <xf numFmtId="0" fontId="72" fillId="58" borderId="0" xfId="396" applyFont="1" applyFill="1" applyAlignment="1">
      <alignment vertical="top"/>
    </xf>
    <xf numFmtId="0" fontId="70" fillId="0" borderId="10" xfId="396" applyFont="1" applyFill="1" applyBorder="1" applyAlignment="1">
      <alignment horizontal="center" vertical="center" wrapText="1"/>
    </xf>
    <xf numFmtId="0" fontId="70" fillId="0" borderId="10" xfId="396" applyFont="1" applyFill="1" applyBorder="1" applyAlignment="1">
      <alignment horizontal="left" vertical="center" wrapText="1"/>
    </xf>
    <xf numFmtId="4" fontId="70" fillId="0" borderId="10" xfId="396" applyNumberFormat="1" applyFont="1" applyFill="1" applyBorder="1" applyAlignment="1">
      <alignment vertical="center" wrapText="1"/>
    </xf>
    <xf numFmtId="4" fontId="70" fillId="33" borderId="10" xfId="396" applyNumberFormat="1" applyFont="1" applyFill="1" applyBorder="1" applyAlignment="1">
      <alignment vertical="center" wrapText="1"/>
    </xf>
    <xf numFmtId="4" fontId="67" fillId="58" borderId="10" xfId="396" applyNumberFormat="1" applyFont="1" applyFill="1" applyBorder="1" applyAlignment="1">
      <alignment vertical="center" wrapText="1"/>
    </xf>
    <xf numFmtId="4" fontId="67" fillId="33" borderId="10" xfId="396" applyNumberFormat="1" applyFont="1" applyFill="1" applyBorder="1" applyAlignment="1">
      <alignment vertical="center" wrapText="1"/>
    </xf>
    <xf numFmtId="4" fontId="70" fillId="0" borderId="0" xfId="396" applyNumberFormat="1" applyFont="1" applyFill="1" applyAlignment="1">
      <alignment vertical="center"/>
    </xf>
    <xf numFmtId="0" fontId="70" fillId="0" borderId="0" xfId="396" applyFont="1" applyFill="1" applyAlignment="1">
      <alignment vertical="center"/>
    </xf>
    <xf numFmtId="0" fontId="70" fillId="0" borderId="0" xfId="0" applyFont="1" applyFill="1" applyAlignment="1"/>
    <xf numFmtId="0" fontId="70" fillId="0" borderId="0" xfId="0" applyFont="1" applyFill="1"/>
    <xf numFmtId="0" fontId="67" fillId="0" borderId="0" xfId="0" applyFont="1" applyFill="1" applyAlignment="1"/>
    <xf numFmtId="0" fontId="67" fillId="0" borderId="10" xfId="0" applyFont="1" applyFill="1" applyBorder="1" applyAlignment="1">
      <alignment horizontal="center" vertical="center" wrapText="1"/>
    </xf>
    <xf numFmtId="0" fontId="67" fillId="33" borderId="10" xfId="0" applyFont="1" applyFill="1" applyBorder="1" applyAlignment="1">
      <alignment horizontal="center" vertical="center" wrapText="1"/>
    </xf>
    <xf numFmtId="0" fontId="67" fillId="58" borderId="10" xfId="0" applyFont="1" applyFill="1" applyBorder="1" applyAlignment="1">
      <alignment horizontal="center" vertical="center" wrapText="1"/>
    </xf>
    <xf numFmtId="0" fontId="67" fillId="33" borderId="10" xfId="396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left" vertical="center" wrapText="1"/>
    </xf>
    <xf numFmtId="4" fontId="70" fillId="0" borderId="10" xfId="0" applyNumberFormat="1" applyFont="1" applyFill="1" applyBorder="1" applyAlignment="1">
      <alignment vertical="top" wrapText="1"/>
    </xf>
    <xf numFmtId="4" fontId="70" fillId="33" borderId="10" xfId="0" applyNumberFormat="1" applyFont="1" applyFill="1" applyBorder="1" applyAlignment="1">
      <alignment vertical="top" wrapText="1"/>
    </xf>
    <xf numFmtId="4" fontId="67" fillId="58" borderId="10" xfId="0" applyNumberFormat="1" applyFont="1" applyFill="1" applyBorder="1" applyAlignment="1">
      <alignment vertical="top" wrapText="1"/>
    </xf>
    <xf numFmtId="4" fontId="67" fillId="33" borderId="10" xfId="396" applyNumberFormat="1" applyFont="1" applyFill="1" applyBorder="1" applyAlignment="1">
      <alignment vertical="top" wrapText="1"/>
    </xf>
    <xf numFmtId="0" fontId="70" fillId="0" borderId="0" xfId="0" applyFont="1" applyFill="1" applyAlignment="1">
      <alignment horizontal="center"/>
    </xf>
    <xf numFmtId="4" fontId="67" fillId="0" borderId="10" xfId="0" applyNumberFormat="1" applyFont="1" applyFill="1" applyBorder="1" applyAlignment="1">
      <alignment vertical="top" wrapText="1"/>
    </xf>
    <xf numFmtId="4" fontId="67" fillId="33" borderId="10" xfId="0" applyNumberFormat="1" applyFont="1" applyFill="1" applyBorder="1" applyAlignment="1">
      <alignment vertical="top" wrapText="1"/>
    </xf>
    <xf numFmtId="0" fontId="59" fillId="0" borderId="0" xfId="12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/>
    </xf>
    <xf numFmtId="0" fontId="67" fillId="0" borderId="0" xfId="396" applyFont="1" applyBorder="1" applyAlignment="1">
      <alignment horizontal="center" wrapText="1"/>
    </xf>
    <xf numFmtId="0" fontId="71" fillId="33" borderId="10" xfId="396" applyFont="1" applyFill="1" applyBorder="1" applyAlignment="1">
      <alignment horizontal="center" vertical="center" wrapText="1"/>
    </xf>
    <xf numFmtId="0" fontId="71" fillId="0" borderId="36" xfId="396" applyFont="1" applyFill="1" applyBorder="1" applyAlignment="1">
      <alignment horizontal="center" vertical="center" wrapText="1"/>
    </xf>
    <xf numFmtId="0" fontId="71" fillId="0" borderId="37" xfId="396" applyFont="1" applyFill="1" applyBorder="1" applyAlignment="1">
      <alignment horizontal="center" vertical="center" wrapText="1"/>
    </xf>
    <xf numFmtId="0" fontId="71" fillId="33" borderId="36" xfId="396" applyFont="1" applyFill="1" applyBorder="1" applyAlignment="1">
      <alignment horizontal="center" vertical="center" wrapText="1"/>
    </xf>
    <xf numFmtId="0" fontId="71" fillId="33" borderId="37" xfId="396" applyFont="1" applyFill="1" applyBorder="1" applyAlignment="1">
      <alignment horizontal="center" vertical="center" wrapText="1"/>
    </xf>
    <xf numFmtId="0" fontId="71" fillId="0" borderId="10" xfId="396" applyFont="1" applyFill="1" applyBorder="1" applyAlignment="1">
      <alignment horizontal="center" vertical="center" wrapText="1"/>
    </xf>
    <xf numFmtId="0" fontId="71" fillId="58" borderId="10" xfId="396" applyFont="1" applyFill="1" applyBorder="1" applyAlignment="1">
      <alignment horizontal="center" vertical="center" wrapText="1"/>
    </xf>
    <xf numFmtId="0" fontId="71" fillId="58" borderId="10" xfId="396" applyFont="1" applyFill="1" applyBorder="1" applyAlignment="1">
      <alignment horizontal="center" vertical="top" wrapText="1"/>
    </xf>
    <xf numFmtId="0" fontId="72" fillId="0" borderId="0" xfId="396" applyFont="1" applyFill="1" applyAlignment="1">
      <alignment horizontal="center"/>
    </xf>
    <xf numFmtId="0" fontId="72" fillId="0" borderId="0" xfId="396" applyFont="1" applyFill="1"/>
    <xf numFmtId="0" fontId="67" fillId="0" borderId="10" xfId="0" applyFont="1" applyFill="1" applyBorder="1" applyAlignment="1">
      <alignment horizontal="center" vertical="top" wrapText="1"/>
    </xf>
    <xf numFmtId="0" fontId="67" fillId="0" borderId="10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/>
    </xf>
    <xf numFmtId="0" fontId="70" fillId="0" borderId="0" xfId="0" applyFont="1" applyFill="1"/>
    <xf numFmtId="0" fontId="67" fillId="33" borderId="10" xfId="396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7" fillId="0" borderId="37" xfId="0" applyFont="1" applyFill="1" applyBorder="1" applyAlignment="1">
      <alignment horizontal="center" vertical="center" wrapText="1"/>
    </xf>
    <xf numFmtId="0" fontId="67" fillId="33" borderId="36" xfId="0" applyFont="1" applyFill="1" applyBorder="1" applyAlignment="1">
      <alignment horizontal="center" vertical="center" wrapText="1"/>
    </xf>
    <xf numFmtId="0" fontId="67" fillId="33" borderId="37" xfId="0" applyFont="1" applyFill="1" applyBorder="1" applyAlignment="1">
      <alignment horizontal="center" vertical="center" wrapText="1"/>
    </xf>
    <xf numFmtId="0" fontId="67" fillId="58" borderId="10" xfId="0" applyFont="1" applyFill="1" applyBorder="1" applyAlignment="1">
      <alignment horizontal="center" vertical="center" wrapText="1"/>
    </xf>
    <xf numFmtId="0" fontId="67" fillId="58" borderId="10" xfId="0" applyFont="1" applyFill="1" applyBorder="1" applyAlignment="1">
      <alignment horizontal="center" vertical="top" wrapText="1"/>
    </xf>
    <xf numFmtId="0" fontId="20" fillId="58" borderId="1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 wrapText="1"/>
    </xf>
    <xf numFmtId="0" fontId="0" fillId="0" borderId="0" xfId="0" applyFont="1" applyFill="1"/>
    <xf numFmtId="0" fontId="20" fillId="0" borderId="0" xfId="0" applyFont="1" applyFill="1" applyAlignment="1">
      <alignment horizontal="center" wrapTex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33" borderId="36" xfId="396" applyFont="1" applyFill="1" applyBorder="1" applyAlignment="1">
      <alignment horizontal="center" vertical="center" wrapText="1"/>
    </xf>
    <xf numFmtId="0" fontId="20" fillId="33" borderId="37" xfId="396" applyFont="1" applyFill="1" applyBorder="1" applyAlignment="1">
      <alignment horizontal="center" vertical="center" wrapText="1"/>
    </xf>
    <xf numFmtId="0" fontId="20" fillId="58" borderId="10" xfId="0" applyFont="1" applyFill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center" vertical="center" wrapText="1"/>
    </xf>
    <xf numFmtId="0" fontId="20" fillId="33" borderId="37" xfId="0" applyFont="1" applyFill="1" applyBorder="1" applyAlignment="1">
      <alignment horizontal="center" vertical="center" wrapText="1"/>
    </xf>
    <xf numFmtId="0" fontId="20" fillId="33" borderId="10" xfId="396" applyFont="1" applyFill="1" applyBorder="1" applyAlignment="1">
      <alignment horizontal="center" vertical="center" wrapText="1"/>
    </xf>
    <xf numFmtId="0" fontId="0" fillId="0" borderId="0" xfId="0" applyFill="1"/>
    <xf numFmtId="0" fontId="21" fillId="58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0" fillId="33" borderId="12" xfId="396" applyFont="1" applyFill="1" applyBorder="1" applyAlignment="1">
      <alignment horizontal="center" vertical="center" wrapText="1"/>
    </xf>
    <xf numFmtId="0" fontId="21" fillId="58" borderId="38" xfId="0" applyFont="1" applyFill="1" applyBorder="1" applyAlignment="1">
      <alignment horizontal="center" vertical="center" wrapText="1"/>
    </xf>
    <xf numFmtId="0" fontId="21" fillId="33" borderId="36" xfId="0" applyFont="1" applyFill="1" applyBorder="1" applyAlignment="1">
      <alignment horizontal="center" vertical="center" wrapText="1"/>
    </xf>
    <xf numFmtId="0" fontId="21" fillId="33" borderId="37" xfId="0" applyFont="1" applyFill="1" applyBorder="1" applyAlignment="1">
      <alignment horizontal="center" vertical="center" wrapText="1"/>
    </xf>
  </cellXfs>
  <cellStyles count="397">
    <cellStyle name="20% - Accent1" xfId="14"/>
    <cellStyle name="20% - Accent1 2" xfId="15"/>
    <cellStyle name="20% - Accent1 3" xfId="16"/>
    <cellStyle name="20% - Accent1 4" xfId="17"/>
    <cellStyle name="20% - Accent2" xfId="18"/>
    <cellStyle name="20% - Accent2 2" xfId="19"/>
    <cellStyle name="20% - Accent2 3" xfId="20"/>
    <cellStyle name="20% - Accent2 4" xfId="21"/>
    <cellStyle name="20% - Accent3" xfId="22"/>
    <cellStyle name="20% - Accent3 2" xfId="23"/>
    <cellStyle name="20% - Accent3 3" xfId="24"/>
    <cellStyle name="20% - Accent3 4" xfId="25"/>
    <cellStyle name="20% - Accent4" xfId="26"/>
    <cellStyle name="20% - Accent4 2" xfId="27"/>
    <cellStyle name="20% - Accent4 3" xfId="28"/>
    <cellStyle name="20% - Accent4 4" xfId="29"/>
    <cellStyle name="20% - Accent5" xfId="30"/>
    <cellStyle name="20% - Accent5 2" xfId="31"/>
    <cellStyle name="20% - Accent5 3" xfId="32"/>
    <cellStyle name="20% - Accent5 4" xfId="33"/>
    <cellStyle name="20% - Accent6" xfId="34"/>
    <cellStyle name="20% - Accent6 2" xfId="35"/>
    <cellStyle name="20% - Accent6 3" xfId="36"/>
    <cellStyle name="20% - Accent6 4" xfId="37"/>
    <cellStyle name="40% - Accent1" xfId="38"/>
    <cellStyle name="40% - Accent1 2" xfId="39"/>
    <cellStyle name="40% - Accent1 3" xfId="40"/>
    <cellStyle name="40% - Accent1 4" xfId="41"/>
    <cellStyle name="40% - Accent2" xfId="42"/>
    <cellStyle name="40% - Accent2 2" xfId="43"/>
    <cellStyle name="40% - Accent2 3" xfId="44"/>
    <cellStyle name="40% - Accent2 4" xfId="45"/>
    <cellStyle name="40% - Accent3" xfId="46"/>
    <cellStyle name="40% - Accent3 2" xfId="47"/>
    <cellStyle name="40% - Accent3 3" xfId="48"/>
    <cellStyle name="40% - Accent3 4" xfId="49"/>
    <cellStyle name="40% - Accent4" xfId="50"/>
    <cellStyle name="40% - Accent4 2" xfId="51"/>
    <cellStyle name="40% - Accent4 3" xfId="52"/>
    <cellStyle name="40% - Accent4 4" xfId="53"/>
    <cellStyle name="40% - Accent5" xfId="54"/>
    <cellStyle name="40% - Accent5 2" xfId="55"/>
    <cellStyle name="40% - Accent5 3" xfId="56"/>
    <cellStyle name="40% - Accent5 4" xfId="57"/>
    <cellStyle name="40% - Accent6" xfId="58"/>
    <cellStyle name="40% - Accent6 2" xfId="59"/>
    <cellStyle name="40% - Accent6 3" xfId="60"/>
    <cellStyle name="40% - Accent6 4" xfId="61"/>
    <cellStyle name="60% - Accent1" xfId="62"/>
    <cellStyle name="60% - Accent1 2" xfId="63"/>
    <cellStyle name="60% - Accent1 3" xfId="64"/>
    <cellStyle name="60% - Accent1 4" xfId="65"/>
    <cellStyle name="60% - Accent2" xfId="66"/>
    <cellStyle name="60% - Accent2 2" xfId="67"/>
    <cellStyle name="60% - Accent2 3" xfId="68"/>
    <cellStyle name="60% - Accent2 4" xfId="69"/>
    <cellStyle name="60% - Accent3" xfId="70"/>
    <cellStyle name="60% - Accent3 2" xfId="71"/>
    <cellStyle name="60% - Accent3 3" xfId="72"/>
    <cellStyle name="60% - Accent3 4" xfId="73"/>
    <cellStyle name="60% - Accent4" xfId="74"/>
    <cellStyle name="60% - Accent4 2" xfId="75"/>
    <cellStyle name="60% - Accent4 3" xfId="76"/>
    <cellStyle name="60% - Accent4 4" xfId="77"/>
    <cellStyle name="60% - Accent5" xfId="78"/>
    <cellStyle name="60% - Accent5 2" xfId="79"/>
    <cellStyle name="60% - Accent5 3" xfId="80"/>
    <cellStyle name="60% - Accent5 4" xfId="81"/>
    <cellStyle name="60% - Accent6" xfId="82"/>
    <cellStyle name="60% - Accent6 2" xfId="83"/>
    <cellStyle name="60% - Accent6 3" xfId="84"/>
    <cellStyle name="60% - Accent6 4" xfId="85"/>
    <cellStyle name="Accent1" xfId="86"/>
    <cellStyle name="Accent1 2" xfId="87"/>
    <cellStyle name="Accent1 3" xfId="88"/>
    <cellStyle name="Accent1 4" xfId="89"/>
    <cellStyle name="Accent2" xfId="90"/>
    <cellStyle name="Accent2 2" xfId="91"/>
    <cellStyle name="Accent2 3" xfId="92"/>
    <cellStyle name="Accent2 4" xfId="93"/>
    <cellStyle name="Accent3" xfId="94"/>
    <cellStyle name="Accent3 2" xfId="95"/>
    <cellStyle name="Accent3 3" xfId="96"/>
    <cellStyle name="Accent3 4" xfId="97"/>
    <cellStyle name="Accent4" xfId="98"/>
    <cellStyle name="Accent4 2" xfId="99"/>
    <cellStyle name="Accent4 3" xfId="100"/>
    <cellStyle name="Accent4 4" xfId="101"/>
    <cellStyle name="Accent5" xfId="102"/>
    <cellStyle name="Accent5 2" xfId="103"/>
    <cellStyle name="Accent5 3" xfId="104"/>
    <cellStyle name="Accent5 4" xfId="105"/>
    <cellStyle name="Accent6" xfId="106"/>
    <cellStyle name="Accent6 2" xfId="107"/>
    <cellStyle name="Accent6 3" xfId="108"/>
    <cellStyle name="Accent6 4" xfId="109"/>
    <cellStyle name="Bad" xfId="110"/>
    <cellStyle name="Bad 2" xfId="111"/>
    <cellStyle name="Bad 3" xfId="112"/>
    <cellStyle name="Bad 4" xfId="113"/>
    <cellStyle name="Calculation" xfId="114"/>
    <cellStyle name="Calculation 2" xfId="115"/>
    <cellStyle name="Calculation 3" xfId="116"/>
    <cellStyle name="Calculation 4" xfId="117"/>
    <cellStyle name="Check Cell" xfId="118"/>
    <cellStyle name="Check Cell 2" xfId="119"/>
    <cellStyle name="Check Cell 3" xfId="120"/>
    <cellStyle name="Check Cell 4" xfId="121"/>
    <cellStyle name="Comma" xfId="395" builtinId="3"/>
    <cellStyle name="Comma 10" xfId="122"/>
    <cellStyle name="Comma 11" xfId="123"/>
    <cellStyle name="Comma 12" xfId="124"/>
    <cellStyle name="Comma 13" xfId="125"/>
    <cellStyle name="Comma 14" xfId="126"/>
    <cellStyle name="Comma 15" xfId="127"/>
    <cellStyle name="Comma 16" xfId="128"/>
    <cellStyle name="Comma 17" xfId="129"/>
    <cellStyle name="Comma 18" xfId="130"/>
    <cellStyle name="Comma 18 2" xfId="131"/>
    <cellStyle name="Comma 19" xfId="132"/>
    <cellStyle name="Comma 2" xfId="1"/>
    <cellStyle name="Comma 2 10" xfId="133"/>
    <cellStyle name="Comma 2 11" xfId="134"/>
    <cellStyle name="Comma 2 12" xfId="135"/>
    <cellStyle name="Comma 2 13" xfId="136"/>
    <cellStyle name="Comma 2 14" xfId="137"/>
    <cellStyle name="Comma 2 15" xfId="138"/>
    <cellStyle name="Comma 2 16" xfId="139"/>
    <cellStyle name="Comma 2 2" xfId="2"/>
    <cellStyle name="Comma 2 3" xfId="140"/>
    <cellStyle name="Comma 2 3 2" xfId="141"/>
    <cellStyle name="Comma 2 4" xfId="142"/>
    <cellStyle name="Comma 2 5" xfId="143"/>
    <cellStyle name="Comma 2 6" xfId="144"/>
    <cellStyle name="Comma 2 7" xfId="145"/>
    <cellStyle name="Comma 2 8" xfId="146"/>
    <cellStyle name="Comma 2 9" xfId="147"/>
    <cellStyle name="Comma 20" xfId="148"/>
    <cellStyle name="Comma 21" xfId="149"/>
    <cellStyle name="Comma 21 2" xfId="150"/>
    <cellStyle name="Comma 22" xfId="151"/>
    <cellStyle name="Comma 23" xfId="152"/>
    <cellStyle name="Comma 24" xfId="153"/>
    <cellStyle name="Comma 25" xfId="154"/>
    <cellStyle name="Comma 26" xfId="155"/>
    <cellStyle name="Comma 27" xfId="156"/>
    <cellStyle name="Comma 28" xfId="157"/>
    <cellStyle name="Comma 29" xfId="158"/>
    <cellStyle name="Comma 3" xfId="3"/>
    <cellStyle name="Comma 3 2" xfId="159"/>
    <cellStyle name="Comma 3 3" xfId="394"/>
    <cellStyle name="Comma 30" xfId="160"/>
    <cellStyle name="Comma 31" xfId="161"/>
    <cellStyle name="Comma 32" xfId="162"/>
    <cellStyle name="Comma 33" xfId="163"/>
    <cellStyle name="Comma 34" xfId="164"/>
    <cellStyle name="Comma 35" xfId="165"/>
    <cellStyle name="Comma 36" xfId="166"/>
    <cellStyle name="Comma 37" xfId="167"/>
    <cellStyle name="Comma 38" xfId="168"/>
    <cellStyle name="Comma 39" xfId="169"/>
    <cellStyle name="Comma 4" xfId="170"/>
    <cellStyle name="Comma 4 2" xfId="171"/>
    <cellStyle name="Comma 4 2 2" xfId="172"/>
    <cellStyle name="Comma 4 3" xfId="173"/>
    <cellStyle name="Comma 40" xfId="174"/>
    <cellStyle name="Comma 41" xfId="175"/>
    <cellStyle name="Comma 5" xfId="176"/>
    <cellStyle name="Comma 6" xfId="177"/>
    <cellStyle name="Comma 6 2" xfId="178"/>
    <cellStyle name="Comma 7" xfId="179"/>
    <cellStyle name="Comma 8" xfId="180"/>
    <cellStyle name="Comma 8 2" xfId="181"/>
    <cellStyle name="Comma 9" xfId="182"/>
    <cellStyle name="Comma 9 2" xfId="183"/>
    <cellStyle name="Explanatory Text" xfId="184"/>
    <cellStyle name="Explanatory Text 2" xfId="185"/>
    <cellStyle name="Explanatory Text 3" xfId="186"/>
    <cellStyle name="Explanatory Text 4" xfId="187"/>
    <cellStyle name="Good" xfId="188"/>
    <cellStyle name="Good 2" xfId="189"/>
    <cellStyle name="Good 3" xfId="190"/>
    <cellStyle name="Good 4" xfId="191"/>
    <cellStyle name="Heading 1" xfId="192"/>
    <cellStyle name="Heading 1 2" xfId="193"/>
    <cellStyle name="Heading 1 3" xfId="194"/>
    <cellStyle name="Heading 1 4" xfId="195"/>
    <cellStyle name="Heading 2" xfId="196"/>
    <cellStyle name="Heading 2 2" xfId="197"/>
    <cellStyle name="Heading 2 3" xfId="198"/>
    <cellStyle name="Heading 2 4" xfId="199"/>
    <cellStyle name="Heading 3" xfId="200"/>
    <cellStyle name="Heading 3 2" xfId="201"/>
    <cellStyle name="Heading 3 3" xfId="202"/>
    <cellStyle name="Heading 3 4" xfId="203"/>
    <cellStyle name="Heading 4" xfId="204"/>
    <cellStyle name="Heading 4 2" xfId="205"/>
    <cellStyle name="Heading 4 3" xfId="206"/>
    <cellStyle name="Heading 4 4" xfId="207"/>
    <cellStyle name="Input" xfId="208"/>
    <cellStyle name="Input 2" xfId="209"/>
    <cellStyle name="Input 3" xfId="210"/>
    <cellStyle name="Input 4" xfId="211"/>
    <cellStyle name="Linked Cell" xfId="212"/>
    <cellStyle name="Linked Cell 2" xfId="213"/>
    <cellStyle name="Linked Cell 3" xfId="214"/>
    <cellStyle name="Linked Cell 4" xfId="215"/>
    <cellStyle name="Neutral" xfId="216"/>
    <cellStyle name="Neutral 2" xfId="217"/>
    <cellStyle name="Neutral 3" xfId="218"/>
    <cellStyle name="Neutral 4" xfId="219"/>
    <cellStyle name="Normal" xfId="0" builtinId="0"/>
    <cellStyle name="Normal 10" xfId="220"/>
    <cellStyle name="Normal 11" xfId="221"/>
    <cellStyle name="Normal 11 2" xfId="222"/>
    <cellStyle name="Normal 12" xfId="223"/>
    <cellStyle name="Normal 12 2" xfId="224"/>
    <cellStyle name="Normal 12 3" xfId="225"/>
    <cellStyle name="Normal 12 4" xfId="226"/>
    <cellStyle name="Normal 13" xfId="227"/>
    <cellStyle name="Normal 14" xfId="228"/>
    <cellStyle name="Normal 14 2" xfId="229"/>
    <cellStyle name="Normal 15" xfId="230"/>
    <cellStyle name="Normal 16" xfId="231"/>
    <cellStyle name="Normal 17" xfId="232"/>
    <cellStyle name="Normal 17 2" xfId="233"/>
    <cellStyle name="Normal 18" xfId="234"/>
    <cellStyle name="Normal 19" xfId="235"/>
    <cellStyle name="Normal 2" xfId="4"/>
    <cellStyle name="Normal 2 10" xfId="236"/>
    <cellStyle name="Normal 2 11" xfId="237"/>
    <cellStyle name="Normal 2 12" xfId="238"/>
    <cellStyle name="Normal 2 13" xfId="239"/>
    <cellStyle name="Normal 2 14" xfId="240"/>
    <cellStyle name="Normal 2 15" xfId="241"/>
    <cellStyle name="Normal 2 16" xfId="242"/>
    <cellStyle name="Normal 2 17" xfId="243"/>
    <cellStyle name="Normal 2 18" xfId="244"/>
    <cellStyle name="Normal 2 2" xfId="5"/>
    <cellStyle name="Normal 2 2 2" xfId="245"/>
    <cellStyle name="Normal 2 2 3" xfId="246"/>
    <cellStyle name="Normal 2 2 4" xfId="247"/>
    <cellStyle name="Normal 2 2 5" xfId="248"/>
    <cellStyle name="Normal 2 2 6" xfId="249"/>
    <cellStyle name="Normal 2 2 7" xfId="250"/>
    <cellStyle name="Normal 2 2 8" xfId="251"/>
    <cellStyle name="Normal 2 2 9" xfId="252"/>
    <cellStyle name="Normal 2 3" xfId="6"/>
    <cellStyle name="Normal 2 4" xfId="7"/>
    <cellStyle name="Normal 2 4 2" xfId="253"/>
    <cellStyle name="Normal 2 4 2 2" xfId="254"/>
    <cellStyle name="Normal 2 4 3" xfId="255"/>
    <cellStyle name="Normal 2 4 4" xfId="256"/>
    <cellStyle name="Normal 2 5" xfId="257"/>
    <cellStyle name="Normal 2 6" xfId="258"/>
    <cellStyle name="Normal 2 7" xfId="259"/>
    <cellStyle name="Normal 2 8" xfId="260"/>
    <cellStyle name="Normal 2 9" xfId="261"/>
    <cellStyle name="Normal 20" xfId="262"/>
    <cellStyle name="Normal 21" xfId="263"/>
    <cellStyle name="Normal 22" xfId="264"/>
    <cellStyle name="Normal 23" xfId="265"/>
    <cellStyle name="Normal 24" xfId="266"/>
    <cellStyle name="Normal 25" xfId="267"/>
    <cellStyle name="Normal 26" xfId="268"/>
    <cellStyle name="Normal 27" xfId="269"/>
    <cellStyle name="Normal 28" xfId="270"/>
    <cellStyle name="Normal 29" xfId="271"/>
    <cellStyle name="Normal 3" xfId="8"/>
    <cellStyle name="Normal 3 2" xfId="272"/>
    <cellStyle name="Normal 3 3" xfId="273"/>
    <cellStyle name="Normal 3 4" xfId="274"/>
    <cellStyle name="Normal 3 5" xfId="275"/>
    <cellStyle name="Normal 30" xfId="276"/>
    <cellStyle name="Normal 31" xfId="277"/>
    <cellStyle name="Normal 32" xfId="278"/>
    <cellStyle name="Normal 33" xfId="279"/>
    <cellStyle name="Normal 34" xfId="280"/>
    <cellStyle name="Normal 35" xfId="281"/>
    <cellStyle name="Normal 36" xfId="282"/>
    <cellStyle name="Normal 37" xfId="283"/>
    <cellStyle name="Normal 38" xfId="284"/>
    <cellStyle name="Normal 39" xfId="396"/>
    <cellStyle name="Normal 4" xfId="9"/>
    <cellStyle name="Normal 4 2" xfId="285"/>
    <cellStyle name="Normal 40" xfId="286"/>
    <cellStyle name="Normal 5" xfId="287"/>
    <cellStyle name="Normal 5 2" xfId="288"/>
    <cellStyle name="Normal 5 3" xfId="289"/>
    <cellStyle name="Normal 6" xfId="290"/>
    <cellStyle name="Normal 7" xfId="291"/>
    <cellStyle name="Normal 7 2" xfId="292"/>
    <cellStyle name="Normal 8" xfId="293"/>
    <cellStyle name="Normal 9" xfId="294"/>
    <cellStyle name="Note" xfId="295"/>
    <cellStyle name="Note 2" xfId="296"/>
    <cellStyle name="Note 3" xfId="297"/>
    <cellStyle name="Note 4" xfId="298"/>
    <cellStyle name="Output" xfId="299"/>
    <cellStyle name="Output 2" xfId="300"/>
    <cellStyle name="Output 3" xfId="301"/>
    <cellStyle name="Output 4" xfId="302"/>
    <cellStyle name="Percent 10" xfId="303"/>
    <cellStyle name="Percent 2" xfId="10"/>
    <cellStyle name="Percent 3" xfId="304"/>
    <cellStyle name="Percent 4" xfId="305"/>
    <cellStyle name="Percent 5" xfId="306"/>
    <cellStyle name="Percent 6" xfId="307"/>
    <cellStyle name="Percent 6 2" xfId="308"/>
    <cellStyle name="Percent 7" xfId="309"/>
    <cellStyle name="Percent 8" xfId="310"/>
    <cellStyle name="Percent 9" xfId="311"/>
    <cellStyle name="Title" xfId="312"/>
    <cellStyle name="Title 2" xfId="313"/>
    <cellStyle name="Title 3" xfId="314"/>
    <cellStyle name="Title 4" xfId="315"/>
    <cellStyle name="Total" xfId="316"/>
    <cellStyle name="Total 2" xfId="317"/>
    <cellStyle name="Total 3" xfId="318"/>
    <cellStyle name="Total 4" xfId="319"/>
    <cellStyle name="Warning Text" xfId="320"/>
    <cellStyle name="Warning Text 2" xfId="321"/>
    <cellStyle name="Warning Text 3" xfId="322"/>
    <cellStyle name="Warning Text 4" xfId="323"/>
    <cellStyle name="เครื่องหมายจุลภาค 2" xfId="11"/>
    <cellStyle name="เครื่องหมายจุลภาค 2 2" xfId="324"/>
    <cellStyle name="เครื่องหมายจุลภาค 2 3" xfId="325"/>
    <cellStyle name="เครื่องหมายจุลภาค 2 4" xfId="326"/>
    <cellStyle name="เครื่องหมายจุลภาค 2 5" xfId="327"/>
    <cellStyle name="เครื่องหมายจุลภาค 2 6" xfId="328"/>
    <cellStyle name="เครื่องหมายจุลภาค 2 7" xfId="329"/>
    <cellStyle name="เครื่องหมายจุลภาค 2 8" xfId="330"/>
    <cellStyle name="เครื่องหมายจุลภาค 2 9" xfId="331"/>
    <cellStyle name="เครื่องหมายจุลภาค 3" xfId="332"/>
    <cellStyle name="เครื่องหมายจุลภาค 3 2" xfId="333"/>
    <cellStyle name="เครื่องหมายจุลภาค 3 3" xfId="334"/>
    <cellStyle name="เครื่องหมายจุลภาค 3 4" xfId="335"/>
    <cellStyle name="เครื่องหมายจุลภาค 3 5" xfId="336"/>
    <cellStyle name="เครื่องหมายจุลภาค 3 6" xfId="337"/>
    <cellStyle name="เครื่องหมายจุลภาค 3 7" xfId="338"/>
    <cellStyle name="เครื่องหมายจุลภาค 3 8" xfId="339"/>
    <cellStyle name="เครื่องหมายจุลภาค 3 9" xfId="340"/>
    <cellStyle name="เครื่องหมายจุลภาค 4" xfId="341"/>
    <cellStyle name="เครื่องหมายจุลภาค 5" xfId="342"/>
    <cellStyle name="เครื่องหมายจุลภาค 6" xfId="343"/>
    <cellStyle name="เครื่องหมายจุลภาค 7" xfId="344"/>
    <cellStyle name="เครื่องหมายจุลภาค 8" xfId="345"/>
    <cellStyle name="เครื่องหมายจุลภาค 8 2" xfId="346"/>
    <cellStyle name="เครื่องหมายจุลภาค 9" xfId="347"/>
    <cellStyle name="ปกติ 10" xfId="348"/>
    <cellStyle name="ปกติ 11" xfId="349"/>
    <cellStyle name="ปกติ 12" xfId="350"/>
    <cellStyle name="ปกติ 12 2" xfId="351"/>
    <cellStyle name="ปกติ 13" xfId="352"/>
    <cellStyle name="ปกติ 14" xfId="353"/>
    <cellStyle name="ปกติ 15" xfId="354"/>
    <cellStyle name="ปกติ 16" xfId="355"/>
    <cellStyle name="ปกติ 17" xfId="356"/>
    <cellStyle name="ปกติ 17 2" xfId="357"/>
    <cellStyle name="ปกติ 2" xfId="12"/>
    <cellStyle name="ปกติ 2 10" xfId="358"/>
    <cellStyle name="ปกติ 2 11" xfId="359"/>
    <cellStyle name="ปกติ 2 2" xfId="13"/>
    <cellStyle name="ปกติ 2 2 2" xfId="360"/>
    <cellStyle name="ปกติ 2 3" xfId="361"/>
    <cellStyle name="ปกติ 2 4" xfId="362"/>
    <cellStyle name="ปกติ 2 5" xfId="363"/>
    <cellStyle name="ปกติ 2 6" xfId="364"/>
    <cellStyle name="ปกติ 2 7" xfId="365"/>
    <cellStyle name="ปกติ 2 8" xfId="366"/>
    <cellStyle name="ปกติ 2 9" xfId="367"/>
    <cellStyle name="ปกติ 3" xfId="368"/>
    <cellStyle name="ปกติ 3 10" xfId="369"/>
    <cellStyle name="ปกติ 3 11" xfId="370"/>
    <cellStyle name="ปกติ 3 12" xfId="371"/>
    <cellStyle name="ปกติ 3 2" xfId="372"/>
    <cellStyle name="ปกติ 3 3" xfId="373"/>
    <cellStyle name="ปกติ 3 4" xfId="374"/>
    <cellStyle name="ปกติ 3 5" xfId="375"/>
    <cellStyle name="ปกติ 3 6" xfId="376"/>
    <cellStyle name="ปกติ 3 7" xfId="377"/>
    <cellStyle name="ปกติ 3 8" xfId="378"/>
    <cellStyle name="ปกติ 3 9" xfId="379"/>
    <cellStyle name="ปกติ 4" xfId="380"/>
    <cellStyle name="ปกติ 4 2" xfId="381"/>
    <cellStyle name="ปกติ 4 2 2" xfId="382"/>
    <cellStyle name="ปกติ 5" xfId="383"/>
    <cellStyle name="ปกติ 5 2" xfId="384"/>
    <cellStyle name="ปกติ 6" xfId="385"/>
    <cellStyle name="ปกติ 7" xfId="386"/>
    <cellStyle name="ปกติ 7 2" xfId="387"/>
    <cellStyle name="ปกติ 8" xfId="388"/>
    <cellStyle name="ปกติ 9" xfId="389"/>
    <cellStyle name="ปกติ 9 2" xfId="390"/>
    <cellStyle name="เปอร์เซ็นต์ 2" xfId="391"/>
    <cellStyle name="ลักษณะ 1" xfId="392"/>
    <cellStyle name="หมายเหตุ 2" xfId="3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-0.499984740745262"/>
  </sheetPr>
  <dimension ref="A1:V100"/>
  <sheetViews>
    <sheetView zoomScale="80" zoomScaleNormal="80" workbookViewId="0">
      <pane xSplit="5" ySplit="4" topLeftCell="N5" activePane="bottomRight" state="frozen"/>
      <selection pane="topRight" activeCell="F1" sqref="F1"/>
      <selection pane="bottomLeft" activeCell="A5" sqref="A5"/>
      <selection pane="bottomRight" activeCell="A4" sqref="A4:XFD4"/>
    </sheetView>
  </sheetViews>
  <sheetFormatPr defaultRowHeight="12.75"/>
  <cols>
    <col min="1" max="1" width="5.85546875" style="2" bestFit="1" customWidth="1"/>
    <col min="2" max="2" width="4.5703125" style="60" customWidth="1"/>
    <col min="3" max="3" width="12.7109375" style="2" customWidth="1"/>
    <col min="4" max="4" width="7.42578125" style="2" customWidth="1"/>
    <col min="5" max="5" width="20.28515625" style="2" customWidth="1"/>
    <col min="6" max="6" width="20.7109375" style="2" customWidth="1"/>
    <col min="7" max="7" width="18.140625" style="2" customWidth="1"/>
    <col min="8" max="8" width="21.5703125" style="2" customWidth="1"/>
    <col min="9" max="9" width="21.85546875" style="2" customWidth="1"/>
    <col min="10" max="10" width="19.140625" style="2" bestFit="1" customWidth="1"/>
    <col min="11" max="12" width="20.140625" style="2" customWidth="1"/>
    <col min="13" max="13" width="20.28515625" style="2" customWidth="1"/>
    <col min="14" max="14" width="20.140625" style="2" customWidth="1"/>
    <col min="15" max="16" width="19.28515625" style="2" bestFit="1" customWidth="1"/>
    <col min="17" max="17" width="16.7109375" style="2" customWidth="1"/>
    <col min="18" max="18" width="15.7109375" style="2" customWidth="1"/>
    <col min="19" max="19" width="17.7109375" style="2" customWidth="1"/>
    <col min="20" max="20" width="19.42578125" style="2" customWidth="1"/>
    <col min="21" max="21" width="17.42578125" style="2" customWidth="1"/>
    <col min="22" max="22" width="25.42578125" style="2" customWidth="1"/>
    <col min="23" max="16384" width="9.140625" style="2"/>
  </cols>
  <sheetData>
    <row r="1" spans="1:22" ht="15">
      <c r="A1" s="1" t="s">
        <v>222</v>
      </c>
      <c r="B1" s="5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>
      <c r="A2" s="3"/>
      <c r="B2" s="56"/>
      <c r="C2" s="3"/>
      <c r="D2" s="3"/>
      <c r="E2" s="4"/>
      <c r="F2" s="3"/>
      <c r="G2" s="3"/>
      <c r="H2" s="3"/>
      <c r="I2" s="3"/>
      <c r="J2" s="3"/>
      <c r="K2" s="5"/>
      <c r="L2" s="6"/>
      <c r="M2" s="7"/>
      <c r="N2" s="8"/>
      <c r="O2" s="9"/>
      <c r="P2" s="9"/>
      <c r="Q2" s="166"/>
      <c r="R2" s="166"/>
      <c r="S2" s="166"/>
    </row>
    <row r="3" spans="1:22" s="13" customFormat="1">
      <c r="A3" s="10"/>
      <c r="B3" s="10"/>
      <c r="C3" s="10"/>
      <c r="D3" s="10"/>
      <c r="E3" s="10"/>
      <c r="F3" s="11" t="s">
        <v>223</v>
      </c>
      <c r="G3" s="11" t="s">
        <v>224</v>
      </c>
      <c r="H3" s="11" t="s">
        <v>225</v>
      </c>
      <c r="I3" s="11" t="s">
        <v>226</v>
      </c>
      <c r="J3" s="11" t="s">
        <v>227</v>
      </c>
      <c r="K3" s="11" t="s">
        <v>228</v>
      </c>
      <c r="L3" s="11" t="s">
        <v>229</v>
      </c>
      <c r="M3" s="10" t="s">
        <v>230</v>
      </c>
      <c r="N3" s="10" t="s">
        <v>231</v>
      </c>
      <c r="O3" s="10" t="s">
        <v>232</v>
      </c>
      <c r="P3" s="10" t="s">
        <v>233</v>
      </c>
      <c r="Q3" s="11" t="s">
        <v>234</v>
      </c>
      <c r="R3" s="11" t="s">
        <v>235</v>
      </c>
      <c r="S3" s="11" t="s">
        <v>236</v>
      </c>
      <c r="T3" s="12" t="s">
        <v>237</v>
      </c>
      <c r="U3" s="12" t="s">
        <v>238</v>
      </c>
      <c r="V3" s="12" t="s">
        <v>239</v>
      </c>
    </row>
    <row r="4" spans="1:22" ht="51">
      <c r="A4" s="14" t="s">
        <v>240</v>
      </c>
      <c r="B4" s="15" t="s">
        <v>241</v>
      </c>
      <c r="C4" s="15" t="s">
        <v>242</v>
      </c>
      <c r="D4" s="15" t="s">
        <v>243</v>
      </c>
      <c r="E4" s="15" t="s">
        <v>244</v>
      </c>
      <c r="F4" s="16" t="s">
        <v>245</v>
      </c>
      <c r="G4" s="17" t="s">
        <v>246</v>
      </c>
      <c r="H4" s="17" t="s">
        <v>247</v>
      </c>
      <c r="I4" s="17" t="s">
        <v>248</v>
      </c>
      <c r="J4" s="17" t="s">
        <v>249</v>
      </c>
      <c r="K4" s="17" t="s">
        <v>250</v>
      </c>
      <c r="L4" s="15" t="s">
        <v>251</v>
      </c>
      <c r="M4" s="18" t="s">
        <v>252</v>
      </c>
      <c r="N4" s="19" t="s">
        <v>253</v>
      </c>
      <c r="O4" s="19" t="s">
        <v>254</v>
      </c>
      <c r="P4" s="20" t="s">
        <v>255</v>
      </c>
      <c r="Q4" s="21" t="s">
        <v>256</v>
      </c>
      <c r="R4" s="17" t="s">
        <v>257</v>
      </c>
      <c r="S4" s="22" t="s">
        <v>258</v>
      </c>
      <c r="T4" s="23" t="s">
        <v>259</v>
      </c>
      <c r="U4" s="24" t="s">
        <v>260</v>
      </c>
      <c r="V4" s="25" t="s">
        <v>261</v>
      </c>
    </row>
    <row r="5" spans="1:22" hidden="1">
      <c r="A5" s="26">
        <v>341</v>
      </c>
      <c r="B5" s="57" t="s">
        <v>262</v>
      </c>
      <c r="C5" s="27" t="s">
        <v>263</v>
      </c>
      <c r="D5" s="27" t="s">
        <v>33</v>
      </c>
      <c r="E5" s="27" t="s">
        <v>264</v>
      </c>
      <c r="F5" s="28">
        <v>9316660.0199999996</v>
      </c>
      <c r="G5" s="28">
        <v>1970599.91</v>
      </c>
      <c r="H5" s="28">
        <v>0</v>
      </c>
      <c r="I5" s="28">
        <f>F5+G5+H5</f>
        <v>11287259.93</v>
      </c>
      <c r="J5" s="28">
        <v>1015135.15</v>
      </c>
      <c r="K5" s="28">
        <f>I5-J5</f>
        <v>10272124.779999999</v>
      </c>
      <c r="L5" s="28">
        <v>5106751.6900000004</v>
      </c>
      <c r="M5" s="29">
        <f>K5+L5</f>
        <v>15378876.469999999</v>
      </c>
      <c r="N5" s="30">
        <v>217686</v>
      </c>
      <c r="O5" s="30">
        <v>0</v>
      </c>
      <c r="P5" s="31">
        <f>M5+N5+O5</f>
        <v>15596562.469999999</v>
      </c>
      <c r="Q5" s="32">
        <v>0</v>
      </c>
      <c r="R5" s="28">
        <v>0</v>
      </c>
      <c r="S5" s="28">
        <v>0</v>
      </c>
      <c r="T5" s="33">
        <v>2862788.02</v>
      </c>
      <c r="U5" s="28">
        <v>0</v>
      </c>
      <c r="V5" s="33">
        <f>P5+T5+U5-S5</f>
        <v>18459350.489999998</v>
      </c>
    </row>
    <row r="6" spans="1:22" hidden="1">
      <c r="A6" s="26">
        <v>342</v>
      </c>
      <c r="B6" s="57" t="s">
        <v>262</v>
      </c>
      <c r="C6" s="27" t="s">
        <v>263</v>
      </c>
      <c r="D6" s="27" t="s">
        <v>36</v>
      </c>
      <c r="E6" s="27" t="s">
        <v>265</v>
      </c>
      <c r="F6" s="28">
        <v>209020685.25</v>
      </c>
      <c r="G6" s="28">
        <v>44210708.939999998</v>
      </c>
      <c r="H6" s="28">
        <v>272484744.50999999</v>
      </c>
      <c r="I6" s="28">
        <f t="shared" ref="I6:I69" si="0">F6+G6+H6</f>
        <v>525716138.69999999</v>
      </c>
      <c r="J6" s="28">
        <v>202358538.56</v>
      </c>
      <c r="K6" s="28">
        <f t="shared" ref="K6:K69" si="1">I6-J6</f>
        <v>323357600.13999999</v>
      </c>
      <c r="L6" s="28">
        <v>103679543.45</v>
      </c>
      <c r="M6" s="29">
        <f t="shared" ref="M6:M69" si="2">K6+L6</f>
        <v>427037143.58999997</v>
      </c>
      <c r="N6" s="30">
        <v>0</v>
      </c>
      <c r="O6" s="30">
        <v>0</v>
      </c>
      <c r="P6" s="31">
        <f t="shared" ref="P6:P69" si="3">M6+N6+O6</f>
        <v>427037143.58999997</v>
      </c>
      <c r="Q6" s="32">
        <v>0</v>
      </c>
      <c r="R6" s="28">
        <v>0</v>
      </c>
      <c r="S6" s="28">
        <v>0</v>
      </c>
      <c r="T6" s="33">
        <v>44757389.020000003</v>
      </c>
      <c r="U6" s="28">
        <v>0</v>
      </c>
      <c r="V6" s="33">
        <f t="shared" ref="V6:V69" si="4">P6+T6+U6-S6</f>
        <v>471794532.60999995</v>
      </c>
    </row>
    <row r="7" spans="1:22" hidden="1">
      <c r="A7" s="26">
        <v>343</v>
      </c>
      <c r="B7" s="57" t="s">
        <v>262</v>
      </c>
      <c r="C7" s="27" t="s">
        <v>263</v>
      </c>
      <c r="D7" s="27" t="s">
        <v>38</v>
      </c>
      <c r="E7" s="27" t="s">
        <v>266</v>
      </c>
      <c r="F7" s="28">
        <v>69407945.849999994</v>
      </c>
      <c r="G7" s="28">
        <v>14680721.609999999</v>
      </c>
      <c r="H7" s="28">
        <v>38808598.950000003</v>
      </c>
      <c r="I7" s="28">
        <f t="shared" si="0"/>
        <v>122897266.41</v>
      </c>
      <c r="J7" s="28">
        <v>59456747</v>
      </c>
      <c r="K7" s="28">
        <f t="shared" si="1"/>
        <v>63440519.409999996</v>
      </c>
      <c r="L7" s="28">
        <v>7631238.0099999998</v>
      </c>
      <c r="M7" s="29">
        <f t="shared" si="2"/>
        <v>71071757.420000002</v>
      </c>
      <c r="N7" s="30">
        <v>967904.14</v>
      </c>
      <c r="O7" s="30">
        <v>0</v>
      </c>
      <c r="P7" s="31">
        <f t="shared" si="3"/>
        <v>72039661.560000002</v>
      </c>
      <c r="Q7" s="32">
        <v>0</v>
      </c>
      <c r="R7" s="28">
        <v>0</v>
      </c>
      <c r="S7" s="28">
        <v>0</v>
      </c>
      <c r="T7" s="33">
        <v>8689564.0199999996</v>
      </c>
      <c r="U7" s="28">
        <v>0</v>
      </c>
      <c r="V7" s="33">
        <f t="shared" si="4"/>
        <v>80729225.579999998</v>
      </c>
    </row>
    <row r="8" spans="1:22" hidden="1">
      <c r="A8" s="26">
        <v>344</v>
      </c>
      <c r="B8" s="57" t="s">
        <v>262</v>
      </c>
      <c r="C8" s="27" t="s">
        <v>263</v>
      </c>
      <c r="D8" s="27" t="s">
        <v>40</v>
      </c>
      <c r="E8" s="27" t="s">
        <v>267</v>
      </c>
      <c r="F8" s="28">
        <v>87173242.430000007</v>
      </c>
      <c r="G8" s="28">
        <v>18438322.710000001</v>
      </c>
      <c r="H8" s="28">
        <v>111984517.45</v>
      </c>
      <c r="I8" s="28">
        <f t="shared" si="0"/>
        <v>217596082.59000003</v>
      </c>
      <c r="J8" s="28">
        <v>51967682.960000001</v>
      </c>
      <c r="K8" s="28">
        <f t="shared" si="1"/>
        <v>165628399.63000003</v>
      </c>
      <c r="L8" s="28">
        <v>33879474.890000001</v>
      </c>
      <c r="M8" s="29">
        <f t="shared" si="2"/>
        <v>199507874.52000004</v>
      </c>
      <c r="N8" s="30">
        <v>11560580</v>
      </c>
      <c r="O8" s="30">
        <v>0</v>
      </c>
      <c r="P8" s="31">
        <f t="shared" si="3"/>
        <v>211068454.52000004</v>
      </c>
      <c r="Q8" s="32">
        <v>0</v>
      </c>
      <c r="R8" s="28">
        <v>0</v>
      </c>
      <c r="S8" s="28">
        <v>0</v>
      </c>
      <c r="T8" s="33">
        <v>16385553.02</v>
      </c>
      <c r="U8" s="34">
        <v>5392298.1299999999</v>
      </c>
      <c r="V8" s="33">
        <f t="shared" si="4"/>
        <v>232846305.67000005</v>
      </c>
    </row>
    <row r="9" spans="1:22" hidden="1">
      <c r="A9" s="26">
        <v>345</v>
      </c>
      <c r="B9" s="57" t="s">
        <v>262</v>
      </c>
      <c r="C9" s="27" t="s">
        <v>263</v>
      </c>
      <c r="D9" s="27" t="s">
        <v>42</v>
      </c>
      <c r="E9" s="27" t="s">
        <v>268</v>
      </c>
      <c r="F9" s="28">
        <v>61921202.509999998</v>
      </c>
      <c r="G9" s="28">
        <v>13097173.890000001</v>
      </c>
      <c r="H9" s="28">
        <v>20329061.550000001</v>
      </c>
      <c r="I9" s="28">
        <f t="shared" si="0"/>
        <v>95347437.950000003</v>
      </c>
      <c r="J9" s="28">
        <v>36073695.039999999</v>
      </c>
      <c r="K9" s="28">
        <f t="shared" si="1"/>
        <v>59273742.910000004</v>
      </c>
      <c r="L9" s="28">
        <v>140971.24</v>
      </c>
      <c r="M9" s="29">
        <f t="shared" si="2"/>
        <v>59414714.150000006</v>
      </c>
      <c r="N9" s="30">
        <v>2556711.5307644131</v>
      </c>
      <c r="O9" s="30">
        <v>0</v>
      </c>
      <c r="P9" s="31">
        <f t="shared" si="3"/>
        <v>61971425.680764422</v>
      </c>
      <c r="Q9" s="32">
        <v>0</v>
      </c>
      <c r="R9" s="28">
        <v>0</v>
      </c>
      <c r="S9" s="28">
        <v>0</v>
      </c>
      <c r="T9" s="33">
        <v>9672579.0199999996</v>
      </c>
      <c r="U9" s="28">
        <v>0</v>
      </c>
      <c r="V9" s="33">
        <f t="shared" si="4"/>
        <v>71644004.700764418</v>
      </c>
    </row>
    <row r="10" spans="1:22" hidden="1">
      <c r="A10" s="26">
        <v>346</v>
      </c>
      <c r="B10" s="57" t="s">
        <v>262</v>
      </c>
      <c r="C10" s="27" t="s">
        <v>263</v>
      </c>
      <c r="D10" s="27" t="s">
        <v>44</v>
      </c>
      <c r="E10" s="27" t="s">
        <v>269</v>
      </c>
      <c r="F10" s="28">
        <v>63932160.799999997</v>
      </c>
      <c r="G10" s="28">
        <v>13522518.83</v>
      </c>
      <c r="H10" s="28">
        <v>10028488.800000001</v>
      </c>
      <c r="I10" s="28">
        <f t="shared" si="0"/>
        <v>87483168.429999992</v>
      </c>
      <c r="J10" s="28">
        <v>29427681.129999999</v>
      </c>
      <c r="K10" s="28">
        <f t="shared" si="1"/>
        <v>58055487.299999997</v>
      </c>
      <c r="L10" s="28">
        <v>600840.76</v>
      </c>
      <c r="M10" s="29">
        <f t="shared" si="2"/>
        <v>58656328.059999995</v>
      </c>
      <c r="N10" s="30">
        <v>1962742.8587965174</v>
      </c>
      <c r="O10" s="30">
        <v>0</v>
      </c>
      <c r="P10" s="31">
        <f t="shared" si="3"/>
        <v>60619070.91879651</v>
      </c>
      <c r="Q10" s="32">
        <v>0</v>
      </c>
      <c r="R10" s="28">
        <v>0</v>
      </c>
      <c r="S10" s="28">
        <v>0</v>
      </c>
      <c r="T10" s="33">
        <v>13607329.02</v>
      </c>
      <c r="U10" s="28">
        <v>0</v>
      </c>
      <c r="V10" s="33">
        <f t="shared" si="4"/>
        <v>74226399.938796505</v>
      </c>
    </row>
    <row r="11" spans="1:22" hidden="1">
      <c r="A11" s="26">
        <v>347</v>
      </c>
      <c r="B11" s="57" t="s">
        <v>262</v>
      </c>
      <c r="C11" s="27" t="s">
        <v>263</v>
      </c>
      <c r="D11" s="27" t="s">
        <v>58</v>
      </c>
      <c r="E11" s="27" t="s">
        <v>270</v>
      </c>
      <c r="F11" s="28">
        <v>43799957.130000003</v>
      </c>
      <c r="G11" s="28">
        <v>9264284.8000000007</v>
      </c>
      <c r="H11" s="28">
        <v>0</v>
      </c>
      <c r="I11" s="28">
        <f t="shared" si="0"/>
        <v>53064241.930000007</v>
      </c>
      <c r="J11" s="28">
        <v>6969420.1200000001</v>
      </c>
      <c r="K11" s="28">
        <f t="shared" si="1"/>
        <v>46094821.81000001</v>
      </c>
      <c r="L11" s="28">
        <v>0</v>
      </c>
      <c r="M11" s="29">
        <f t="shared" si="2"/>
        <v>46094821.81000001</v>
      </c>
      <c r="N11" s="30">
        <v>482409</v>
      </c>
      <c r="O11" s="30">
        <v>0</v>
      </c>
      <c r="P11" s="31">
        <f t="shared" si="3"/>
        <v>46577230.81000001</v>
      </c>
      <c r="Q11" s="32">
        <v>0</v>
      </c>
      <c r="R11" s="28">
        <v>0</v>
      </c>
      <c r="S11" s="28">
        <v>0</v>
      </c>
      <c r="T11" s="33">
        <v>16614003.02</v>
      </c>
      <c r="U11" s="28">
        <v>0</v>
      </c>
      <c r="V11" s="33">
        <f t="shared" si="4"/>
        <v>63191233.830000013</v>
      </c>
    </row>
    <row r="12" spans="1:22" hidden="1">
      <c r="A12" s="26">
        <v>348</v>
      </c>
      <c r="B12" s="57" t="s">
        <v>262</v>
      </c>
      <c r="C12" s="35" t="s">
        <v>263</v>
      </c>
      <c r="D12" s="35" t="s">
        <v>48</v>
      </c>
      <c r="E12" s="35" t="s">
        <v>271</v>
      </c>
      <c r="F12" s="28">
        <v>0</v>
      </c>
      <c r="G12" s="28">
        <v>0</v>
      </c>
      <c r="H12" s="28">
        <v>0</v>
      </c>
      <c r="I12" s="28">
        <f t="shared" si="0"/>
        <v>0</v>
      </c>
      <c r="J12" s="28">
        <v>0</v>
      </c>
      <c r="K12" s="28">
        <f t="shared" si="1"/>
        <v>0</v>
      </c>
      <c r="L12" s="28">
        <v>0</v>
      </c>
      <c r="M12" s="29">
        <f t="shared" si="2"/>
        <v>0</v>
      </c>
      <c r="N12" s="28">
        <v>0</v>
      </c>
      <c r="O12" s="28">
        <v>0</v>
      </c>
      <c r="P12" s="31">
        <f t="shared" si="3"/>
        <v>0</v>
      </c>
      <c r="Q12" s="28">
        <v>0</v>
      </c>
      <c r="R12" s="28">
        <v>0</v>
      </c>
      <c r="S12" s="28">
        <v>0</v>
      </c>
      <c r="T12" s="33">
        <v>3319616.02</v>
      </c>
      <c r="U12" s="28">
        <v>0</v>
      </c>
      <c r="V12" s="33">
        <f t="shared" si="4"/>
        <v>3319616.02</v>
      </c>
    </row>
    <row r="13" spans="1:22" hidden="1">
      <c r="A13" s="26">
        <v>349</v>
      </c>
      <c r="B13" s="57" t="s">
        <v>262</v>
      </c>
      <c r="C13" s="35" t="s">
        <v>263</v>
      </c>
      <c r="D13" s="35" t="s">
        <v>50</v>
      </c>
      <c r="E13" s="35" t="s">
        <v>272</v>
      </c>
      <c r="F13" s="28">
        <v>0</v>
      </c>
      <c r="G13" s="28">
        <v>0</v>
      </c>
      <c r="H13" s="28">
        <v>0</v>
      </c>
      <c r="I13" s="28">
        <f t="shared" si="0"/>
        <v>0</v>
      </c>
      <c r="J13" s="28">
        <v>0</v>
      </c>
      <c r="K13" s="28">
        <f t="shared" si="1"/>
        <v>0</v>
      </c>
      <c r="L13" s="28">
        <v>0</v>
      </c>
      <c r="M13" s="29">
        <f t="shared" si="2"/>
        <v>0</v>
      </c>
      <c r="N13" s="28">
        <v>0</v>
      </c>
      <c r="O13" s="28">
        <v>0</v>
      </c>
      <c r="P13" s="31">
        <f t="shared" si="3"/>
        <v>0</v>
      </c>
      <c r="Q13" s="28">
        <v>0</v>
      </c>
      <c r="R13" s="28">
        <v>0</v>
      </c>
      <c r="S13" s="28">
        <v>0</v>
      </c>
      <c r="T13" s="33">
        <v>10130120.02</v>
      </c>
      <c r="U13" s="28">
        <v>0</v>
      </c>
      <c r="V13" s="33">
        <f t="shared" si="4"/>
        <v>10130120.02</v>
      </c>
    </row>
    <row r="14" spans="1:22" hidden="1">
      <c r="A14" s="26">
        <v>350</v>
      </c>
      <c r="B14" s="57" t="s">
        <v>262</v>
      </c>
      <c r="C14" s="35" t="s">
        <v>263</v>
      </c>
      <c r="D14" s="35" t="s">
        <v>53</v>
      </c>
      <c r="E14" s="35" t="s">
        <v>273</v>
      </c>
      <c r="F14" s="28">
        <v>0</v>
      </c>
      <c r="G14" s="28">
        <v>0</v>
      </c>
      <c r="H14" s="28">
        <v>0</v>
      </c>
      <c r="I14" s="28">
        <f t="shared" si="0"/>
        <v>0</v>
      </c>
      <c r="J14" s="28">
        <v>0</v>
      </c>
      <c r="K14" s="28">
        <f t="shared" si="1"/>
        <v>0</v>
      </c>
      <c r="L14" s="28">
        <v>0</v>
      </c>
      <c r="M14" s="29">
        <f t="shared" si="2"/>
        <v>0</v>
      </c>
      <c r="N14" s="28">
        <v>0</v>
      </c>
      <c r="O14" s="28">
        <v>0</v>
      </c>
      <c r="P14" s="31">
        <f t="shared" si="3"/>
        <v>0</v>
      </c>
      <c r="Q14" s="28">
        <v>0</v>
      </c>
      <c r="R14" s="28">
        <v>0</v>
      </c>
      <c r="S14" s="28">
        <v>0</v>
      </c>
      <c r="T14" s="33">
        <v>0</v>
      </c>
      <c r="U14" s="28">
        <v>0</v>
      </c>
      <c r="V14" s="33">
        <f t="shared" si="4"/>
        <v>0</v>
      </c>
    </row>
    <row r="15" spans="1:22" hidden="1">
      <c r="A15" s="26">
        <v>351</v>
      </c>
      <c r="B15" s="57" t="s">
        <v>262</v>
      </c>
      <c r="C15" s="35" t="s">
        <v>263</v>
      </c>
      <c r="D15" s="35" t="s">
        <v>55</v>
      </c>
      <c r="E15" s="35" t="s">
        <v>274</v>
      </c>
      <c r="F15" s="28">
        <v>0</v>
      </c>
      <c r="G15" s="28">
        <v>0</v>
      </c>
      <c r="H15" s="28">
        <v>0</v>
      </c>
      <c r="I15" s="28">
        <f t="shared" si="0"/>
        <v>0</v>
      </c>
      <c r="J15" s="28">
        <v>0</v>
      </c>
      <c r="K15" s="28">
        <f t="shared" si="1"/>
        <v>0</v>
      </c>
      <c r="L15" s="28">
        <v>0</v>
      </c>
      <c r="M15" s="29">
        <f t="shared" si="2"/>
        <v>0</v>
      </c>
      <c r="N15" s="28">
        <v>0</v>
      </c>
      <c r="O15" s="28">
        <v>0</v>
      </c>
      <c r="P15" s="31">
        <f t="shared" si="3"/>
        <v>0</v>
      </c>
      <c r="Q15" s="28">
        <v>0</v>
      </c>
      <c r="R15" s="28">
        <v>0</v>
      </c>
      <c r="S15" s="28">
        <v>0</v>
      </c>
      <c r="T15" s="33">
        <v>1742835.6</v>
      </c>
      <c r="U15" s="28">
        <v>0</v>
      </c>
      <c r="V15" s="33">
        <f t="shared" si="4"/>
        <v>1742835.6</v>
      </c>
    </row>
    <row r="16" spans="1:22" hidden="1">
      <c r="A16" s="26">
        <v>352</v>
      </c>
      <c r="B16" s="57" t="s">
        <v>262</v>
      </c>
      <c r="C16" s="35" t="s">
        <v>263</v>
      </c>
      <c r="D16" s="35" t="s">
        <v>60</v>
      </c>
      <c r="E16" s="35" t="s">
        <v>275</v>
      </c>
      <c r="F16" s="28">
        <v>0</v>
      </c>
      <c r="G16" s="28">
        <v>0</v>
      </c>
      <c r="H16" s="28">
        <v>0</v>
      </c>
      <c r="I16" s="28">
        <f t="shared" si="0"/>
        <v>0</v>
      </c>
      <c r="J16" s="28">
        <v>0</v>
      </c>
      <c r="K16" s="28">
        <f t="shared" si="1"/>
        <v>0</v>
      </c>
      <c r="L16" s="28">
        <v>0</v>
      </c>
      <c r="M16" s="29">
        <f t="shared" si="2"/>
        <v>0</v>
      </c>
      <c r="N16" s="28">
        <v>0</v>
      </c>
      <c r="O16" s="28">
        <v>0</v>
      </c>
      <c r="P16" s="31">
        <f t="shared" si="3"/>
        <v>0</v>
      </c>
      <c r="Q16" s="28">
        <v>0</v>
      </c>
      <c r="R16" s="28">
        <v>0</v>
      </c>
      <c r="S16" s="28">
        <v>0</v>
      </c>
      <c r="T16" s="33">
        <v>1161890.42</v>
      </c>
      <c r="U16" s="28">
        <v>0</v>
      </c>
      <c r="V16" s="33">
        <f t="shared" si="4"/>
        <v>1161890.42</v>
      </c>
    </row>
    <row r="17" spans="1:22" hidden="1">
      <c r="A17" s="36"/>
      <c r="B17" s="58"/>
      <c r="C17" s="38" t="s">
        <v>276</v>
      </c>
      <c r="D17" s="37"/>
      <c r="E17" s="37"/>
      <c r="F17" s="39">
        <v>544571853.99000001</v>
      </c>
      <c r="G17" s="39">
        <v>115184330.68999998</v>
      </c>
      <c r="H17" s="39">
        <v>453635411.25999999</v>
      </c>
      <c r="I17" s="39">
        <f t="shared" si="0"/>
        <v>1113391595.9400001</v>
      </c>
      <c r="J17" s="39">
        <v>387268899.96000004</v>
      </c>
      <c r="K17" s="39">
        <f t="shared" si="1"/>
        <v>726122695.98000002</v>
      </c>
      <c r="L17" s="39">
        <v>151038820.04000002</v>
      </c>
      <c r="M17" s="40">
        <f t="shared" si="2"/>
        <v>877161516.01999998</v>
      </c>
      <c r="N17" s="41">
        <v>17748033.529560931</v>
      </c>
      <c r="O17" s="41">
        <v>0</v>
      </c>
      <c r="P17" s="42">
        <f t="shared" si="3"/>
        <v>894909549.5495609</v>
      </c>
      <c r="Q17" s="43">
        <v>0</v>
      </c>
      <c r="R17" s="39">
        <v>0</v>
      </c>
      <c r="S17" s="39">
        <v>0</v>
      </c>
      <c r="T17" s="44">
        <f>SUM(T5:T16)</f>
        <v>128943667.19999997</v>
      </c>
      <c r="U17" s="39">
        <f>SUM(U5:U16)</f>
        <v>5392298.1299999999</v>
      </c>
      <c r="V17" s="44">
        <f t="shared" si="4"/>
        <v>1029245514.8795608</v>
      </c>
    </row>
    <row r="18" spans="1:22" hidden="1">
      <c r="A18" s="26">
        <v>353</v>
      </c>
      <c r="B18" s="57" t="s">
        <v>262</v>
      </c>
      <c r="C18" s="27" t="s">
        <v>277</v>
      </c>
      <c r="D18" s="27" t="s">
        <v>65</v>
      </c>
      <c r="E18" s="27" t="s">
        <v>278</v>
      </c>
      <c r="F18" s="28">
        <v>0</v>
      </c>
      <c r="G18" s="28">
        <v>0</v>
      </c>
      <c r="H18" s="28">
        <v>443453597.45999998</v>
      </c>
      <c r="I18" s="28">
        <f t="shared" si="0"/>
        <v>443453597.45999998</v>
      </c>
      <c r="J18" s="28">
        <v>314200275.00999999</v>
      </c>
      <c r="K18" s="28">
        <f t="shared" si="1"/>
        <v>129253322.44999999</v>
      </c>
      <c r="L18" s="28">
        <v>32448952.100000001</v>
      </c>
      <c r="M18" s="29">
        <f t="shared" si="2"/>
        <v>161702274.54999998</v>
      </c>
      <c r="N18" s="30">
        <v>0</v>
      </c>
      <c r="O18" s="30">
        <v>0</v>
      </c>
      <c r="P18" s="31">
        <f t="shared" si="3"/>
        <v>161702274.54999998</v>
      </c>
      <c r="Q18" s="32">
        <v>0</v>
      </c>
      <c r="R18" s="28">
        <v>0</v>
      </c>
      <c r="S18" s="28">
        <v>0</v>
      </c>
      <c r="T18" s="33">
        <v>0</v>
      </c>
      <c r="U18" s="28">
        <v>0</v>
      </c>
      <c r="V18" s="33">
        <f t="shared" si="4"/>
        <v>161702274.54999998</v>
      </c>
    </row>
    <row r="19" spans="1:22" hidden="1">
      <c r="A19" s="26">
        <v>354</v>
      </c>
      <c r="B19" s="57" t="s">
        <v>262</v>
      </c>
      <c r="C19" s="27" t="s">
        <v>277</v>
      </c>
      <c r="D19" s="27" t="s">
        <v>67</v>
      </c>
      <c r="E19" s="27" t="s">
        <v>279</v>
      </c>
      <c r="F19" s="28">
        <v>71192921.620000005</v>
      </c>
      <c r="G19" s="28">
        <v>15058268.189999999</v>
      </c>
      <c r="H19" s="28">
        <v>37322067.460000001</v>
      </c>
      <c r="I19" s="28">
        <f t="shared" si="0"/>
        <v>123573257.27000001</v>
      </c>
      <c r="J19" s="28">
        <v>50660752.350000001</v>
      </c>
      <c r="K19" s="28">
        <f t="shared" si="1"/>
        <v>72912504.920000017</v>
      </c>
      <c r="L19" s="28">
        <v>225030.68</v>
      </c>
      <c r="M19" s="29">
        <f t="shared" si="2"/>
        <v>73137535.600000024</v>
      </c>
      <c r="N19" s="30">
        <v>520400.98999999464</v>
      </c>
      <c r="O19" s="30">
        <v>0</v>
      </c>
      <c r="P19" s="31">
        <f t="shared" si="3"/>
        <v>73657936.590000018</v>
      </c>
      <c r="Q19" s="32">
        <v>0</v>
      </c>
      <c r="R19" s="28">
        <v>0</v>
      </c>
      <c r="S19" s="28">
        <v>0</v>
      </c>
      <c r="T19" s="33">
        <v>20589122.91</v>
      </c>
      <c r="U19" s="28">
        <v>0</v>
      </c>
      <c r="V19" s="33">
        <f t="shared" si="4"/>
        <v>94247059.500000015</v>
      </c>
    </row>
    <row r="20" spans="1:22" hidden="1">
      <c r="A20" s="26">
        <v>355</v>
      </c>
      <c r="B20" s="57" t="s">
        <v>262</v>
      </c>
      <c r="C20" s="27" t="s">
        <v>277</v>
      </c>
      <c r="D20" s="27" t="s">
        <v>69</v>
      </c>
      <c r="E20" s="27" t="s">
        <v>280</v>
      </c>
      <c r="F20" s="28">
        <v>23712957.5</v>
      </c>
      <c r="G20" s="28">
        <v>5015612.0199999996</v>
      </c>
      <c r="H20" s="28">
        <v>5040254.0799999991</v>
      </c>
      <c r="I20" s="28">
        <f t="shared" si="0"/>
        <v>33768823.600000001</v>
      </c>
      <c r="J20" s="28">
        <v>18600501.440000001</v>
      </c>
      <c r="K20" s="28">
        <f t="shared" si="1"/>
        <v>15168322.16</v>
      </c>
      <c r="L20" s="28">
        <v>0</v>
      </c>
      <c r="M20" s="29">
        <f t="shared" si="2"/>
        <v>15168322.16</v>
      </c>
      <c r="N20" s="30">
        <v>4326358.63</v>
      </c>
      <c r="O20" s="30">
        <v>0</v>
      </c>
      <c r="P20" s="31">
        <f t="shared" si="3"/>
        <v>19494680.789999999</v>
      </c>
      <c r="Q20" s="32">
        <v>0</v>
      </c>
      <c r="R20" s="28">
        <v>0</v>
      </c>
      <c r="S20" s="28">
        <v>0</v>
      </c>
      <c r="T20" s="33">
        <v>2330222.4300000002</v>
      </c>
      <c r="U20" s="28">
        <v>0</v>
      </c>
      <c r="V20" s="33">
        <f t="shared" si="4"/>
        <v>21824903.219999999</v>
      </c>
    </row>
    <row r="21" spans="1:22" hidden="1">
      <c r="A21" s="26">
        <v>356</v>
      </c>
      <c r="B21" s="57" t="s">
        <v>262</v>
      </c>
      <c r="C21" s="27" t="s">
        <v>277</v>
      </c>
      <c r="D21" s="27" t="s">
        <v>71</v>
      </c>
      <c r="E21" s="27" t="s">
        <v>281</v>
      </c>
      <c r="F21" s="28">
        <v>129889507.29000001</v>
      </c>
      <c r="G21" s="28">
        <v>27473391.899999999</v>
      </c>
      <c r="H21" s="28">
        <v>126617366.16</v>
      </c>
      <c r="I21" s="28">
        <f t="shared" si="0"/>
        <v>283980265.35000002</v>
      </c>
      <c r="J21" s="28">
        <v>85833542.140000001</v>
      </c>
      <c r="K21" s="28">
        <f t="shared" si="1"/>
        <v>198146723.21000004</v>
      </c>
      <c r="L21" s="28">
        <v>23154007.27</v>
      </c>
      <c r="M21" s="29">
        <f t="shared" si="2"/>
        <v>221300730.48000005</v>
      </c>
      <c r="N21" s="30">
        <v>0</v>
      </c>
      <c r="O21" s="30">
        <v>0</v>
      </c>
      <c r="P21" s="31">
        <f t="shared" si="3"/>
        <v>221300730.48000005</v>
      </c>
      <c r="Q21" s="32">
        <v>0</v>
      </c>
      <c r="R21" s="28">
        <v>0</v>
      </c>
      <c r="S21" s="28">
        <v>0</v>
      </c>
      <c r="T21" s="33">
        <v>31059306.91</v>
      </c>
      <c r="U21" s="28">
        <v>0</v>
      </c>
      <c r="V21" s="33">
        <f t="shared" si="4"/>
        <v>252360037.39000005</v>
      </c>
    </row>
    <row r="22" spans="1:22" hidden="1">
      <c r="A22" s="26">
        <v>357</v>
      </c>
      <c r="B22" s="57" t="s">
        <v>262</v>
      </c>
      <c r="C22" s="27" t="s">
        <v>277</v>
      </c>
      <c r="D22" s="27" t="s">
        <v>73</v>
      </c>
      <c r="E22" s="27" t="s">
        <v>282</v>
      </c>
      <c r="F22" s="28">
        <v>21358282.98</v>
      </c>
      <c r="G22" s="28">
        <v>4517566.4400000004</v>
      </c>
      <c r="H22" s="28">
        <v>4593109.2</v>
      </c>
      <c r="I22" s="28">
        <f t="shared" si="0"/>
        <v>30468958.620000001</v>
      </c>
      <c r="J22" s="28">
        <v>17755229.210000001</v>
      </c>
      <c r="K22" s="28">
        <f t="shared" si="1"/>
        <v>12713729.41</v>
      </c>
      <c r="L22" s="28">
        <v>0</v>
      </c>
      <c r="M22" s="29">
        <f t="shared" si="2"/>
        <v>12713729.41</v>
      </c>
      <c r="N22" s="30">
        <v>3398312.99</v>
      </c>
      <c r="O22" s="30">
        <v>0</v>
      </c>
      <c r="P22" s="31">
        <f t="shared" si="3"/>
        <v>16112042.4</v>
      </c>
      <c r="Q22" s="32">
        <v>0</v>
      </c>
      <c r="R22" s="28">
        <v>0</v>
      </c>
      <c r="S22" s="28">
        <v>0</v>
      </c>
      <c r="T22" s="33">
        <v>2509199.64</v>
      </c>
      <c r="U22" s="28">
        <v>0</v>
      </c>
      <c r="V22" s="33">
        <f t="shared" si="4"/>
        <v>18621242.039999999</v>
      </c>
    </row>
    <row r="23" spans="1:22" hidden="1">
      <c r="A23" s="26">
        <v>358</v>
      </c>
      <c r="B23" s="57" t="s">
        <v>262</v>
      </c>
      <c r="C23" s="27" t="s">
        <v>277</v>
      </c>
      <c r="D23" s="27" t="s">
        <v>75</v>
      </c>
      <c r="E23" s="27" t="s">
        <v>283</v>
      </c>
      <c r="F23" s="28">
        <v>53567866.689999998</v>
      </c>
      <c r="G23" s="28">
        <v>11330330.1</v>
      </c>
      <c r="H23" s="28">
        <v>25892889.899999999</v>
      </c>
      <c r="I23" s="28">
        <f t="shared" si="0"/>
        <v>90791086.689999998</v>
      </c>
      <c r="J23" s="28">
        <v>39368957.359999999</v>
      </c>
      <c r="K23" s="28">
        <f t="shared" si="1"/>
        <v>51422129.329999998</v>
      </c>
      <c r="L23" s="28">
        <v>0</v>
      </c>
      <c r="M23" s="29">
        <f t="shared" si="2"/>
        <v>51422129.329999998</v>
      </c>
      <c r="N23" s="30">
        <v>0</v>
      </c>
      <c r="O23" s="30">
        <v>0</v>
      </c>
      <c r="P23" s="31">
        <f t="shared" si="3"/>
        <v>51422129.329999998</v>
      </c>
      <c r="Q23" s="32">
        <v>0</v>
      </c>
      <c r="R23" s="28">
        <v>0</v>
      </c>
      <c r="S23" s="28">
        <v>0</v>
      </c>
      <c r="T23" s="33">
        <v>16736660.859999999</v>
      </c>
      <c r="U23" s="28">
        <v>0</v>
      </c>
      <c r="V23" s="33">
        <f t="shared" si="4"/>
        <v>68158790.189999998</v>
      </c>
    </row>
    <row r="24" spans="1:22" hidden="1">
      <c r="A24" s="26">
        <v>359</v>
      </c>
      <c r="B24" s="57" t="s">
        <v>262</v>
      </c>
      <c r="C24" s="27" t="s">
        <v>277</v>
      </c>
      <c r="D24" s="27" t="s">
        <v>77</v>
      </c>
      <c r="E24" s="27" t="s">
        <v>284</v>
      </c>
      <c r="F24" s="28">
        <v>79484906.430000007</v>
      </c>
      <c r="G24" s="28">
        <v>16812135.41</v>
      </c>
      <c r="H24" s="28">
        <v>48494821.450000003</v>
      </c>
      <c r="I24" s="28">
        <f t="shared" si="0"/>
        <v>144791863.29000002</v>
      </c>
      <c r="J24" s="28">
        <v>72564235.719999999</v>
      </c>
      <c r="K24" s="28">
        <f t="shared" si="1"/>
        <v>72227627.570000023</v>
      </c>
      <c r="L24" s="28">
        <v>11173237.49</v>
      </c>
      <c r="M24" s="29">
        <f t="shared" si="2"/>
        <v>83400865.060000017</v>
      </c>
      <c r="N24" s="30">
        <v>0</v>
      </c>
      <c r="O24" s="30">
        <v>0</v>
      </c>
      <c r="P24" s="31">
        <f t="shared" si="3"/>
        <v>83400865.060000017</v>
      </c>
      <c r="Q24" s="32">
        <v>0</v>
      </c>
      <c r="R24" s="28">
        <v>0</v>
      </c>
      <c r="S24" s="28">
        <v>0</v>
      </c>
      <c r="T24" s="33">
        <v>16446518.99</v>
      </c>
      <c r="U24" s="28">
        <v>0</v>
      </c>
      <c r="V24" s="33">
        <f t="shared" si="4"/>
        <v>99847384.050000012</v>
      </c>
    </row>
    <row r="25" spans="1:22" hidden="1">
      <c r="A25" s="26">
        <v>360</v>
      </c>
      <c r="B25" s="57" t="s">
        <v>262</v>
      </c>
      <c r="C25" s="27" t="s">
        <v>277</v>
      </c>
      <c r="D25" s="27" t="s">
        <v>79</v>
      </c>
      <c r="E25" s="27" t="s">
        <v>285</v>
      </c>
      <c r="F25" s="28">
        <v>109217678.17</v>
      </c>
      <c r="G25" s="28">
        <v>23101019.760000002</v>
      </c>
      <c r="H25" s="28">
        <v>50539725.659999996</v>
      </c>
      <c r="I25" s="28">
        <f t="shared" si="0"/>
        <v>182858423.59</v>
      </c>
      <c r="J25" s="28">
        <v>66642634.189999998</v>
      </c>
      <c r="K25" s="28">
        <f t="shared" si="1"/>
        <v>116215789.40000001</v>
      </c>
      <c r="L25" s="28">
        <v>21883473.719999999</v>
      </c>
      <c r="M25" s="29">
        <f t="shared" si="2"/>
        <v>138099263.12</v>
      </c>
      <c r="N25" s="30">
        <v>0</v>
      </c>
      <c r="O25" s="30">
        <v>0</v>
      </c>
      <c r="P25" s="31">
        <f t="shared" si="3"/>
        <v>138099263.12</v>
      </c>
      <c r="Q25" s="32">
        <v>0</v>
      </c>
      <c r="R25" s="28">
        <v>0</v>
      </c>
      <c r="S25" s="28">
        <v>0</v>
      </c>
      <c r="T25" s="33">
        <v>18311723.16</v>
      </c>
      <c r="U25" s="28">
        <v>0</v>
      </c>
      <c r="V25" s="33">
        <f t="shared" si="4"/>
        <v>156410986.28</v>
      </c>
    </row>
    <row r="26" spans="1:22" hidden="1">
      <c r="A26" s="26">
        <v>361</v>
      </c>
      <c r="B26" s="57" t="s">
        <v>262</v>
      </c>
      <c r="C26" s="27" t="s">
        <v>277</v>
      </c>
      <c r="D26" s="27" t="s">
        <v>81</v>
      </c>
      <c r="E26" s="27" t="s">
        <v>286</v>
      </c>
      <c r="F26" s="28">
        <v>5275434.47</v>
      </c>
      <c r="G26" s="28">
        <v>1115825.92</v>
      </c>
      <c r="H26" s="28">
        <v>1449271.42</v>
      </c>
      <c r="I26" s="28">
        <f t="shared" si="0"/>
        <v>7840531.8099999996</v>
      </c>
      <c r="J26" s="28">
        <v>7325252.3600000003</v>
      </c>
      <c r="K26" s="28">
        <f t="shared" si="1"/>
        <v>515279.44999999925</v>
      </c>
      <c r="L26" s="28">
        <v>2484720.5499999998</v>
      </c>
      <c r="M26" s="29">
        <f t="shared" si="2"/>
        <v>2999999.9999999991</v>
      </c>
      <c r="N26" s="30">
        <v>8190501.8200000003</v>
      </c>
      <c r="O26" s="30">
        <v>0</v>
      </c>
      <c r="P26" s="31">
        <f t="shared" si="3"/>
        <v>11190501.82</v>
      </c>
      <c r="Q26" s="32">
        <v>0</v>
      </c>
      <c r="R26" s="28">
        <v>0</v>
      </c>
      <c r="S26" s="28">
        <v>0</v>
      </c>
      <c r="T26" s="33">
        <v>264054.53999999998</v>
      </c>
      <c r="U26" s="28">
        <v>0</v>
      </c>
      <c r="V26" s="33">
        <f t="shared" si="4"/>
        <v>11454556.359999999</v>
      </c>
    </row>
    <row r="27" spans="1:22" hidden="1">
      <c r="A27" s="26">
        <v>362</v>
      </c>
      <c r="B27" s="57" t="s">
        <v>262</v>
      </c>
      <c r="C27" s="27" t="s">
        <v>277</v>
      </c>
      <c r="D27" s="27" t="s">
        <v>83</v>
      </c>
      <c r="E27" s="27" t="s">
        <v>287</v>
      </c>
      <c r="F27" s="28">
        <v>68635600.560000002</v>
      </c>
      <c r="G27" s="28">
        <v>14517360.119999999</v>
      </c>
      <c r="H27" s="28">
        <v>12903939.969999999</v>
      </c>
      <c r="I27" s="28">
        <f t="shared" si="0"/>
        <v>96056900.650000006</v>
      </c>
      <c r="J27" s="28">
        <v>43894869.159999996</v>
      </c>
      <c r="K27" s="28">
        <f t="shared" si="1"/>
        <v>52162031.49000001</v>
      </c>
      <c r="L27" s="28">
        <v>1847824.62</v>
      </c>
      <c r="M27" s="29">
        <f t="shared" si="2"/>
        <v>54009856.110000007</v>
      </c>
      <c r="N27" s="30">
        <v>0</v>
      </c>
      <c r="O27" s="30">
        <v>0</v>
      </c>
      <c r="P27" s="31">
        <f t="shared" si="3"/>
        <v>54009856.110000007</v>
      </c>
      <c r="Q27" s="32">
        <v>0</v>
      </c>
      <c r="R27" s="28">
        <v>0</v>
      </c>
      <c r="S27" s="28">
        <v>0</v>
      </c>
      <c r="T27" s="33">
        <v>19294004.539999999</v>
      </c>
      <c r="U27" s="28">
        <v>0</v>
      </c>
      <c r="V27" s="33">
        <f t="shared" si="4"/>
        <v>73303860.650000006</v>
      </c>
    </row>
    <row r="28" spans="1:22" hidden="1">
      <c r="A28" s="26">
        <v>363</v>
      </c>
      <c r="B28" s="57" t="s">
        <v>262</v>
      </c>
      <c r="C28" s="27" t="s">
        <v>277</v>
      </c>
      <c r="D28" s="27" t="s">
        <v>85</v>
      </c>
      <c r="E28" s="27" t="s">
        <v>288</v>
      </c>
      <c r="F28" s="28">
        <v>44657215.240000002</v>
      </c>
      <c r="G28" s="28">
        <v>9445606.5099999998</v>
      </c>
      <c r="H28" s="28">
        <v>15550189.370000001</v>
      </c>
      <c r="I28" s="28">
        <f t="shared" si="0"/>
        <v>69653011.120000005</v>
      </c>
      <c r="J28" s="28">
        <v>28001880.32</v>
      </c>
      <c r="K28" s="28">
        <f t="shared" si="1"/>
        <v>41651130.800000004</v>
      </c>
      <c r="L28" s="28">
        <v>0</v>
      </c>
      <c r="M28" s="29">
        <f t="shared" si="2"/>
        <v>41651130.800000004</v>
      </c>
      <c r="N28" s="30">
        <v>1000000</v>
      </c>
      <c r="O28" s="30">
        <v>0</v>
      </c>
      <c r="P28" s="31">
        <f t="shared" si="3"/>
        <v>42651130.800000004</v>
      </c>
      <c r="Q28" s="32">
        <v>0</v>
      </c>
      <c r="R28" s="28">
        <v>0</v>
      </c>
      <c r="S28" s="28">
        <v>0</v>
      </c>
      <c r="T28" s="33">
        <v>8248839.8799999999</v>
      </c>
      <c r="U28" s="28">
        <v>0</v>
      </c>
      <c r="V28" s="33">
        <f t="shared" si="4"/>
        <v>50899970.680000007</v>
      </c>
    </row>
    <row r="29" spans="1:22" hidden="1">
      <c r="A29" s="26">
        <v>364</v>
      </c>
      <c r="B29" s="57" t="s">
        <v>262</v>
      </c>
      <c r="C29" s="27" t="s">
        <v>277</v>
      </c>
      <c r="D29" s="27" t="s">
        <v>87</v>
      </c>
      <c r="E29" s="35" t="s">
        <v>88</v>
      </c>
      <c r="F29" s="28">
        <v>146752831.03999999</v>
      </c>
      <c r="G29" s="28">
        <v>31040213.510000002</v>
      </c>
      <c r="H29" s="28">
        <v>0</v>
      </c>
      <c r="I29" s="28">
        <f t="shared" si="0"/>
        <v>177793044.54999998</v>
      </c>
      <c r="J29" s="28">
        <v>21041041.550000001</v>
      </c>
      <c r="K29" s="28">
        <f t="shared" si="1"/>
        <v>156752002.99999997</v>
      </c>
      <c r="L29" s="28">
        <v>42421266.520000003</v>
      </c>
      <c r="M29" s="29">
        <f t="shared" si="2"/>
        <v>199173269.51999998</v>
      </c>
      <c r="N29" s="30">
        <v>0</v>
      </c>
      <c r="O29" s="30">
        <v>0</v>
      </c>
      <c r="P29" s="31">
        <f t="shared" si="3"/>
        <v>199173269.51999998</v>
      </c>
      <c r="Q29" s="32">
        <v>0</v>
      </c>
      <c r="R29" s="28">
        <v>0</v>
      </c>
      <c r="S29" s="28">
        <v>0</v>
      </c>
      <c r="T29" s="33">
        <v>2609751.64</v>
      </c>
      <c r="U29" s="28">
        <v>0</v>
      </c>
      <c r="V29" s="33">
        <f t="shared" si="4"/>
        <v>201783021.15999997</v>
      </c>
    </row>
    <row r="30" spans="1:22" hidden="1">
      <c r="A30" s="26">
        <v>365</v>
      </c>
      <c r="B30" s="57" t="s">
        <v>262</v>
      </c>
      <c r="C30" s="27" t="s">
        <v>277</v>
      </c>
      <c r="D30" s="27" t="s">
        <v>89</v>
      </c>
      <c r="E30" s="27" t="s">
        <v>289</v>
      </c>
      <c r="F30" s="28">
        <v>33380672.949999999</v>
      </c>
      <c r="G30" s="28">
        <v>7060464.9199999999</v>
      </c>
      <c r="H30" s="28">
        <v>7579256.7800000003</v>
      </c>
      <c r="I30" s="28">
        <f t="shared" si="0"/>
        <v>48020394.649999999</v>
      </c>
      <c r="J30" s="28">
        <v>9462352.9499999993</v>
      </c>
      <c r="K30" s="28">
        <f t="shared" si="1"/>
        <v>38558041.700000003</v>
      </c>
      <c r="L30" s="28">
        <v>0</v>
      </c>
      <c r="M30" s="29">
        <f t="shared" si="2"/>
        <v>38558041.700000003</v>
      </c>
      <c r="N30" s="30">
        <v>1447302.61</v>
      </c>
      <c r="O30" s="30">
        <v>0</v>
      </c>
      <c r="P30" s="31">
        <f t="shared" si="3"/>
        <v>40005344.310000002</v>
      </c>
      <c r="Q30" s="32">
        <v>0</v>
      </c>
      <c r="R30" s="28">
        <v>0</v>
      </c>
      <c r="S30" s="28">
        <v>0</v>
      </c>
      <c r="T30" s="33">
        <v>4344602.92</v>
      </c>
      <c r="U30" s="28">
        <v>0</v>
      </c>
      <c r="V30" s="33">
        <f t="shared" si="4"/>
        <v>44349947.230000004</v>
      </c>
    </row>
    <row r="31" spans="1:22" hidden="1">
      <c r="A31" s="26">
        <v>366</v>
      </c>
      <c r="B31" s="57" t="s">
        <v>262</v>
      </c>
      <c r="C31" s="35" t="s">
        <v>277</v>
      </c>
      <c r="D31" s="35" t="s">
        <v>91</v>
      </c>
      <c r="E31" s="35" t="s">
        <v>290</v>
      </c>
      <c r="F31" s="28">
        <v>0</v>
      </c>
      <c r="G31" s="28">
        <v>0</v>
      </c>
      <c r="H31" s="28">
        <v>0</v>
      </c>
      <c r="I31" s="28">
        <f t="shared" si="0"/>
        <v>0</v>
      </c>
      <c r="J31" s="28">
        <v>0</v>
      </c>
      <c r="K31" s="28">
        <f t="shared" si="1"/>
        <v>0</v>
      </c>
      <c r="L31" s="28">
        <v>0</v>
      </c>
      <c r="M31" s="29">
        <f t="shared" si="2"/>
        <v>0</v>
      </c>
      <c r="N31" s="28">
        <v>0</v>
      </c>
      <c r="O31" s="28">
        <v>0</v>
      </c>
      <c r="P31" s="31">
        <f t="shared" si="3"/>
        <v>0</v>
      </c>
      <c r="Q31" s="28">
        <v>0</v>
      </c>
      <c r="R31" s="28">
        <v>0</v>
      </c>
      <c r="S31" s="28">
        <v>0</v>
      </c>
      <c r="T31" s="33">
        <v>828224.91</v>
      </c>
      <c r="U31" s="28">
        <v>0</v>
      </c>
      <c r="V31" s="33">
        <f t="shared" si="4"/>
        <v>828224.91</v>
      </c>
    </row>
    <row r="32" spans="1:22" hidden="1">
      <c r="A32" s="26">
        <v>367</v>
      </c>
      <c r="B32" s="57" t="s">
        <v>262</v>
      </c>
      <c r="C32" s="35" t="s">
        <v>277</v>
      </c>
      <c r="D32" s="35" t="s">
        <v>93</v>
      </c>
      <c r="E32" s="35" t="s">
        <v>291</v>
      </c>
      <c r="F32" s="28">
        <v>0</v>
      </c>
      <c r="G32" s="28">
        <v>0</v>
      </c>
      <c r="H32" s="28">
        <v>0</v>
      </c>
      <c r="I32" s="28">
        <f t="shared" si="0"/>
        <v>0</v>
      </c>
      <c r="J32" s="28">
        <v>0</v>
      </c>
      <c r="K32" s="28">
        <f t="shared" si="1"/>
        <v>0</v>
      </c>
      <c r="L32" s="28">
        <v>0</v>
      </c>
      <c r="M32" s="29">
        <f t="shared" si="2"/>
        <v>0</v>
      </c>
      <c r="N32" s="28">
        <v>0</v>
      </c>
      <c r="O32" s="28">
        <v>0</v>
      </c>
      <c r="P32" s="31">
        <f t="shared" si="3"/>
        <v>0</v>
      </c>
      <c r="Q32" s="28">
        <v>0</v>
      </c>
      <c r="R32" s="28">
        <v>0</v>
      </c>
      <c r="S32" s="28">
        <v>0</v>
      </c>
      <c r="T32" s="33">
        <v>2425251.19</v>
      </c>
      <c r="U32" s="28">
        <v>0</v>
      </c>
      <c r="V32" s="33">
        <f t="shared" si="4"/>
        <v>2425251.19</v>
      </c>
    </row>
    <row r="33" spans="1:22" hidden="1">
      <c r="A33" s="26">
        <v>368</v>
      </c>
      <c r="B33" s="57" t="s">
        <v>262</v>
      </c>
      <c r="C33" s="35" t="s">
        <v>277</v>
      </c>
      <c r="D33" s="35" t="s">
        <v>95</v>
      </c>
      <c r="E33" s="35" t="s">
        <v>292</v>
      </c>
      <c r="F33" s="28">
        <v>0</v>
      </c>
      <c r="G33" s="28">
        <v>0</v>
      </c>
      <c r="H33" s="28">
        <v>0</v>
      </c>
      <c r="I33" s="28">
        <f t="shared" si="0"/>
        <v>0</v>
      </c>
      <c r="J33" s="28">
        <v>0</v>
      </c>
      <c r="K33" s="28">
        <f t="shared" si="1"/>
        <v>0</v>
      </c>
      <c r="L33" s="28">
        <v>0</v>
      </c>
      <c r="M33" s="29">
        <f t="shared" si="2"/>
        <v>0</v>
      </c>
      <c r="N33" s="28">
        <v>0</v>
      </c>
      <c r="O33" s="28">
        <v>0</v>
      </c>
      <c r="P33" s="31">
        <f t="shared" si="3"/>
        <v>0</v>
      </c>
      <c r="Q33" s="28">
        <v>0</v>
      </c>
      <c r="R33" s="28">
        <v>0</v>
      </c>
      <c r="S33" s="28">
        <v>0</v>
      </c>
      <c r="T33" s="33">
        <v>0</v>
      </c>
      <c r="U33" s="28">
        <v>0</v>
      </c>
      <c r="V33" s="33">
        <f t="shared" si="4"/>
        <v>0</v>
      </c>
    </row>
    <row r="34" spans="1:22" hidden="1">
      <c r="A34" s="26">
        <v>369</v>
      </c>
      <c r="B34" s="57" t="s">
        <v>262</v>
      </c>
      <c r="C34" s="35" t="s">
        <v>277</v>
      </c>
      <c r="D34" s="35" t="s">
        <v>97</v>
      </c>
      <c r="E34" s="35" t="s">
        <v>293</v>
      </c>
      <c r="F34" s="28">
        <v>0</v>
      </c>
      <c r="G34" s="28">
        <v>0</v>
      </c>
      <c r="H34" s="28">
        <v>0</v>
      </c>
      <c r="I34" s="28">
        <f t="shared" si="0"/>
        <v>0</v>
      </c>
      <c r="J34" s="28">
        <v>0</v>
      </c>
      <c r="K34" s="28">
        <f t="shared" si="1"/>
        <v>0</v>
      </c>
      <c r="L34" s="28">
        <v>0</v>
      </c>
      <c r="M34" s="29">
        <f t="shared" si="2"/>
        <v>0</v>
      </c>
      <c r="N34" s="28">
        <v>0</v>
      </c>
      <c r="O34" s="28">
        <v>0</v>
      </c>
      <c r="P34" s="31">
        <f t="shared" si="3"/>
        <v>0</v>
      </c>
      <c r="Q34" s="28">
        <v>0</v>
      </c>
      <c r="R34" s="28">
        <v>0</v>
      </c>
      <c r="S34" s="28">
        <v>0</v>
      </c>
      <c r="T34" s="33">
        <v>0</v>
      </c>
      <c r="U34" s="28">
        <v>0</v>
      </c>
      <c r="V34" s="33">
        <f t="shared" si="4"/>
        <v>0</v>
      </c>
    </row>
    <row r="35" spans="1:22" hidden="1">
      <c r="A35" s="26">
        <v>370</v>
      </c>
      <c r="B35" s="57" t="s">
        <v>262</v>
      </c>
      <c r="C35" s="35" t="s">
        <v>277</v>
      </c>
      <c r="D35" s="35" t="s">
        <v>99</v>
      </c>
      <c r="E35" s="35" t="s">
        <v>100</v>
      </c>
      <c r="F35" s="28">
        <v>0</v>
      </c>
      <c r="G35" s="28">
        <v>0</v>
      </c>
      <c r="H35" s="28">
        <v>0</v>
      </c>
      <c r="I35" s="28">
        <f t="shared" si="0"/>
        <v>0</v>
      </c>
      <c r="J35" s="28">
        <v>0</v>
      </c>
      <c r="K35" s="28">
        <f t="shared" si="1"/>
        <v>0</v>
      </c>
      <c r="L35" s="28">
        <v>0</v>
      </c>
      <c r="M35" s="29">
        <f t="shared" si="2"/>
        <v>0</v>
      </c>
      <c r="N35" s="28">
        <v>0</v>
      </c>
      <c r="O35" s="28">
        <v>0</v>
      </c>
      <c r="P35" s="31">
        <f t="shared" si="3"/>
        <v>0</v>
      </c>
      <c r="Q35" s="28">
        <v>0</v>
      </c>
      <c r="R35" s="28">
        <v>0</v>
      </c>
      <c r="S35" s="28">
        <v>0</v>
      </c>
      <c r="T35" s="33">
        <v>3342605.19</v>
      </c>
      <c r="U35" s="28">
        <v>0</v>
      </c>
      <c r="V35" s="33">
        <f t="shared" si="4"/>
        <v>3342605.19</v>
      </c>
    </row>
    <row r="36" spans="1:22" hidden="1">
      <c r="A36" s="26">
        <v>371</v>
      </c>
      <c r="B36" s="57" t="s">
        <v>262</v>
      </c>
      <c r="C36" s="35" t="s">
        <v>277</v>
      </c>
      <c r="D36" s="35" t="s">
        <v>101</v>
      </c>
      <c r="E36" s="35" t="s">
        <v>294</v>
      </c>
      <c r="F36" s="28">
        <v>0</v>
      </c>
      <c r="G36" s="28">
        <v>0</v>
      </c>
      <c r="H36" s="28">
        <v>0</v>
      </c>
      <c r="I36" s="28">
        <f t="shared" si="0"/>
        <v>0</v>
      </c>
      <c r="J36" s="28">
        <v>0</v>
      </c>
      <c r="K36" s="28">
        <f t="shared" si="1"/>
        <v>0</v>
      </c>
      <c r="L36" s="28">
        <v>0</v>
      </c>
      <c r="M36" s="29">
        <f t="shared" si="2"/>
        <v>0</v>
      </c>
      <c r="N36" s="28">
        <v>0</v>
      </c>
      <c r="O36" s="28">
        <v>0</v>
      </c>
      <c r="P36" s="31">
        <f t="shared" si="3"/>
        <v>0</v>
      </c>
      <c r="Q36" s="28">
        <v>0</v>
      </c>
      <c r="R36" s="28">
        <v>0</v>
      </c>
      <c r="S36" s="28">
        <v>0</v>
      </c>
      <c r="T36" s="33">
        <v>1797848.85</v>
      </c>
      <c r="U36" s="28">
        <v>0</v>
      </c>
      <c r="V36" s="33">
        <f t="shared" si="4"/>
        <v>1797848.85</v>
      </c>
    </row>
    <row r="37" spans="1:22" hidden="1">
      <c r="A37" s="36"/>
      <c r="B37" s="58"/>
      <c r="C37" s="38" t="s">
        <v>295</v>
      </c>
      <c r="D37" s="37"/>
      <c r="E37" s="37"/>
      <c r="F37" s="39">
        <v>787125874.94000006</v>
      </c>
      <c r="G37" s="39">
        <v>166487794.80000001</v>
      </c>
      <c r="H37" s="39">
        <v>779436488.90999997</v>
      </c>
      <c r="I37" s="39">
        <f t="shared" si="0"/>
        <v>1733050158.6500001</v>
      </c>
      <c r="J37" s="39">
        <v>775351523.76000011</v>
      </c>
      <c r="K37" s="39">
        <f t="shared" si="1"/>
        <v>957698634.88999999</v>
      </c>
      <c r="L37" s="39">
        <v>135638512.94999999</v>
      </c>
      <c r="M37" s="40">
        <f t="shared" si="2"/>
        <v>1093337147.8399999</v>
      </c>
      <c r="N37" s="41">
        <v>18882877.039999995</v>
      </c>
      <c r="O37" s="41">
        <v>0</v>
      </c>
      <c r="P37" s="42">
        <f t="shared" si="3"/>
        <v>1112220024.8799999</v>
      </c>
      <c r="Q37" s="43">
        <v>0</v>
      </c>
      <c r="R37" s="39">
        <v>0</v>
      </c>
      <c r="S37" s="39">
        <v>0</v>
      </c>
      <c r="T37" s="44">
        <f>SUM(T18:T36)</f>
        <v>151137938.55999994</v>
      </c>
      <c r="U37" s="39">
        <f>SUM(U18:U36)</f>
        <v>0</v>
      </c>
      <c r="V37" s="44">
        <f t="shared" si="4"/>
        <v>1263357963.4399998</v>
      </c>
    </row>
    <row r="38" spans="1:22" hidden="1">
      <c r="A38" s="26">
        <v>372</v>
      </c>
      <c r="B38" s="57" t="s">
        <v>262</v>
      </c>
      <c r="C38" s="27" t="s">
        <v>296</v>
      </c>
      <c r="D38" s="27" t="s">
        <v>104</v>
      </c>
      <c r="E38" s="27" t="s">
        <v>297</v>
      </c>
      <c r="F38" s="28">
        <v>129366781.59</v>
      </c>
      <c r="G38" s="28">
        <v>27362828.329999998</v>
      </c>
      <c r="H38" s="28">
        <v>274604642.85000002</v>
      </c>
      <c r="I38" s="28">
        <f t="shared" si="0"/>
        <v>431334252.77000004</v>
      </c>
      <c r="J38" s="28">
        <v>219983279.15000001</v>
      </c>
      <c r="K38" s="28">
        <f t="shared" si="1"/>
        <v>211350973.62000003</v>
      </c>
      <c r="L38" s="28">
        <v>31057742.329999998</v>
      </c>
      <c r="M38" s="29">
        <f t="shared" si="2"/>
        <v>242408715.95000005</v>
      </c>
      <c r="N38" s="30">
        <v>3847.38</v>
      </c>
      <c r="O38" s="30">
        <v>0</v>
      </c>
      <c r="P38" s="31">
        <f t="shared" si="3"/>
        <v>242412563.33000004</v>
      </c>
      <c r="Q38" s="32">
        <v>0</v>
      </c>
      <c r="R38" s="28">
        <v>0</v>
      </c>
      <c r="S38" s="28">
        <v>0</v>
      </c>
      <c r="T38" s="33">
        <v>12807051.220000001</v>
      </c>
      <c r="U38" s="28">
        <v>0</v>
      </c>
      <c r="V38" s="33">
        <f t="shared" si="4"/>
        <v>255219614.55000004</v>
      </c>
    </row>
    <row r="39" spans="1:22" hidden="1">
      <c r="A39" s="26">
        <v>373</v>
      </c>
      <c r="B39" s="57" t="s">
        <v>262</v>
      </c>
      <c r="C39" s="27" t="s">
        <v>296</v>
      </c>
      <c r="D39" s="27" t="s">
        <v>106</v>
      </c>
      <c r="E39" s="27" t="s">
        <v>298</v>
      </c>
      <c r="F39" s="28">
        <v>52196615.060000002</v>
      </c>
      <c r="G39" s="28">
        <v>11040291.789999999</v>
      </c>
      <c r="H39" s="28">
        <v>27899522.729999997</v>
      </c>
      <c r="I39" s="28">
        <f t="shared" si="0"/>
        <v>91136429.579999998</v>
      </c>
      <c r="J39" s="28">
        <v>59728590.259999998</v>
      </c>
      <c r="K39" s="28">
        <f t="shared" si="1"/>
        <v>31407839.32</v>
      </c>
      <c r="L39" s="28">
        <v>5322077.7699999996</v>
      </c>
      <c r="M39" s="29">
        <f t="shared" si="2"/>
        <v>36729917.090000004</v>
      </c>
      <c r="N39" s="30">
        <v>0</v>
      </c>
      <c r="O39" s="30">
        <v>11832193.277029399</v>
      </c>
      <c r="P39" s="31">
        <f t="shared" si="3"/>
        <v>48562110.367029399</v>
      </c>
      <c r="Q39" s="32">
        <v>0</v>
      </c>
      <c r="R39" s="28">
        <v>0</v>
      </c>
      <c r="S39" s="28">
        <v>0</v>
      </c>
      <c r="T39" s="33">
        <v>2394415</v>
      </c>
      <c r="U39" s="34">
        <v>4764398.97</v>
      </c>
      <c r="V39" s="33">
        <f t="shared" si="4"/>
        <v>55720924.337029397</v>
      </c>
    </row>
    <row r="40" spans="1:22" hidden="1">
      <c r="A40" s="26">
        <v>374</v>
      </c>
      <c r="B40" s="57" t="s">
        <v>262</v>
      </c>
      <c r="C40" s="27" t="s">
        <v>296</v>
      </c>
      <c r="D40" s="27" t="s">
        <v>108</v>
      </c>
      <c r="E40" s="27" t="s">
        <v>299</v>
      </c>
      <c r="F40" s="28">
        <v>51760232.439999998</v>
      </c>
      <c r="G40" s="28">
        <v>10947990.949999999</v>
      </c>
      <c r="H40" s="28">
        <v>17387026.52</v>
      </c>
      <c r="I40" s="28">
        <f t="shared" si="0"/>
        <v>80095249.909999996</v>
      </c>
      <c r="J40" s="28">
        <v>38564866.149999999</v>
      </c>
      <c r="K40" s="28">
        <f t="shared" si="1"/>
        <v>41530383.759999998</v>
      </c>
      <c r="L40" s="28">
        <v>0</v>
      </c>
      <c r="M40" s="29">
        <f t="shared" si="2"/>
        <v>41530383.759999998</v>
      </c>
      <c r="N40" s="30">
        <v>0</v>
      </c>
      <c r="O40" s="30">
        <v>801378.43305349874</v>
      </c>
      <c r="P40" s="31">
        <f t="shared" si="3"/>
        <v>42331762.193053499</v>
      </c>
      <c r="Q40" s="32">
        <v>0</v>
      </c>
      <c r="R40" s="28">
        <v>0</v>
      </c>
      <c r="S40" s="28">
        <v>0</v>
      </c>
      <c r="T40" s="33">
        <v>3666988</v>
      </c>
      <c r="U40" s="28">
        <v>0</v>
      </c>
      <c r="V40" s="33">
        <f t="shared" si="4"/>
        <v>45998750.193053499</v>
      </c>
    </row>
    <row r="41" spans="1:22" hidden="1">
      <c r="A41" s="26">
        <v>375</v>
      </c>
      <c r="B41" s="57" t="s">
        <v>262</v>
      </c>
      <c r="C41" s="27" t="s">
        <v>296</v>
      </c>
      <c r="D41" s="27" t="s">
        <v>110</v>
      </c>
      <c r="E41" s="27" t="s">
        <v>300</v>
      </c>
      <c r="F41" s="28">
        <v>88638665.989999995</v>
      </c>
      <c r="G41" s="28">
        <v>18748279.66</v>
      </c>
      <c r="H41" s="28">
        <v>62347103.859999999</v>
      </c>
      <c r="I41" s="28">
        <f t="shared" si="0"/>
        <v>169734049.50999999</v>
      </c>
      <c r="J41" s="28">
        <v>77111037.680000007</v>
      </c>
      <c r="K41" s="28">
        <f t="shared" si="1"/>
        <v>92623011.829999983</v>
      </c>
      <c r="L41" s="28">
        <v>30464233.149999999</v>
      </c>
      <c r="M41" s="29">
        <f t="shared" si="2"/>
        <v>123087244.97999999</v>
      </c>
      <c r="N41" s="30">
        <v>0</v>
      </c>
      <c r="O41" s="30">
        <v>5000000</v>
      </c>
      <c r="P41" s="31">
        <f t="shared" si="3"/>
        <v>128087244.97999999</v>
      </c>
      <c r="Q41" s="32">
        <v>0</v>
      </c>
      <c r="R41" s="28">
        <v>0</v>
      </c>
      <c r="S41" s="28">
        <v>0</v>
      </c>
      <c r="T41" s="33">
        <v>6040062</v>
      </c>
      <c r="U41" s="34">
        <v>7467095.3300000001</v>
      </c>
      <c r="V41" s="33">
        <f t="shared" si="4"/>
        <v>141594402.31</v>
      </c>
    </row>
    <row r="42" spans="1:22" hidden="1">
      <c r="A42" s="26">
        <v>376</v>
      </c>
      <c r="B42" s="57" t="s">
        <v>262</v>
      </c>
      <c r="C42" s="27" t="s">
        <v>296</v>
      </c>
      <c r="D42" s="27" t="s">
        <v>112</v>
      </c>
      <c r="E42" s="27" t="s">
        <v>301</v>
      </c>
      <c r="F42" s="28">
        <v>32842139.010000002</v>
      </c>
      <c r="G42" s="28">
        <v>6946557.6900000004</v>
      </c>
      <c r="H42" s="28">
        <v>5960469.1600000001</v>
      </c>
      <c r="I42" s="28">
        <f t="shared" si="0"/>
        <v>45749165.859999999</v>
      </c>
      <c r="J42" s="28">
        <v>22434204.02</v>
      </c>
      <c r="K42" s="28">
        <f t="shared" si="1"/>
        <v>23314961.84</v>
      </c>
      <c r="L42" s="28">
        <v>0</v>
      </c>
      <c r="M42" s="29">
        <f t="shared" si="2"/>
        <v>23314961.84</v>
      </c>
      <c r="N42" s="30">
        <v>0</v>
      </c>
      <c r="O42" s="30">
        <v>0</v>
      </c>
      <c r="P42" s="31">
        <f t="shared" si="3"/>
        <v>23314961.84</v>
      </c>
      <c r="Q42" s="32">
        <v>0</v>
      </c>
      <c r="R42" s="28">
        <v>0</v>
      </c>
      <c r="S42" s="28">
        <v>0</v>
      </c>
      <c r="T42" s="33">
        <v>1114535</v>
      </c>
      <c r="U42" s="28">
        <v>0</v>
      </c>
      <c r="V42" s="33">
        <f t="shared" si="4"/>
        <v>24429496.84</v>
      </c>
    </row>
    <row r="43" spans="1:22" hidden="1">
      <c r="A43" s="26">
        <v>377</v>
      </c>
      <c r="B43" s="57" t="s">
        <v>262</v>
      </c>
      <c r="C43" s="27" t="s">
        <v>296</v>
      </c>
      <c r="D43" s="27" t="s">
        <v>114</v>
      </c>
      <c r="E43" s="27" t="s">
        <v>302</v>
      </c>
      <c r="F43" s="28">
        <v>56712426.109999999</v>
      </c>
      <c r="G43" s="28">
        <v>11995447.060000001</v>
      </c>
      <c r="H43" s="28">
        <v>10936042.059999999</v>
      </c>
      <c r="I43" s="28">
        <f t="shared" si="0"/>
        <v>79643915.230000004</v>
      </c>
      <c r="J43" s="28">
        <v>42853306.590000004</v>
      </c>
      <c r="K43" s="28">
        <f t="shared" si="1"/>
        <v>36790608.640000001</v>
      </c>
      <c r="L43" s="28">
        <v>0</v>
      </c>
      <c r="M43" s="29">
        <f t="shared" si="2"/>
        <v>36790608.640000001</v>
      </c>
      <c r="N43" s="30">
        <v>88336.829999998212</v>
      </c>
      <c r="O43" s="30">
        <v>1037342.0971058065</v>
      </c>
      <c r="P43" s="31">
        <f t="shared" si="3"/>
        <v>37916287.567105807</v>
      </c>
      <c r="Q43" s="32">
        <v>0</v>
      </c>
      <c r="R43" s="28">
        <v>0</v>
      </c>
      <c r="S43" s="28">
        <v>0</v>
      </c>
      <c r="T43" s="33">
        <v>3366677</v>
      </c>
      <c r="U43" s="28">
        <v>0</v>
      </c>
      <c r="V43" s="33">
        <f t="shared" si="4"/>
        <v>41282964.567105807</v>
      </c>
    </row>
    <row r="44" spans="1:22" hidden="1">
      <c r="A44" s="26">
        <v>378</v>
      </c>
      <c r="B44" s="57" t="s">
        <v>262</v>
      </c>
      <c r="C44" s="27" t="s">
        <v>296</v>
      </c>
      <c r="D44" s="27" t="s">
        <v>116</v>
      </c>
      <c r="E44" s="27" t="s">
        <v>303</v>
      </c>
      <c r="F44" s="28">
        <v>48493573.210000001</v>
      </c>
      <c r="G44" s="28">
        <v>10257048.23</v>
      </c>
      <c r="H44" s="28">
        <v>10117667.949999999</v>
      </c>
      <c r="I44" s="28">
        <f t="shared" si="0"/>
        <v>68868289.390000001</v>
      </c>
      <c r="J44" s="28">
        <v>24047334.940000001</v>
      </c>
      <c r="K44" s="28">
        <f t="shared" si="1"/>
        <v>44820954.450000003</v>
      </c>
      <c r="L44" s="28">
        <v>0</v>
      </c>
      <c r="M44" s="29">
        <f t="shared" si="2"/>
        <v>44820954.450000003</v>
      </c>
      <c r="N44" s="30">
        <v>0</v>
      </c>
      <c r="O44" s="30">
        <v>0</v>
      </c>
      <c r="P44" s="31">
        <f t="shared" si="3"/>
        <v>44820954.450000003</v>
      </c>
      <c r="Q44" s="32">
        <v>0</v>
      </c>
      <c r="R44" s="28">
        <v>0</v>
      </c>
      <c r="S44" s="28">
        <v>0</v>
      </c>
      <c r="T44" s="33">
        <v>2225225</v>
      </c>
      <c r="U44" s="28">
        <v>0</v>
      </c>
      <c r="V44" s="33">
        <f t="shared" si="4"/>
        <v>47046179.450000003</v>
      </c>
    </row>
    <row r="45" spans="1:22" hidden="1">
      <c r="A45" s="26">
        <v>379</v>
      </c>
      <c r="B45" s="57" t="s">
        <v>262</v>
      </c>
      <c r="C45" s="27" t="s">
        <v>296</v>
      </c>
      <c r="D45" s="27" t="s">
        <v>118</v>
      </c>
      <c r="E45" s="27" t="s">
        <v>304</v>
      </c>
      <c r="F45" s="28">
        <v>24676507.18</v>
      </c>
      <c r="G45" s="28">
        <v>5219415.84</v>
      </c>
      <c r="H45" s="28">
        <v>3977414.8</v>
      </c>
      <c r="I45" s="28">
        <f t="shared" si="0"/>
        <v>33873337.82</v>
      </c>
      <c r="J45" s="28">
        <v>13553247.779999999</v>
      </c>
      <c r="K45" s="28">
        <f t="shared" si="1"/>
        <v>20320090.039999999</v>
      </c>
      <c r="L45" s="28">
        <v>0</v>
      </c>
      <c r="M45" s="29">
        <f t="shared" si="2"/>
        <v>20320090.039999999</v>
      </c>
      <c r="N45" s="30">
        <v>0</v>
      </c>
      <c r="O45" s="30">
        <v>0</v>
      </c>
      <c r="P45" s="31">
        <f t="shared" si="3"/>
        <v>20320090.039999999</v>
      </c>
      <c r="Q45" s="32">
        <v>0</v>
      </c>
      <c r="R45" s="28">
        <v>0</v>
      </c>
      <c r="S45" s="28">
        <v>0</v>
      </c>
      <c r="T45" s="33">
        <v>824990</v>
      </c>
      <c r="U45" s="28">
        <v>0</v>
      </c>
      <c r="V45" s="33">
        <f t="shared" si="4"/>
        <v>21145080.039999999</v>
      </c>
    </row>
    <row r="46" spans="1:22" hidden="1">
      <c r="A46" s="26">
        <v>380</v>
      </c>
      <c r="B46" s="57" t="s">
        <v>262</v>
      </c>
      <c r="C46" s="27" t="s">
        <v>296</v>
      </c>
      <c r="D46" s="27" t="s">
        <v>120</v>
      </c>
      <c r="E46" s="27" t="s">
        <v>305</v>
      </c>
      <c r="F46" s="28">
        <v>35583287.280000001</v>
      </c>
      <c r="G46" s="28">
        <v>7526347.7199999997</v>
      </c>
      <c r="H46" s="28">
        <v>3228854.01</v>
      </c>
      <c r="I46" s="28">
        <f t="shared" si="0"/>
        <v>46338489.009999998</v>
      </c>
      <c r="J46" s="28">
        <v>11333835.6</v>
      </c>
      <c r="K46" s="28">
        <f t="shared" si="1"/>
        <v>35004653.409999996</v>
      </c>
      <c r="L46" s="28">
        <v>0</v>
      </c>
      <c r="M46" s="29">
        <f t="shared" si="2"/>
        <v>35004653.409999996</v>
      </c>
      <c r="N46" s="30">
        <v>0</v>
      </c>
      <c r="O46" s="30">
        <v>502459.29939854663</v>
      </c>
      <c r="P46" s="31">
        <f t="shared" si="3"/>
        <v>35507112.709398545</v>
      </c>
      <c r="Q46" s="32">
        <v>0</v>
      </c>
      <c r="R46" s="28">
        <v>0</v>
      </c>
      <c r="S46" s="28">
        <v>0</v>
      </c>
      <c r="T46" s="33">
        <v>2040655</v>
      </c>
      <c r="U46" s="28">
        <v>0</v>
      </c>
      <c r="V46" s="33">
        <f t="shared" si="4"/>
        <v>37547767.709398545</v>
      </c>
    </row>
    <row r="47" spans="1:22" hidden="1">
      <c r="A47" s="36"/>
      <c r="B47" s="58"/>
      <c r="C47" s="38" t="s">
        <v>306</v>
      </c>
      <c r="D47" s="37"/>
      <c r="E47" s="37"/>
      <c r="F47" s="39">
        <v>520270227.87</v>
      </c>
      <c r="G47" s="39">
        <v>110044207.27</v>
      </c>
      <c r="H47" s="39">
        <v>416458743.94000006</v>
      </c>
      <c r="I47" s="39">
        <f t="shared" si="0"/>
        <v>1046773179.08</v>
      </c>
      <c r="J47" s="39">
        <v>509609702.17000002</v>
      </c>
      <c r="K47" s="39">
        <f t="shared" si="1"/>
        <v>537163476.91000009</v>
      </c>
      <c r="L47" s="39">
        <v>66844053.249999993</v>
      </c>
      <c r="M47" s="40">
        <f t="shared" si="2"/>
        <v>604007530.16000009</v>
      </c>
      <c r="N47" s="41">
        <v>92184.209999998217</v>
      </c>
      <c r="O47" s="41">
        <v>19173373.106587246</v>
      </c>
      <c r="P47" s="42">
        <f t="shared" si="3"/>
        <v>623273087.47658741</v>
      </c>
      <c r="Q47" s="43">
        <v>0</v>
      </c>
      <c r="R47" s="39">
        <v>0</v>
      </c>
      <c r="S47" s="39">
        <v>0</v>
      </c>
      <c r="T47" s="44">
        <f>SUM(T38:T46)</f>
        <v>34480598.219999999</v>
      </c>
      <c r="U47" s="39">
        <f>SUM(U38:U46)</f>
        <v>12231494.300000001</v>
      </c>
      <c r="V47" s="44">
        <f t="shared" si="4"/>
        <v>669985179.9965874</v>
      </c>
    </row>
    <row r="48" spans="1:22" hidden="1">
      <c r="A48" s="26">
        <v>381</v>
      </c>
      <c r="B48" s="57" t="s">
        <v>262</v>
      </c>
      <c r="C48" s="27" t="s">
        <v>307</v>
      </c>
      <c r="D48" s="27" t="s">
        <v>123</v>
      </c>
      <c r="E48" s="27" t="s">
        <v>308</v>
      </c>
      <c r="F48" s="28">
        <v>96130415.260000005</v>
      </c>
      <c r="G48" s="28">
        <v>20332886.210000001</v>
      </c>
      <c r="H48" s="28">
        <v>393900641.38</v>
      </c>
      <c r="I48" s="28">
        <f t="shared" si="0"/>
        <v>510363942.85000002</v>
      </c>
      <c r="J48" s="28">
        <v>298619758.94999999</v>
      </c>
      <c r="K48" s="28">
        <f t="shared" si="1"/>
        <v>211744183.90000004</v>
      </c>
      <c r="L48" s="28">
        <v>47793141.939999998</v>
      </c>
      <c r="M48" s="29">
        <f t="shared" si="2"/>
        <v>259537325.84000003</v>
      </c>
      <c r="N48" s="30">
        <v>0</v>
      </c>
      <c r="O48" s="30">
        <v>0</v>
      </c>
      <c r="P48" s="31">
        <f t="shared" si="3"/>
        <v>259537325.84000003</v>
      </c>
      <c r="Q48" s="32">
        <v>0</v>
      </c>
      <c r="R48" s="28">
        <v>0</v>
      </c>
      <c r="S48" s="28">
        <v>0</v>
      </c>
      <c r="T48" s="33">
        <v>4037247.17</v>
      </c>
      <c r="U48" s="28">
        <v>0</v>
      </c>
      <c r="V48" s="33">
        <f t="shared" si="4"/>
        <v>263574573.01000002</v>
      </c>
    </row>
    <row r="49" spans="1:22" hidden="1">
      <c r="A49" s="26">
        <v>382</v>
      </c>
      <c r="B49" s="57" t="s">
        <v>262</v>
      </c>
      <c r="C49" s="27" t="s">
        <v>307</v>
      </c>
      <c r="D49" s="27" t="s">
        <v>125</v>
      </c>
      <c r="E49" s="27" t="s">
        <v>309</v>
      </c>
      <c r="F49" s="28">
        <v>49286017.539999999</v>
      </c>
      <c r="G49" s="28">
        <v>10424660.949999999</v>
      </c>
      <c r="H49" s="28">
        <v>14475270.59</v>
      </c>
      <c r="I49" s="28">
        <f t="shared" si="0"/>
        <v>74185949.079999998</v>
      </c>
      <c r="J49" s="28">
        <v>31975086.109999999</v>
      </c>
      <c r="K49" s="28">
        <f t="shared" si="1"/>
        <v>42210862.969999999</v>
      </c>
      <c r="L49" s="28">
        <v>0</v>
      </c>
      <c r="M49" s="29">
        <f t="shared" si="2"/>
        <v>42210862.969999999</v>
      </c>
      <c r="N49" s="30">
        <v>0</v>
      </c>
      <c r="O49" s="30">
        <v>2580910.4982944936</v>
      </c>
      <c r="P49" s="31">
        <f t="shared" si="3"/>
        <v>44791773.468294494</v>
      </c>
      <c r="Q49" s="32">
        <v>0</v>
      </c>
      <c r="R49" s="28">
        <v>0</v>
      </c>
      <c r="S49" s="28">
        <v>0</v>
      </c>
      <c r="T49" s="33">
        <v>1227541</v>
      </c>
      <c r="U49" s="28">
        <v>0</v>
      </c>
      <c r="V49" s="33">
        <f t="shared" si="4"/>
        <v>46019314.468294494</v>
      </c>
    </row>
    <row r="50" spans="1:22" hidden="1">
      <c r="A50" s="26">
        <v>383</v>
      </c>
      <c r="B50" s="57" t="s">
        <v>262</v>
      </c>
      <c r="C50" s="27" t="s">
        <v>307</v>
      </c>
      <c r="D50" s="27" t="s">
        <v>127</v>
      </c>
      <c r="E50" s="27" t="s">
        <v>310</v>
      </c>
      <c r="F50" s="28">
        <v>28526490.350000001</v>
      </c>
      <c r="G50" s="28">
        <v>6033739.4900000002</v>
      </c>
      <c r="H50" s="28">
        <v>6278591.5899999999</v>
      </c>
      <c r="I50" s="28">
        <f t="shared" si="0"/>
        <v>40838821.430000007</v>
      </c>
      <c r="J50" s="28">
        <v>20010609.789999999</v>
      </c>
      <c r="K50" s="28">
        <f t="shared" si="1"/>
        <v>20828211.640000008</v>
      </c>
      <c r="L50" s="28">
        <v>0</v>
      </c>
      <c r="M50" s="29">
        <f t="shared" si="2"/>
        <v>20828211.640000008</v>
      </c>
      <c r="N50" s="30">
        <v>4682396.66</v>
      </c>
      <c r="O50" s="30">
        <v>0</v>
      </c>
      <c r="P50" s="31">
        <f t="shared" si="3"/>
        <v>25510608.300000008</v>
      </c>
      <c r="Q50" s="32">
        <v>0</v>
      </c>
      <c r="R50" s="28">
        <v>0</v>
      </c>
      <c r="S50" s="28">
        <v>0</v>
      </c>
      <c r="T50" s="33">
        <v>745276</v>
      </c>
      <c r="U50" s="28">
        <v>0</v>
      </c>
      <c r="V50" s="33">
        <f t="shared" si="4"/>
        <v>26255884.300000008</v>
      </c>
    </row>
    <row r="51" spans="1:22" hidden="1">
      <c r="A51" s="26">
        <v>384</v>
      </c>
      <c r="B51" s="57" t="s">
        <v>262</v>
      </c>
      <c r="C51" s="27" t="s">
        <v>307</v>
      </c>
      <c r="D51" s="27" t="s">
        <v>129</v>
      </c>
      <c r="E51" s="27" t="s">
        <v>311</v>
      </c>
      <c r="F51" s="28">
        <v>22634986.300000001</v>
      </c>
      <c r="G51" s="28">
        <v>4787606.5</v>
      </c>
      <c r="H51" s="28">
        <v>11689513.17</v>
      </c>
      <c r="I51" s="28">
        <f t="shared" si="0"/>
        <v>39112105.969999999</v>
      </c>
      <c r="J51" s="28">
        <v>17884419.620000001</v>
      </c>
      <c r="K51" s="28">
        <f t="shared" si="1"/>
        <v>21227686.349999998</v>
      </c>
      <c r="L51" s="28">
        <v>0</v>
      </c>
      <c r="M51" s="29">
        <f t="shared" si="2"/>
        <v>21227686.349999998</v>
      </c>
      <c r="N51" s="30">
        <v>688403.60000000149</v>
      </c>
      <c r="O51" s="30">
        <v>4035157.252696014</v>
      </c>
      <c r="P51" s="31">
        <f t="shared" si="3"/>
        <v>25951247.202696014</v>
      </c>
      <c r="Q51" s="32">
        <v>0</v>
      </c>
      <c r="R51" s="28">
        <v>0</v>
      </c>
      <c r="S51" s="28">
        <v>0</v>
      </c>
      <c r="T51" s="33">
        <v>319729</v>
      </c>
      <c r="U51" s="28">
        <v>0</v>
      </c>
      <c r="V51" s="33">
        <f t="shared" si="4"/>
        <v>26270976.202696014</v>
      </c>
    </row>
    <row r="52" spans="1:22" hidden="1">
      <c r="A52" s="26">
        <v>385</v>
      </c>
      <c r="B52" s="57" t="s">
        <v>262</v>
      </c>
      <c r="C52" s="27" t="s">
        <v>307</v>
      </c>
      <c r="D52" s="27" t="s">
        <v>131</v>
      </c>
      <c r="E52" s="27" t="s">
        <v>312</v>
      </c>
      <c r="F52" s="28">
        <v>24572925.59</v>
      </c>
      <c r="G52" s="28">
        <v>5197506.93</v>
      </c>
      <c r="H52" s="28">
        <v>5087636.96</v>
      </c>
      <c r="I52" s="28">
        <f t="shared" si="0"/>
        <v>34858069.479999997</v>
      </c>
      <c r="J52" s="28">
        <v>16021879.949999999</v>
      </c>
      <c r="K52" s="28">
        <f t="shared" si="1"/>
        <v>18836189.529999997</v>
      </c>
      <c r="L52" s="28">
        <v>0</v>
      </c>
      <c r="M52" s="29">
        <f t="shared" si="2"/>
        <v>18836189.529999997</v>
      </c>
      <c r="N52" s="30">
        <v>1652160.5899999999</v>
      </c>
      <c r="O52" s="30">
        <v>2261577.6925339298</v>
      </c>
      <c r="P52" s="31">
        <f t="shared" si="3"/>
        <v>22749927.812533926</v>
      </c>
      <c r="Q52" s="32">
        <v>0</v>
      </c>
      <c r="R52" s="28">
        <v>0</v>
      </c>
      <c r="S52" s="28">
        <v>0</v>
      </c>
      <c r="T52" s="33">
        <v>536026</v>
      </c>
      <c r="U52" s="28">
        <v>0</v>
      </c>
      <c r="V52" s="33">
        <f t="shared" si="4"/>
        <v>23285953.812533926</v>
      </c>
    </row>
    <row r="53" spans="1:22" hidden="1">
      <c r="A53" s="26">
        <v>386</v>
      </c>
      <c r="B53" s="57" t="s">
        <v>262</v>
      </c>
      <c r="C53" s="27" t="s">
        <v>307</v>
      </c>
      <c r="D53" s="27" t="s">
        <v>133</v>
      </c>
      <c r="E53" s="27" t="s">
        <v>313</v>
      </c>
      <c r="F53" s="28">
        <v>43030321.829999998</v>
      </c>
      <c r="G53" s="28">
        <v>9101496.4900000002</v>
      </c>
      <c r="H53" s="28">
        <v>15522723.82</v>
      </c>
      <c r="I53" s="28">
        <f t="shared" si="0"/>
        <v>67654542.140000001</v>
      </c>
      <c r="J53" s="28">
        <v>26209877.550000001</v>
      </c>
      <c r="K53" s="28">
        <f t="shared" si="1"/>
        <v>41444664.590000004</v>
      </c>
      <c r="L53" s="28">
        <v>0</v>
      </c>
      <c r="M53" s="29">
        <f t="shared" si="2"/>
        <v>41444664.590000004</v>
      </c>
      <c r="N53" s="30">
        <v>0</v>
      </c>
      <c r="O53" s="30">
        <v>343995.25774195435</v>
      </c>
      <c r="P53" s="31">
        <f t="shared" si="3"/>
        <v>41788659.847741961</v>
      </c>
      <c r="Q53" s="32">
        <v>0</v>
      </c>
      <c r="R53" s="28">
        <v>0</v>
      </c>
      <c r="S53" s="28">
        <v>0</v>
      </c>
      <c r="T53" s="33">
        <v>694697</v>
      </c>
      <c r="U53" s="28">
        <v>0</v>
      </c>
      <c r="V53" s="33">
        <f t="shared" si="4"/>
        <v>42483356.847741961</v>
      </c>
    </row>
    <row r="54" spans="1:22" hidden="1">
      <c r="A54" s="26">
        <v>387</v>
      </c>
      <c r="B54" s="57" t="s">
        <v>262</v>
      </c>
      <c r="C54" s="27" t="s">
        <v>307</v>
      </c>
      <c r="D54" s="27" t="s">
        <v>135</v>
      </c>
      <c r="E54" s="27" t="s">
        <v>314</v>
      </c>
      <c r="F54" s="28">
        <v>32377376.850000001</v>
      </c>
      <c r="G54" s="28">
        <v>6848254.1900000004</v>
      </c>
      <c r="H54" s="28">
        <v>7955012.6299999999</v>
      </c>
      <c r="I54" s="28">
        <f t="shared" si="0"/>
        <v>47180643.670000002</v>
      </c>
      <c r="J54" s="28">
        <v>22671099.559999999</v>
      </c>
      <c r="K54" s="28">
        <f t="shared" si="1"/>
        <v>24509544.110000003</v>
      </c>
      <c r="L54" s="28">
        <v>0</v>
      </c>
      <c r="M54" s="29">
        <f t="shared" si="2"/>
        <v>24509544.110000003</v>
      </c>
      <c r="N54" s="30">
        <v>1477434.6600000001</v>
      </c>
      <c r="O54" s="30">
        <v>0</v>
      </c>
      <c r="P54" s="31">
        <f t="shared" si="3"/>
        <v>25986978.770000003</v>
      </c>
      <c r="Q54" s="32">
        <v>0</v>
      </c>
      <c r="R54" s="28">
        <v>0</v>
      </c>
      <c r="S54" s="28">
        <v>0</v>
      </c>
      <c r="T54" s="33">
        <v>672079</v>
      </c>
      <c r="U54" s="28">
        <v>0</v>
      </c>
      <c r="V54" s="33">
        <f t="shared" si="4"/>
        <v>26659057.770000003</v>
      </c>
    </row>
    <row r="55" spans="1:22" hidden="1">
      <c r="A55" s="26">
        <v>388</v>
      </c>
      <c r="B55" s="57" t="s">
        <v>262</v>
      </c>
      <c r="C55" s="27" t="s">
        <v>307</v>
      </c>
      <c r="D55" s="27" t="s">
        <v>137</v>
      </c>
      <c r="E55" s="27" t="s">
        <v>315</v>
      </c>
      <c r="F55" s="28">
        <v>28510682.109999999</v>
      </c>
      <c r="G55" s="28">
        <v>6030395.8300000001</v>
      </c>
      <c r="H55" s="28">
        <v>8758326.0099999998</v>
      </c>
      <c r="I55" s="28">
        <f t="shared" si="0"/>
        <v>43299403.949999996</v>
      </c>
      <c r="J55" s="28">
        <v>23206966.550000001</v>
      </c>
      <c r="K55" s="28">
        <f t="shared" si="1"/>
        <v>20092437.399999995</v>
      </c>
      <c r="L55" s="28">
        <v>0</v>
      </c>
      <c r="M55" s="29">
        <f t="shared" si="2"/>
        <v>20092437.399999995</v>
      </c>
      <c r="N55" s="30">
        <v>0</v>
      </c>
      <c r="O55" s="30">
        <v>2728572.3537519043</v>
      </c>
      <c r="P55" s="31">
        <f t="shared" si="3"/>
        <v>22821009.7537519</v>
      </c>
      <c r="Q55" s="32">
        <v>0</v>
      </c>
      <c r="R55" s="28">
        <v>0</v>
      </c>
      <c r="S55" s="28">
        <v>0</v>
      </c>
      <c r="T55" s="33">
        <v>820406</v>
      </c>
      <c r="U55" s="28">
        <v>0</v>
      </c>
      <c r="V55" s="33">
        <f t="shared" si="4"/>
        <v>23641415.7537519</v>
      </c>
    </row>
    <row r="56" spans="1:22" hidden="1">
      <c r="A56" s="26">
        <v>389</v>
      </c>
      <c r="B56" s="57" t="s">
        <v>262</v>
      </c>
      <c r="C56" s="27" t="s">
        <v>307</v>
      </c>
      <c r="D56" s="27" t="s">
        <v>139</v>
      </c>
      <c r="E56" s="27" t="s">
        <v>316</v>
      </c>
      <c r="F56" s="28">
        <v>56755334.18</v>
      </c>
      <c r="G56" s="28">
        <v>12004522.699999999</v>
      </c>
      <c r="H56" s="28">
        <v>17143219.809999999</v>
      </c>
      <c r="I56" s="28">
        <f t="shared" si="0"/>
        <v>85903076.689999998</v>
      </c>
      <c r="J56" s="28">
        <v>30047007.440000001</v>
      </c>
      <c r="K56" s="28">
        <f t="shared" si="1"/>
        <v>55856069.25</v>
      </c>
      <c r="L56" s="28">
        <v>0</v>
      </c>
      <c r="M56" s="29">
        <f t="shared" si="2"/>
        <v>55856069.25</v>
      </c>
      <c r="N56" s="30">
        <v>0</v>
      </c>
      <c r="O56" s="30">
        <v>0</v>
      </c>
      <c r="P56" s="31">
        <f t="shared" si="3"/>
        <v>55856069.25</v>
      </c>
      <c r="Q56" s="32">
        <v>0</v>
      </c>
      <c r="R56" s="28">
        <v>0</v>
      </c>
      <c r="S56" s="28">
        <v>0</v>
      </c>
      <c r="T56" s="33">
        <v>1257661</v>
      </c>
      <c r="U56" s="28">
        <v>0</v>
      </c>
      <c r="V56" s="33">
        <f t="shared" si="4"/>
        <v>57113730.25</v>
      </c>
    </row>
    <row r="57" spans="1:22" hidden="1">
      <c r="A57" s="26">
        <v>390</v>
      </c>
      <c r="B57" s="57" t="s">
        <v>262</v>
      </c>
      <c r="C57" s="27" t="s">
        <v>307</v>
      </c>
      <c r="D57" s="27" t="s">
        <v>141</v>
      </c>
      <c r="E57" s="27" t="s">
        <v>317</v>
      </c>
      <c r="F57" s="28">
        <v>42316692.850000001</v>
      </c>
      <c r="G57" s="28">
        <v>8950554.2899999991</v>
      </c>
      <c r="H57" s="28">
        <v>10618871.029999999</v>
      </c>
      <c r="I57" s="28">
        <f t="shared" si="0"/>
        <v>61886118.170000002</v>
      </c>
      <c r="J57" s="28">
        <v>16913582.170000002</v>
      </c>
      <c r="K57" s="28">
        <f t="shared" si="1"/>
        <v>44972536</v>
      </c>
      <c r="L57" s="28">
        <v>0</v>
      </c>
      <c r="M57" s="29">
        <f t="shared" si="2"/>
        <v>44972536</v>
      </c>
      <c r="N57" s="30">
        <v>0</v>
      </c>
      <c r="O57" s="30">
        <v>0</v>
      </c>
      <c r="P57" s="31">
        <f t="shared" si="3"/>
        <v>44972536</v>
      </c>
      <c r="Q57" s="32">
        <v>0</v>
      </c>
      <c r="R57" s="28">
        <v>0</v>
      </c>
      <c r="S57" s="28">
        <v>0</v>
      </c>
      <c r="T57" s="33">
        <v>608315</v>
      </c>
      <c r="U57" s="28">
        <v>0</v>
      </c>
      <c r="V57" s="33">
        <f t="shared" si="4"/>
        <v>45580851</v>
      </c>
    </row>
    <row r="58" spans="1:22" hidden="1">
      <c r="A58" s="26">
        <v>391</v>
      </c>
      <c r="B58" s="57" t="s">
        <v>262</v>
      </c>
      <c r="C58" s="27" t="s">
        <v>307</v>
      </c>
      <c r="D58" s="27" t="s">
        <v>143</v>
      </c>
      <c r="E58" s="27" t="s">
        <v>318</v>
      </c>
      <c r="F58" s="28">
        <v>35012082.990000002</v>
      </c>
      <c r="G58" s="28">
        <v>7405530.2599999998</v>
      </c>
      <c r="H58" s="28">
        <v>9773976.6899999995</v>
      </c>
      <c r="I58" s="28">
        <f t="shared" si="0"/>
        <v>52191589.939999998</v>
      </c>
      <c r="J58" s="28">
        <v>19403116.469999999</v>
      </c>
      <c r="K58" s="28">
        <f t="shared" si="1"/>
        <v>32788473.469999999</v>
      </c>
      <c r="L58" s="28">
        <v>0</v>
      </c>
      <c r="M58" s="29">
        <f t="shared" si="2"/>
        <v>32788473.469999999</v>
      </c>
      <c r="N58" s="30">
        <v>0</v>
      </c>
      <c r="O58" s="30">
        <v>1316436.8479437237</v>
      </c>
      <c r="P58" s="31">
        <f t="shared" si="3"/>
        <v>34104910.317943722</v>
      </c>
      <c r="Q58" s="32">
        <v>0</v>
      </c>
      <c r="R58" s="28">
        <v>0</v>
      </c>
      <c r="S58" s="28">
        <v>0</v>
      </c>
      <c r="T58" s="33">
        <v>653665</v>
      </c>
      <c r="U58" s="28">
        <v>0</v>
      </c>
      <c r="V58" s="33">
        <f t="shared" si="4"/>
        <v>34758575.317943722</v>
      </c>
    </row>
    <row r="59" spans="1:22" hidden="1">
      <c r="A59" s="26">
        <v>392</v>
      </c>
      <c r="B59" s="57" t="s">
        <v>262</v>
      </c>
      <c r="C59" s="27" t="s">
        <v>307</v>
      </c>
      <c r="D59" s="27" t="s">
        <v>145</v>
      </c>
      <c r="E59" s="27" t="s">
        <v>319</v>
      </c>
      <c r="F59" s="28">
        <v>30752290.100000001</v>
      </c>
      <c r="G59" s="28">
        <v>6504526.3099999996</v>
      </c>
      <c r="H59" s="28">
        <v>7230215.4600000009</v>
      </c>
      <c r="I59" s="28">
        <f t="shared" si="0"/>
        <v>44487031.870000005</v>
      </c>
      <c r="J59" s="28">
        <v>17914491.75</v>
      </c>
      <c r="K59" s="28">
        <f t="shared" si="1"/>
        <v>26572540.120000005</v>
      </c>
      <c r="L59" s="28">
        <v>0</v>
      </c>
      <c r="M59" s="29">
        <f t="shared" si="2"/>
        <v>26572540.120000005</v>
      </c>
      <c r="N59" s="30">
        <v>0</v>
      </c>
      <c r="O59" s="30">
        <v>1135758.1975465321</v>
      </c>
      <c r="P59" s="31">
        <f t="shared" si="3"/>
        <v>27708298.317546535</v>
      </c>
      <c r="Q59" s="32">
        <v>0</v>
      </c>
      <c r="R59" s="28">
        <v>0</v>
      </c>
      <c r="S59" s="28">
        <v>0</v>
      </c>
      <c r="T59" s="33">
        <v>436806</v>
      </c>
      <c r="U59" s="28">
        <v>0</v>
      </c>
      <c r="V59" s="33">
        <f t="shared" si="4"/>
        <v>28145104.317546535</v>
      </c>
    </row>
    <row r="60" spans="1:22" hidden="1">
      <c r="A60" s="36"/>
      <c r="B60" s="58"/>
      <c r="C60" s="38" t="s">
        <v>320</v>
      </c>
      <c r="D60" s="37"/>
      <c r="E60" s="37"/>
      <c r="F60" s="39">
        <v>489905615.95000011</v>
      </c>
      <c r="G60" s="39">
        <v>103621680.15000002</v>
      </c>
      <c r="H60" s="39">
        <v>508433999.13999987</v>
      </c>
      <c r="I60" s="39">
        <f t="shared" si="0"/>
        <v>1101961295.24</v>
      </c>
      <c r="J60" s="39">
        <v>540877895.91000009</v>
      </c>
      <c r="K60" s="39">
        <f t="shared" si="1"/>
        <v>561083399.32999992</v>
      </c>
      <c r="L60" s="39">
        <v>47793141.939999998</v>
      </c>
      <c r="M60" s="40">
        <f t="shared" si="2"/>
        <v>608876541.26999998</v>
      </c>
      <c r="N60" s="41">
        <v>8500395.5100000016</v>
      </c>
      <c r="O60" s="41">
        <v>14402408.100508554</v>
      </c>
      <c r="P60" s="42">
        <f t="shared" si="3"/>
        <v>631779344.88050854</v>
      </c>
      <c r="Q60" s="43">
        <v>0</v>
      </c>
      <c r="R60" s="39">
        <v>0</v>
      </c>
      <c r="S60" s="39">
        <v>0</v>
      </c>
      <c r="T60" s="44">
        <f>SUM(T48:T59)</f>
        <v>12009448.17</v>
      </c>
      <c r="U60" s="39">
        <f>SUM(U48:U59)</f>
        <v>0</v>
      </c>
      <c r="V60" s="44">
        <f t="shared" si="4"/>
        <v>643788793.0505085</v>
      </c>
    </row>
    <row r="61" spans="1:22" hidden="1">
      <c r="A61" s="26">
        <v>393</v>
      </c>
      <c r="B61" s="57" t="s">
        <v>262</v>
      </c>
      <c r="C61" s="27" t="s">
        <v>321</v>
      </c>
      <c r="D61" s="27" t="s">
        <v>148</v>
      </c>
      <c r="E61" s="27" t="s">
        <v>322</v>
      </c>
      <c r="F61" s="28">
        <v>67645854.379999995</v>
      </c>
      <c r="G61" s="28">
        <v>14308015.380000001</v>
      </c>
      <c r="H61" s="28">
        <v>110601841.42</v>
      </c>
      <c r="I61" s="28">
        <f t="shared" si="0"/>
        <v>192555711.18000001</v>
      </c>
      <c r="J61" s="28">
        <v>158565185.31999999</v>
      </c>
      <c r="K61" s="28">
        <f t="shared" si="1"/>
        <v>33990525.860000014</v>
      </c>
      <c r="L61" s="28">
        <v>17459103.379999999</v>
      </c>
      <c r="M61" s="29">
        <f t="shared" si="2"/>
        <v>51449629.24000001</v>
      </c>
      <c r="N61" s="30">
        <v>2629926.06</v>
      </c>
      <c r="O61" s="30">
        <v>16727017.65</v>
      </c>
      <c r="P61" s="31">
        <f t="shared" si="3"/>
        <v>70806572.950000018</v>
      </c>
      <c r="Q61" s="32">
        <v>0</v>
      </c>
      <c r="R61" s="28">
        <v>0</v>
      </c>
      <c r="S61" s="28">
        <v>0</v>
      </c>
      <c r="T61" s="33">
        <v>2812776.9</v>
      </c>
      <c r="U61" s="28">
        <v>0</v>
      </c>
      <c r="V61" s="33">
        <f t="shared" si="4"/>
        <v>73619349.850000024</v>
      </c>
    </row>
    <row r="62" spans="1:22" hidden="1">
      <c r="A62" s="26">
        <v>394</v>
      </c>
      <c r="B62" s="57" t="s">
        <v>262</v>
      </c>
      <c r="C62" s="27" t="s">
        <v>321</v>
      </c>
      <c r="D62" s="27" t="s">
        <v>150</v>
      </c>
      <c r="E62" s="27" t="s">
        <v>323</v>
      </c>
      <c r="F62" s="28">
        <v>21836444.510000002</v>
      </c>
      <c r="G62" s="28">
        <v>4618704.08</v>
      </c>
      <c r="H62" s="28">
        <v>4596527.24</v>
      </c>
      <c r="I62" s="28">
        <f t="shared" si="0"/>
        <v>31051675.830000006</v>
      </c>
      <c r="J62" s="28">
        <v>21099254.75</v>
      </c>
      <c r="K62" s="28">
        <f t="shared" si="1"/>
        <v>9952421.0800000057</v>
      </c>
      <c r="L62" s="28">
        <v>0</v>
      </c>
      <c r="M62" s="29">
        <f t="shared" si="2"/>
        <v>9952421.0800000057</v>
      </c>
      <c r="N62" s="30">
        <v>3631210.92</v>
      </c>
      <c r="O62" s="30">
        <v>0</v>
      </c>
      <c r="P62" s="31">
        <f t="shared" si="3"/>
        <v>13583632.000000006</v>
      </c>
      <c r="Q62" s="32">
        <v>0</v>
      </c>
      <c r="R62" s="28">
        <v>0</v>
      </c>
      <c r="S62" s="28">
        <v>0</v>
      </c>
      <c r="T62" s="33">
        <v>378723.3</v>
      </c>
      <c r="U62" s="28">
        <v>0</v>
      </c>
      <c r="V62" s="33">
        <f t="shared" si="4"/>
        <v>13962355.300000006</v>
      </c>
    </row>
    <row r="63" spans="1:22" hidden="1">
      <c r="A63" s="26">
        <v>395</v>
      </c>
      <c r="B63" s="57" t="s">
        <v>262</v>
      </c>
      <c r="C63" s="27" t="s">
        <v>321</v>
      </c>
      <c r="D63" s="27" t="s">
        <v>152</v>
      </c>
      <c r="E63" s="27" t="s">
        <v>324</v>
      </c>
      <c r="F63" s="28">
        <v>41904775.369999997</v>
      </c>
      <c r="G63" s="28">
        <v>8863428.1600000001</v>
      </c>
      <c r="H63" s="28">
        <v>4594512.05</v>
      </c>
      <c r="I63" s="28">
        <f t="shared" si="0"/>
        <v>55362715.579999998</v>
      </c>
      <c r="J63" s="28">
        <v>28282937.949999999</v>
      </c>
      <c r="K63" s="28">
        <f t="shared" si="1"/>
        <v>27079777.629999999</v>
      </c>
      <c r="L63" s="28">
        <v>0</v>
      </c>
      <c r="M63" s="29">
        <f t="shared" si="2"/>
        <v>27079777.629999999</v>
      </c>
      <c r="N63" s="30">
        <v>556137.26000000164</v>
      </c>
      <c r="O63" s="30">
        <v>1000000</v>
      </c>
      <c r="P63" s="31">
        <f t="shared" si="3"/>
        <v>28635914.890000001</v>
      </c>
      <c r="Q63" s="32">
        <v>0</v>
      </c>
      <c r="R63" s="28">
        <v>0</v>
      </c>
      <c r="S63" s="28">
        <v>0</v>
      </c>
      <c r="T63" s="33">
        <v>705367.8</v>
      </c>
      <c r="U63" s="28">
        <v>0</v>
      </c>
      <c r="V63" s="33">
        <f t="shared" si="4"/>
        <v>29341282.690000001</v>
      </c>
    </row>
    <row r="64" spans="1:22" hidden="1">
      <c r="A64" s="26">
        <v>396</v>
      </c>
      <c r="B64" s="57" t="s">
        <v>262</v>
      </c>
      <c r="C64" s="27" t="s">
        <v>321</v>
      </c>
      <c r="D64" s="27" t="s">
        <v>154</v>
      </c>
      <c r="E64" s="27" t="s">
        <v>325</v>
      </c>
      <c r="F64" s="28">
        <v>33920260.759999998</v>
      </c>
      <c r="G64" s="28">
        <v>7174595.0599999996</v>
      </c>
      <c r="H64" s="28">
        <v>6769096.2599999998</v>
      </c>
      <c r="I64" s="28">
        <f t="shared" si="0"/>
        <v>47863952.079999998</v>
      </c>
      <c r="J64" s="28">
        <v>23603265.34</v>
      </c>
      <c r="K64" s="28">
        <f t="shared" si="1"/>
        <v>24260686.739999998</v>
      </c>
      <c r="L64" s="28">
        <v>0</v>
      </c>
      <c r="M64" s="29">
        <f t="shared" si="2"/>
        <v>24260686.739999998</v>
      </c>
      <c r="N64" s="30">
        <v>2590016.4800000004</v>
      </c>
      <c r="O64" s="30">
        <v>0</v>
      </c>
      <c r="P64" s="31">
        <f t="shared" si="3"/>
        <v>26850703.219999999</v>
      </c>
      <c r="Q64" s="32">
        <v>0</v>
      </c>
      <c r="R64" s="28">
        <v>0</v>
      </c>
      <c r="S64" s="28">
        <v>0</v>
      </c>
      <c r="T64" s="33">
        <v>667721.52</v>
      </c>
      <c r="U64" s="28">
        <v>0</v>
      </c>
      <c r="V64" s="33">
        <f t="shared" si="4"/>
        <v>27518424.739999998</v>
      </c>
    </row>
    <row r="65" spans="1:22" hidden="1">
      <c r="A65" s="26">
        <v>397</v>
      </c>
      <c r="B65" s="57" t="s">
        <v>262</v>
      </c>
      <c r="C65" s="27" t="s">
        <v>321</v>
      </c>
      <c r="D65" s="27" t="s">
        <v>156</v>
      </c>
      <c r="E65" s="27" t="s">
        <v>326</v>
      </c>
      <c r="F65" s="28">
        <v>20939138.879999999</v>
      </c>
      <c r="G65" s="28">
        <v>4428911.78</v>
      </c>
      <c r="H65" s="28">
        <v>4752302.0800000001</v>
      </c>
      <c r="I65" s="28">
        <f t="shared" si="0"/>
        <v>30120352.740000002</v>
      </c>
      <c r="J65" s="28">
        <v>23208200.079999998</v>
      </c>
      <c r="K65" s="28">
        <f t="shared" si="1"/>
        <v>6912152.6600000039</v>
      </c>
      <c r="L65" s="28">
        <v>0</v>
      </c>
      <c r="M65" s="29">
        <f t="shared" si="2"/>
        <v>6912152.6600000039</v>
      </c>
      <c r="N65" s="30">
        <v>8207094.9499999993</v>
      </c>
      <c r="O65" s="30">
        <v>0</v>
      </c>
      <c r="P65" s="31">
        <f t="shared" si="3"/>
        <v>15119247.610000003</v>
      </c>
      <c r="Q65" s="32">
        <v>0</v>
      </c>
      <c r="R65" s="28">
        <v>0</v>
      </c>
      <c r="S65" s="28">
        <v>0</v>
      </c>
      <c r="T65" s="33">
        <v>363073.58</v>
      </c>
      <c r="U65" s="28">
        <v>0</v>
      </c>
      <c r="V65" s="33">
        <f t="shared" si="4"/>
        <v>15482321.190000003</v>
      </c>
    </row>
    <row r="66" spans="1:22" hidden="1">
      <c r="A66" s="26">
        <v>398</v>
      </c>
      <c r="B66" s="57" t="s">
        <v>262</v>
      </c>
      <c r="C66" s="27" t="s">
        <v>321</v>
      </c>
      <c r="D66" s="27" t="s">
        <v>158</v>
      </c>
      <c r="E66" s="27" t="s">
        <v>327</v>
      </c>
      <c r="F66" s="28">
        <v>3045720.3</v>
      </c>
      <c r="G66" s="28">
        <v>644211.14</v>
      </c>
      <c r="H66" s="28">
        <v>587908.87000000011</v>
      </c>
      <c r="I66" s="28">
        <f t="shared" si="0"/>
        <v>4277840.3100000005</v>
      </c>
      <c r="J66" s="28">
        <v>4918434.45</v>
      </c>
      <c r="K66" s="28">
        <f t="shared" si="1"/>
        <v>-640594.13999999966</v>
      </c>
      <c r="L66" s="28">
        <v>3640594.14</v>
      </c>
      <c r="M66" s="29">
        <f t="shared" si="2"/>
        <v>3000000.0000000005</v>
      </c>
      <c r="N66" s="30">
        <v>1133916.0100000007</v>
      </c>
      <c r="O66" s="30">
        <v>0</v>
      </c>
      <c r="P66" s="31">
        <f t="shared" si="3"/>
        <v>4133916.0100000012</v>
      </c>
      <c r="Q66" s="32">
        <v>0</v>
      </c>
      <c r="R66" s="28">
        <v>0</v>
      </c>
      <c r="S66" s="28">
        <v>0</v>
      </c>
      <c r="T66" s="33">
        <v>37211.56</v>
      </c>
      <c r="U66" s="34">
        <v>4772999.63</v>
      </c>
      <c r="V66" s="33">
        <f t="shared" si="4"/>
        <v>8944127.2000000011</v>
      </c>
    </row>
    <row r="67" spans="1:22" hidden="1">
      <c r="A67" s="26">
        <v>399</v>
      </c>
      <c r="B67" s="57" t="s">
        <v>262</v>
      </c>
      <c r="C67" s="27" t="s">
        <v>321</v>
      </c>
      <c r="D67" s="27" t="s">
        <v>160</v>
      </c>
      <c r="E67" s="27" t="s">
        <v>328</v>
      </c>
      <c r="F67" s="28">
        <v>10203840.5</v>
      </c>
      <c r="G67" s="28">
        <v>2158250.62</v>
      </c>
      <c r="H67" s="28">
        <v>2744934.0900000003</v>
      </c>
      <c r="I67" s="28">
        <f t="shared" si="0"/>
        <v>15107025.210000001</v>
      </c>
      <c r="J67" s="28">
        <v>8412725.6300000008</v>
      </c>
      <c r="K67" s="28">
        <f t="shared" si="1"/>
        <v>6694299.5800000001</v>
      </c>
      <c r="L67" s="28">
        <v>0</v>
      </c>
      <c r="M67" s="29">
        <f t="shared" si="2"/>
        <v>6694299.5800000001</v>
      </c>
      <c r="N67" s="30">
        <v>0</v>
      </c>
      <c r="O67" s="30">
        <v>5563079.6115988716</v>
      </c>
      <c r="P67" s="31">
        <f t="shared" si="3"/>
        <v>12257379.191598872</v>
      </c>
      <c r="Q67" s="32">
        <v>0</v>
      </c>
      <c r="R67" s="28">
        <v>0</v>
      </c>
      <c r="S67" s="28">
        <v>0</v>
      </c>
      <c r="T67" s="33">
        <v>107722.26</v>
      </c>
      <c r="U67" s="34">
        <v>4182499.08</v>
      </c>
      <c r="V67" s="33">
        <f t="shared" si="4"/>
        <v>16547600.531598872</v>
      </c>
    </row>
    <row r="68" spans="1:22" hidden="1">
      <c r="A68" s="36"/>
      <c r="B68" s="58"/>
      <c r="C68" s="38" t="s">
        <v>329</v>
      </c>
      <c r="D68" s="37"/>
      <c r="E68" s="37"/>
      <c r="F68" s="39">
        <v>199496034.69999999</v>
      </c>
      <c r="G68" s="39">
        <v>42196116.219999999</v>
      </c>
      <c r="H68" s="39">
        <v>134647122.00999999</v>
      </c>
      <c r="I68" s="39">
        <f t="shared" si="0"/>
        <v>376339272.92999995</v>
      </c>
      <c r="J68" s="39">
        <v>268090003.51999998</v>
      </c>
      <c r="K68" s="39">
        <f t="shared" si="1"/>
        <v>108249269.40999997</v>
      </c>
      <c r="L68" s="39">
        <v>21099697.52</v>
      </c>
      <c r="M68" s="40">
        <f t="shared" si="2"/>
        <v>129348966.92999996</v>
      </c>
      <c r="N68" s="41">
        <v>18748301.680000003</v>
      </c>
      <c r="O68" s="41">
        <v>23290097.26159887</v>
      </c>
      <c r="P68" s="42">
        <f t="shared" si="3"/>
        <v>171387365.87159884</v>
      </c>
      <c r="Q68" s="43">
        <v>0</v>
      </c>
      <c r="R68" s="39">
        <v>0</v>
      </c>
      <c r="S68" s="39">
        <v>0</v>
      </c>
      <c r="T68" s="44">
        <f>SUM(T61:T67)</f>
        <v>5072596.919999999</v>
      </c>
      <c r="U68" s="39">
        <f>SUM(U61:U67)</f>
        <v>8955498.7100000009</v>
      </c>
      <c r="V68" s="44">
        <f t="shared" si="4"/>
        <v>185415461.50159883</v>
      </c>
    </row>
    <row r="69" spans="1:22" hidden="1">
      <c r="A69" s="26">
        <v>400</v>
      </c>
      <c r="B69" s="57" t="s">
        <v>262</v>
      </c>
      <c r="C69" s="27" t="s">
        <v>330</v>
      </c>
      <c r="D69" s="27" t="s">
        <v>163</v>
      </c>
      <c r="E69" s="27" t="s">
        <v>331</v>
      </c>
      <c r="F69" s="28">
        <v>91717207.200000003</v>
      </c>
      <c r="G69" s="28">
        <v>19399432.870000001</v>
      </c>
      <c r="H69" s="28">
        <v>253111293.65000001</v>
      </c>
      <c r="I69" s="28">
        <f t="shared" si="0"/>
        <v>364227933.72000003</v>
      </c>
      <c r="J69" s="28">
        <v>228765666.77000001</v>
      </c>
      <c r="K69" s="28">
        <f t="shared" si="1"/>
        <v>135462266.95000002</v>
      </c>
      <c r="L69" s="28">
        <v>53862926.07</v>
      </c>
      <c r="M69" s="29">
        <f t="shared" si="2"/>
        <v>189325193.02000001</v>
      </c>
      <c r="N69" s="30">
        <v>0</v>
      </c>
      <c r="O69" s="30">
        <v>868838.09565588727</v>
      </c>
      <c r="P69" s="31">
        <f t="shared" si="3"/>
        <v>190194031.1156559</v>
      </c>
      <c r="Q69" s="32">
        <v>0</v>
      </c>
      <c r="R69" s="28">
        <v>0</v>
      </c>
      <c r="S69" s="28">
        <v>0</v>
      </c>
      <c r="T69" s="33">
        <v>9260078.9600000009</v>
      </c>
      <c r="U69" s="28">
        <v>0</v>
      </c>
      <c r="V69" s="33">
        <f t="shared" si="4"/>
        <v>199454110.07565591</v>
      </c>
    </row>
    <row r="70" spans="1:22" hidden="1">
      <c r="A70" s="26">
        <v>401</v>
      </c>
      <c r="B70" s="57" t="s">
        <v>262</v>
      </c>
      <c r="C70" s="27" t="s">
        <v>330</v>
      </c>
      <c r="D70" s="27" t="s">
        <v>165</v>
      </c>
      <c r="E70" s="27" t="s">
        <v>332</v>
      </c>
      <c r="F70" s="28">
        <v>41977944.920000002</v>
      </c>
      <c r="G70" s="28">
        <v>8878904.5099999998</v>
      </c>
      <c r="H70" s="28">
        <v>11899626.680000002</v>
      </c>
      <c r="I70" s="28">
        <f t="shared" ref="I70:I99" si="5">F70+G70+H70</f>
        <v>62756476.109999999</v>
      </c>
      <c r="J70" s="28">
        <v>17283651.969999999</v>
      </c>
      <c r="K70" s="28">
        <f t="shared" ref="K70:K99" si="6">I70-J70</f>
        <v>45472824.140000001</v>
      </c>
      <c r="L70" s="28">
        <v>912699.07</v>
      </c>
      <c r="M70" s="29">
        <f t="shared" ref="M70:M99" si="7">K70+L70</f>
        <v>46385523.210000001</v>
      </c>
      <c r="N70" s="30">
        <v>99950.88</v>
      </c>
      <c r="O70" s="30">
        <v>0</v>
      </c>
      <c r="P70" s="31">
        <f t="shared" ref="P70:P99" si="8">M70+N70+O70</f>
        <v>46485474.090000004</v>
      </c>
      <c r="Q70" s="32">
        <v>0</v>
      </c>
      <c r="R70" s="28">
        <v>0</v>
      </c>
      <c r="S70" s="28">
        <v>0</v>
      </c>
      <c r="T70" s="33">
        <v>1685134.36</v>
      </c>
      <c r="U70" s="34">
        <v>4892298.13</v>
      </c>
      <c r="V70" s="33">
        <f t="shared" ref="V70:V99" si="9">P70+T70+U70-S70</f>
        <v>53062906.580000006</v>
      </c>
    </row>
    <row r="71" spans="1:22" hidden="1">
      <c r="A71" s="26">
        <v>402</v>
      </c>
      <c r="B71" s="57" t="s">
        <v>262</v>
      </c>
      <c r="C71" s="27" t="s">
        <v>330</v>
      </c>
      <c r="D71" s="27" t="s">
        <v>167</v>
      </c>
      <c r="E71" s="27" t="s">
        <v>333</v>
      </c>
      <c r="F71" s="28">
        <v>37436012.640000001</v>
      </c>
      <c r="G71" s="28">
        <v>7918224.25</v>
      </c>
      <c r="H71" s="28">
        <v>10671871.649999999</v>
      </c>
      <c r="I71" s="28">
        <f t="shared" si="5"/>
        <v>56026108.539999999</v>
      </c>
      <c r="J71" s="28">
        <v>29158379.399999999</v>
      </c>
      <c r="K71" s="28">
        <f t="shared" si="6"/>
        <v>26867729.140000001</v>
      </c>
      <c r="L71" s="28">
        <v>0</v>
      </c>
      <c r="M71" s="29">
        <f t="shared" si="7"/>
        <v>26867729.140000001</v>
      </c>
      <c r="N71" s="30">
        <v>3065401.1000000015</v>
      </c>
      <c r="O71" s="30">
        <v>0</v>
      </c>
      <c r="P71" s="31">
        <f t="shared" si="8"/>
        <v>29933130.240000002</v>
      </c>
      <c r="Q71" s="32">
        <v>0</v>
      </c>
      <c r="R71" s="28">
        <v>0</v>
      </c>
      <c r="S71" s="28">
        <v>0</v>
      </c>
      <c r="T71" s="33">
        <v>2562077.87</v>
      </c>
      <c r="U71" s="28">
        <v>0</v>
      </c>
      <c r="V71" s="33">
        <f t="shared" si="9"/>
        <v>32495208.110000003</v>
      </c>
    </row>
    <row r="72" spans="1:22" hidden="1">
      <c r="A72" s="26">
        <v>403</v>
      </c>
      <c r="B72" s="57" t="s">
        <v>262</v>
      </c>
      <c r="C72" s="27" t="s">
        <v>330</v>
      </c>
      <c r="D72" s="27" t="s">
        <v>169</v>
      </c>
      <c r="E72" s="27" t="s">
        <v>334</v>
      </c>
      <c r="F72" s="28">
        <v>63320005.640000001</v>
      </c>
      <c r="G72" s="28">
        <v>13393039.720000001</v>
      </c>
      <c r="H72" s="28">
        <v>19821794.77</v>
      </c>
      <c r="I72" s="28">
        <f t="shared" si="5"/>
        <v>96534840.129999995</v>
      </c>
      <c r="J72" s="28">
        <v>42966549.840000004</v>
      </c>
      <c r="K72" s="28">
        <f t="shared" si="6"/>
        <v>53568290.289999992</v>
      </c>
      <c r="L72" s="28">
        <v>6452331.2699999996</v>
      </c>
      <c r="M72" s="29">
        <f t="shared" si="7"/>
        <v>60020621.559999987</v>
      </c>
      <c r="N72" s="30">
        <v>0</v>
      </c>
      <c r="O72" s="30">
        <v>3368838.0956558874</v>
      </c>
      <c r="P72" s="31">
        <f t="shared" si="8"/>
        <v>63389459.655655876</v>
      </c>
      <c r="Q72" s="32">
        <v>0</v>
      </c>
      <c r="R72" s="28">
        <v>0</v>
      </c>
      <c r="S72" s="28">
        <v>0</v>
      </c>
      <c r="T72" s="33">
        <v>4051197.74</v>
      </c>
      <c r="U72" s="28">
        <v>0</v>
      </c>
      <c r="V72" s="33">
        <f t="shared" si="9"/>
        <v>67440657.39565587</v>
      </c>
    </row>
    <row r="73" spans="1:22" hidden="1">
      <c r="A73" s="26">
        <v>404</v>
      </c>
      <c r="B73" s="57" t="s">
        <v>262</v>
      </c>
      <c r="C73" s="27" t="s">
        <v>330</v>
      </c>
      <c r="D73" s="27" t="s">
        <v>171</v>
      </c>
      <c r="E73" s="27" t="s">
        <v>335</v>
      </c>
      <c r="F73" s="28">
        <v>59237980.140000001</v>
      </c>
      <c r="G73" s="28">
        <v>12529635.98</v>
      </c>
      <c r="H73" s="28">
        <v>22215754.920000002</v>
      </c>
      <c r="I73" s="28">
        <f t="shared" si="5"/>
        <v>93983371.040000007</v>
      </c>
      <c r="J73" s="28">
        <v>42137856.439999998</v>
      </c>
      <c r="K73" s="28">
        <f t="shared" si="6"/>
        <v>51845514.600000009</v>
      </c>
      <c r="L73" s="28">
        <v>432200.34</v>
      </c>
      <c r="M73" s="29">
        <f t="shared" si="7"/>
        <v>52277714.940000013</v>
      </c>
      <c r="N73" s="30">
        <v>0</v>
      </c>
      <c r="O73" s="30">
        <v>1000000</v>
      </c>
      <c r="P73" s="31">
        <f t="shared" si="8"/>
        <v>53277714.940000013</v>
      </c>
      <c r="Q73" s="32">
        <v>0</v>
      </c>
      <c r="R73" s="28">
        <v>0</v>
      </c>
      <c r="S73" s="28">
        <v>0</v>
      </c>
      <c r="T73" s="33">
        <v>4647574.88</v>
      </c>
      <c r="U73" s="28">
        <v>0</v>
      </c>
      <c r="V73" s="33">
        <f t="shared" si="9"/>
        <v>57925289.820000015</v>
      </c>
    </row>
    <row r="74" spans="1:22" hidden="1">
      <c r="A74" s="26">
        <v>405</v>
      </c>
      <c r="B74" s="57" t="s">
        <v>262</v>
      </c>
      <c r="C74" s="27" t="s">
        <v>330</v>
      </c>
      <c r="D74" s="27" t="s">
        <v>173</v>
      </c>
      <c r="E74" s="27" t="s">
        <v>336</v>
      </c>
      <c r="F74" s="28">
        <v>38873207.200000003</v>
      </c>
      <c r="G74" s="28">
        <v>8222210.3899999997</v>
      </c>
      <c r="H74" s="28">
        <v>11054346.84</v>
      </c>
      <c r="I74" s="28">
        <f t="shared" si="5"/>
        <v>58149764.430000007</v>
      </c>
      <c r="J74" s="28">
        <v>31237160.52</v>
      </c>
      <c r="K74" s="28">
        <f t="shared" si="6"/>
        <v>26912603.910000008</v>
      </c>
      <c r="L74" s="28">
        <v>0</v>
      </c>
      <c r="M74" s="29">
        <f t="shared" si="7"/>
        <v>26912603.910000008</v>
      </c>
      <c r="N74" s="30">
        <v>3212899.8000000007</v>
      </c>
      <c r="O74" s="30">
        <v>500000</v>
      </c>
      <c r="P74" s="31">
        <f t="shared" si="8"/>
        <v>30625503.710000008</v>
      </c>
      <c r="Q74" s="32">
        <v>0</v>
      </c>
      <c r="R74" s="28">
        <v>0</v>
      </c>
      <c r="S74" s="28">
        <v>0</v>
      </c>
      <c r="T74" s="33">
        <v>2952023.45</v>
      </c>
      <c r="U74" s="28">
        <v>0</v>
      </c>
      <c r="V74" s="33">
        <f t="shared" si="9"/>
        <v>33577527.160000011</v>
      </c>
    </row>
    <row r="75" spans="1:22" hidden="1">
      <c r="A75" s="26">
        <v>406</v>
      </c>
      <c r="B75" s="57" t="s">
        <v>262</v>
      </c>
      <c r="C75" s="27" t="s">
        <v>330</v>
      </c>
      <c r="D75" s="27" t="s">
        <v>175</v>
      </c>
      <c r="E75" s="27" t="s">
        <v>337</v>
      </c>
      <c r="F75" s="28">
        <v>60565872.039999999</v>
      </c>
      <c r="G75" s="28">
        <v>12810503.119999999</v>
      </c>
      <c r="H75" s="28">
        <v>38417973.980000004</v>
      </c>
      <c r="I75" s="28">
        <f t="shared" si="5"/>
        <v>111794349.14</v>
      </c>
      <c r="J75" s="28">
        <v>48772127.090000004</v>
      </c>
      <c r="K75" s="28">
        <f t="shared" si="6"/>
        <v>63022222.049999997</v>
      </c>
      <c r="L75" s="28">
        <v>2039691.84</v>
      </c>
      <c r="M75" s="29">
        <f t="shared" si="7"/>
        <v>65061913.890000001</v>
      </c>
      <c r="N75" s="30">
        <v>474491.84000000358</v>
      </c>
      <c r="O75" s="30">
        <v>0</v>
      </c>
      <c r="P75" s="31">
        <f t="shared" si="8"/>
        <v>65536405.730000004</v>
      </c>
      <c r="Q75" s="32">
        <v>0</v>
      </c>
      <c r="R75" s="28">
        <v>0</v>
      </c>
      <c r="S75" s="28">
        <v>0</v>
      </c>
      <c r="T75" s="33">
        <v>3995813.66</v>
      </c>
      <c r="U75" s="28">
        <v>0</v>
      </c>
      <c r="V75" s="33">
        <f t="shared" si="9"/>
        <v>69532219.390000001</v>
      </c>
    </row>
    <row r="76" spans="1:22" hidden="1">
      <c r="A76" s="26">
        <v>407</v>
      </c>
      <c r="B76" s="57" t="s">
        <v>262</v>
      </c>
      <c r="C76" s="27" t="s">
        <v>330</v>
      </c>
      <c r="D76" s="27" t="s">
        <v>177</v>
      </c>
      <c r="E76" s="27" t="s">
        <v>338</v>
      </c>
      <c r="F76" s="28">
        <v>58237544.579999998</v>
      </c>
      <c r="G76" s="28">
        <v>12318030.289999999</v>
      </c>
      <c r="H76" s="28">
        <v>32746274.190000001</v>
      </c>
      <c r="I76" s="28">
        <f t="shared" si="5"/>
        <v>103301849.06</v>
      </c>
      <c r="J76" s="28">
        <v>42500920.57</v>
      </c>
      <c r="K76" s="28">
        <f t="shared" si="6"/>
        <v>60800928.490000002</v>
      </c>
      <c r="L76" s="28">
        <v>0</v>
      </c>
      <c r="M76" s="29">
        <f t="shared" si="7"/>
        <v>60800928.490000002</v>
      </c>
      <c r="N76" s="30">
        <v>0</v>
      </c>
      <c r="O76" s="30">
        <v>0</v>
      </c>
      <c r="P76" s="31">
        <f t="shared" si="8"/>
        <v>60800928.490000002</v>
      </c>
      <c r="Q76" s="32">
        <v>0</v>
      </c>
      <c r="R76" s="28">
        <v>0</v>
      </c>
      <c r="S76" s="28">
        <v>0</v>
      </c>
      <c r="T76" s="33">
        <v>2974941</v>
      </c>
      <c r="U76" s="28">
        <v>0</v>
      </c>
      <c r="V76" s="33">
        <f t="shared" si="9"/>
        <v>63775869.490000002</v>
      </c>
    </row>
    <row r="77" spans="1:22" hidden="1">
      <c r="A77" s="26">
        <v>408</v>
      </c>
      <c r="B77" s="57" t="s">
        <v>262</v>
      </c>
      <c r="C77" s="27" t="s">
        <v>330</v>
      </c>
      <c r="D77" s="27" t="s">
        <v>179</v>
      </c>
      <c r="E77" s="27" t="s">
        <v>339</v>
      </c>
      <c r="F77" s="28">
        <v>35704483.759999998</v>
      </c>
      <c r="G77" s="28">
        <v>7551982.4199999999</v>
      </c>
      <c r="H77" s="28">
        <v>12645463.93</v>
      </c>
      <c r="I77" s="28">
        <f t="shared" si="5"/>
        <v>55901930.109999999</v>
      </c>
      <c r="J77" s="28">
        <v>25432183.07</v>
      </c>
      <c r="K77" s="28">
        <f t="shared" si="6"/>
        <v>30469747.039999999</v>
      </c>
      <c r="L77" s="28">
        <v>0</v>
      </c>
      <c r="M77" s="29">
        <f t="shared" si="7"/>
        <v>30469747.039999999</v>
      </c>
      <c r="N77" s="30">
        <v>0</v>
      </c>
      <c r="O77" s="30">
        <v>2156024.0520208813</v>
      </c>
      <c r="P77" s="31">
        <f t="shared" si="8"/>
        <v>32625771.09202088</v>
      </c>
      <c r="Q77" s="32">
        <v>0</v>
      </c>
      <c r="R77" s="28">
        <v>0</v>
      </c>
      <c r="S77" s="28">
        <v>0</v>
      </c>
      <c r="T77" s="33">
        <v>1981326.33</v>
      </c>
      <c r="U77" s="28">
        <v>0</v>
      </c>
      <c r="V77" s="33">
        <f t="shared" si="9"/>
        <v>34607097.422020882</v>
      </c>
    </row>
    <row r="78" spans="1:22" hidden="1">
      <c r="A78" s="26">
        <v>409</v>
      </c>
      <c r="B78" s="57" t="s">
        <v>262</v>
      </c>
      <c r="C78" s="27" t="s">
        <v>330</v>
      </c>
      <c r="D78" s="27" t="s">
        <v>181</v>
      </c>
      <c r="E78" s="27" t="s">
        <v>340</v>
      </c>
      <c r="F78" s="28">
        <v>12449061.800000001</v>
      </c>
      <c r="G78" s="28">
        <v>2633145.36</v>
      </c>
      <c r="H78" s="28">
        <v>2137316.62</v>
      </c>
      <c r="I78" s="28">
        <f t="shared" si="5"/>
        <v>17219523.780000001</v>
      </c>
      <c r="J78" s="28">
        <v>11765714.48</v>
      </c>
      <c r="K78" s="28">
        <f t="shared" si="6"/>
        <v>5453809.3000000007</v>
      </c>
      <c r="L78" s="28">
        <v>0</v>
      </c>
      <c r="M78" s="29">
        <f t="shared" si="7"/>
        <v>5453809.3000000007</v>
      </c>
      <c r="N78" s="30">
        <v>8250170.79</v>
      </c>
      <c r="O78" s="30">
        <v>500000</v>
      </c>
      <c r="P78" s="31">
        <f t="shared" si="8"/>
        <v>14203980.09</v>
      </c>
      <c r="Q78" s="32">
        <v>0</v>
      </c>
      <c r="R78" s="28">
        <v>0</v>
      </c>
      <c r="S78" s="28">
        <v>0</v>
      </c>
      <c r="T78" s="33">
        <v>663046.38</v>
      </c>
      <c r="U78" s="28">
        <v>0</v>
      </c>
      <c r="V78" s="33">
        <f t="shared" si="9"/>
        <v>14867026.470000001</v>
      </c>
    </row>
    <row r="79" spans="1:22" hidden="1">
      <c r="A79" s="26">
        <v>410</v>
      </c>
      <c r="B79" s="57" t="s">
        <v>262</v>
      </c>
      <c r="C79" s="27" t="s">
        <v>330</v>
      </c>
      <c r="D79" s="27" t="s">
        <v>183</v>
      </c>
      <c r="E79" s="27" t="s">
        <v>341</v>
      </c>
      <c r="F79" s="28">
        <v>11381328.32</v>
      </c>
      <c r="G79" s="28">
        <v>2407305.25</v>
      </c>
      <c r="H79" s="28">
        <v>64232.44</v>
      </c>
      <c r="I79" s="28">
        <f t="shared" si="5"/>
        <v>13852866.01</v>
      </c>
      <c r="J79" s="28">
        <v>6549661.9100000001</v>
      </c>
      <c r="K79" s="28">
        <f t="shared" si="6"/>
        <v>7303204.0999999996</v>
      </c>
      <c r="L79" s="28">
        <v>0</v>
      </c>
      <c r="M79" s="29">
        <f t="shared" si="7"/>
        <v>7303204.0999999996</v>
      </c>
      <c r="N79" s="30">
        <v>18474924.049999997</v>
      </c>
      <c r="O79" s="30">
        <v>0</v>
      </c>
      <c r="P79" s="31">
        <f t="shared" si="8"/>
        <v>25778128.149999999</v>
      </c>
      <c r="Q79" s="32">
        <v>0</v>
      </c>
      <c r="R79" s="28">
        <v>0</v>
      </c>
      <c r="S79" s="28">
        <v>0</v>
      </c>
      <c r="T79" s="33">
        <v>692735.01</v>
      </c>
      <c r="U79" s="28">
        <v>0</v>
      </c>
      <c r="V79" s="33">
        <f t="shared" si="9"/>
        <v>26470863.16</v>
      </c>
    </row>
    <row r="80" spans="1:22" hidden="1">
      <c r="A80" s="36"/>
      <c r="B80" s="58"/>
      <c r="C80" s="38" t="s">
        <v>342</v>
      </c>
      <c r="D80" s="37"/>
      <c r="E80" s="37"/>
      <c r="F80" s="39">
        <v>510900648.23999995</v>
      </c>
      <c r="G80" s="39">
        <v>108062414.16</v>
      </c>
      <c r="H80" s="39">
        <v>414785949.67000002</v>
      </c>
      <c r="I80" s="39">
        <f t="shared" si="5"/>
        <v>1033749012.0699999</v>
      </c>
      <c r="J80" s="39">
        <v>526569872.06</v>
      </c>
      <c r="K80" s="39">
        <f t="shared" si="6"/>
        <v>507179140.00999993</v>
      </c>
      <c r="L80" s="39">
        <v>63699848.590000004</v>
      </c>
      <c r="M80" s="40">
        <f t="shared" si="7"/>
        <v>570878988.5999999</v>
      </c>
      <c r="N80" s="41">
        <v>33577838.460000001</v>
      </c>
      <c r="O80" s="41">
        <v>8393700.2433326561</v>
      </c>
      <c r="P80" s="42">
        <f t="shared" si="8"/>
        <v>612850527.30333257</v>
      </c>
      <c r="Q80" s="43">
        <v>0</v>
      </c>
      <c r="R80" s="39">
        <v>0</v>
      </c>
      <c r="S80" s="39">
        <v>0</v>
      </c>
      <c r="T80" s="44">
        <f>SUM(T69:T79)</f>
        <v>35465949.640000001</v>
      </c>
      <c r="U80" s="39">
        <f>SUM(U69:U79)</f>
        <v>4892298.13</v>
      </c>
      <c r="V80" s="44">
        <f t="shared" si="9"/>
        <v>653208775.07333255</v>
      </c>
    </row>
    <row r="81" spans="1:22" hidden="1">
      <c r="A81" s="26">
        <v>411</v>
      </c>
      <c r="B81" s="57" t="s">
        <v>262</v>
      </c>
      <c r="C81" s="27" t="s">
        <v>343</v>
      </c>
      <c r="D81" s="27" t="s">
        <v>186</v>
      </c>
      <c r="E81" s="27" t="s">
        <v>344</v>
      </c>
      <c r="F81" s="28">
        <v>72041786.299999997</v>
      </c>
      <c r="G81" s="28">
        <v>15237814.58</v>
      </c>
      <c r="H81" s="28">
        <v>161708030.93000001</v>
      </c>
      <c r="I81" s="28">
        <f t="shared" si="5"/>
        <v>248987631.81</v>
      </c>
      <c r="J81" s="28">
        <v>205952641.78</v>
      </c>
      <c r="K81" s="28">
        <f t="shared" si="6"/>
        <v>43034990.030000001</v>
      </c>
      <c r="L81" s="28">
        <v>19243565.16</v>
      </c>
      <c r="M81" s="29">
        <f t="shared" si="7"/>
        <v>62278555.189999998</v>
      </c>
      <c r="N81" s="30">
        <v>0</v>
      </c>
      <c r="O81" s="30">
        <v>3034361.9913534615</v>
      </c>
      <c r="P81" s="31">
        <f t="shared" si="8"/>
        <v>65312917.181353457</v>
      </c>
      <c r="Q81" s="32">
        <v>0</v>
      </c>
      <c r="R81" s="28">
        <v>0</v>
      </c>
      <c r="S81" s="28">
        <v>0</v>
      </c>
      <c r="T81" s="33">
        <v>6267881.7300000004</v>
      </c>
      <c r="U81" s="28">
        <v>0</v>
      </c>
      <c r="V81" s="33">
        <f t="shared" si="9"/>
        <v>71580798.911353454</v>
      </c>
    </row>
    <row r="82" spans="1:22" hidden="1">
      <c r="A82" s="26">
        <v>412</v>
      </c>
      <c r="B82" s="57" t="s">
        <v>262</v>
      </c>
      <c r="C82" s="27" t="s">
        <v>343</v>
      </c>
      <c r="D82" s="27" t="s">
        <v>188</v>
      </c>
      <c r="E82" s="27" t="s">
        <v>345</v>
      </c>
      <c r="F82" s="28">
        <v>92950249.670000002</v>
      </c>
      <c r="G82" s="28">
        <v>19660238.07</v>
      </c>
      <c r="H82" s="28">
        <v>72336129.219999999</v>
      </c>
      <c r="I82" s="28">
        <f t="shared" si="5"/>
        <v>184946616.96000001</v>
      </c>
      <c r="J82" s="28">
        <v>77765104.980000004</v>
      </c>
      <c r="K82" s="28">
        <f t="shared" si="6"/>
        <v>107181511.98</v>
      </c>
      <c r="L82" s="28">
        <v>38440140.560000002</v>
      </c>
      <c r="M82" s="29">
        <f t="shared" si="7"/>
        <v>145621652.54000002</v>
      </c>
      <c r="N82" s="30">
        <v>0</v>
      </c>
      <c r="O82" s="30">
        <v>0</v>
      </c>
      <c r="P82" s="31">
        <f t="shared" si="8"/>
        <v>145621652.54000002</v>
      </c>
      <c r="Q82" s="32">
        <v>0</v>
      </c>
      <c r="R82" s="28">
        <v>0</v>
      </c>
      <c r="S82" s="28">
        <v>0</v>
      </c>
      <c r="T82" s="33">
        <v>6014590.2599999998</v>
      </c>
      <c r="U82" s="34">
        <v>7057595.8799999999</v>
      </c>
      <c r="V82" s="33">
        <f t="shared" si="9"/>
        <v>158693838.68000001</v>
      </c>
    </row>
    <row r="83" spans="1:22" hidden="1">
      <c r="A83" s="26">
        <v>413</v>
      </c>
      <c r="B83" s="57" t="s">
        <v>262</v>
      </c>
      <c r="C83" s="27" t="s">
        <v>343</v>
      </c>
      <c r="D83" s="27" t="s">
        <v>190</v>
      </c>
      <c r="E83" s="27" t="s">
        <v>346</v>
      </c>
      <c r="F83" s="28">
        <v>41592223.939999998</v>
      </c>
      <c r="G83" s="28">
        <v>8797319.2899999991</v>
      </c>
      <c r="H83" s="28">
        <v>13459384.310000001</v>
      </c>
      <c r="I83" s="28">
        <f t="shared" si="5"/>
        <v>63848927.539999999</v>
      </c>
      <c r="J83" s="28">
        <v>26917477.23</v>
      </c>
      <c r="K83" s="28">
        <f t="shared" si="6"/>
        <v>36931450.310000002</v>
      </c>
      <c r="L83" s="28">
        <v>0</v>
      </c>
      <c r="M83" s="29">
        <f t="shared" si="7"/>
        <v>36931450.310000002</v>
      </c>
      <c r="N83" s="30">
        <v>0</v>
      </c>
      <c r="O83" s="30">
        <v>2344880.5302171679</v>
      </c>
      <c r="P83" s="31">
        <f t="shared" si="8"/>
        <v>39276330.840217173</v>
      </c>
      <c r="Q83" s="32">
        <v>0</v>
      </c>
      <c r="R83" s="28">
        <v>0</v>
      </c>
      <c r="S83" s="28">
        <v>0</v>
      </c>
      <c r="T83" s="33">
        <v>2048368.51</v>
      </c>
      <c r="U83" s="28">
        <v>0</v>
      </c>
      <c r="V83" s="33">
        <f t="shared" si="9"/>
        <v>41324699.350217171</v>
      </c>
    </row>
    <row r="84" spans="1:22" hidden="1">
      <c r="A84" s="26">
        <v>414</v>
      </c>
      <c r="B84" s="57" t="s">
        <v>262</v>
      </c>
      <c r="C84" s="27" t="s">
        <v>343</v>
      </c>
      <c r="D84" s="27" t="s">
        <v>192</v>
      </c>
      <c r="E84" s="27" t="s">
        <v>347</v>
      </c>
      <c r="F84" s="28">
        <v>26840278.420000002</v>
      </c>
      <c r="G84" s="28">
        <v>5677082.7999999998</v>
      </c>
      <c r="H84" s="28">
        <v>5610668.21</v>
      </c>
      <c r="I84" s="28">
        <f t="shared" si="5"/>
        <v>38128029.43</v>
      </c>
      <c r="J84" s="28">
        <v>21837554.789999999</v>
      </c>
      <c r="K84" s="28">
        <f t="shared" si="6"/>
        <v>16290474.640000001</v>
      </c>
      <c r="L84" s="28">
        <v>0</v>
      </c>
      <c r="M84" s="29">
        <f t="shared" si="7"/>
        <v>16290474.640000001</v>
      </c>
      <c r="N84" s="30">
        <v>5762457.5500000007</v>
      </c>
      <c r="O84" s="30">
        <v>1648633.9440764815</v>
      </c>
      <c r="P84" s="31">
        <f t="shared" si="8"/>
        <v>23701566.134076484</v>
      </c>
      <c r="Q84" s="32">
        <v>0</v>
      </c>
      <c r="R84" s="28">
        <v>0</v>
      </c>
      <c r="S84" s="28">
        <v>0</v>
      </c>
      <c r="T84" s="33">
        <v>658741.46</v>
      </c>
      <c r="U84" s="28">
        <v>0</v>
      </c>
      <c r="V84" s="33">
        <f t="shared" si="9"/>
        <v>24360307.594076484</v>
      </c>
    </row>
    <row r="85" spans="1:22" hidden="1">
      <c r="A85" s="26">
        <v>415</v>
      </c>
      <c r="B85" s="57" t="s">
        <v>262</v>
      </c>
      <c r="C85" s="27" t="s">
        <v>343</v>
      </c>
      <c r="D85" s="27" t="s">
        <v>194</v>
      </c>
      <c r="E85" s="27" t="s">
        <v>348</v>
      </c>
      <c r="F85" s="28">
        <v>41051130.579999998</v>
      </c>
      <c r="G85" s="28">
        <v>8682870.7100000009</v>
      </c>
      <c r="H85" s="28">
        <v>7267599.3200000003</v>
      </c>
      <c r="I85" s="28">
        <f t="shared" si="5"/>
        <v>57001600.609999999</v>
      </c>
      <c r="J85" s="28">
        <v>30402650.300000001</v>
      </c>
      <c r="K85" s="28">
        <f t="shared" si="6"/>
        <v>26598950.309999999</v>
      </c>
      <c r="L85" s="28">
        <v>0</v>
      </c>
      <c r="M85" s="29">
        <f t="shared" si="7"/>
        <v>26598950.309999999</v>
      </c>
      <c r="N85" s="30">
        <v>3137813.4400000013</v>
      </c>
      <c r="O85" s="30">
        <v>3219481.2905586297</v>
      </c>
      <c r="P85" s="31">
        <f t="shared" si="8"/>
        <v>32956245.040558629</v>
      </c>
      <c r="Q85" s="32">
        <v>0</v>
      </c>
      <c r="R85" s="28">
        <v>0</v>
      </c>
      <c r="S85" s="28">
        <v>0</v>
      </c>
      <c r="T85" s="33">
        <v>2624603.33</v>
      </c>
      <c r="U85" s="28">
        <v>0</v>
      </c>
      <c r="V85" s="33">
        <f t="shared" si="9"/>
        <v>35580848.370558627</v>
      </c>
    </row>
    <row r="86" spans="1:22" hidden="1">
      <c r="A86" s="26">
        <v>416</v>
      </c>
      <c r="B86" s="57" t="s">
        <v>262</v>
      </c>
      <c r="C86" s="27" t="s">
        <v>343</v>
      </c>
      <c r="D86" s="27" t="s">
        <v>196</v>
      </c>
      <c r="E86" s="27" t="s">
        <v>349</v>
      </c>
      <c r="F86" s="28">
        <v>47641509.25</v>
      </c>
      <c r="G86" s="28">
        <v>10076825.15</v>
      </c>
      <c r="H86" s="28">
        <v>10338273.75</v>
      </c>
      <c r="I86" s="28">
        <f t="shared" si="5"/>
        <v>68056608.150000006</v>
      </c>
      <c r="J86" s="28">
        <v>35872888.399999999</v>
      </c>
      <c r="K86" s="28">
        <f t="shared" si="6"/>
        <v>32183719.750000007</v>
      </c>
      <c r="L86" s="28">
        <v>1749746.6</v>
      </c>
      <c r="M86" s="29">
        <f t="shared" si="7"/>
        <v>33933466.350000009</v>
      </c>
      <c r="N86" s="30">
        <v>0</v>
      </c>
      <c r="O86" s="30">
        <v>4292913.1776577998</v>
      </c>
      <c r="P86" s="31">
        <f t="shared" si="8"/>
        <v>38226379.527657807</v>
      </c>
      <c r="Q86" s="32">
        <v>0</v>
      </c>
      <c r="R86" s="28">
        <v>0</v>
      </c>
      <c r="S86" s="28">
        <v>0</v>
      </c>
      <c r="T86" s="33">
        <v>2645721.88</v>
      </c>
      <c r="U86" s="28">
        <v>0</v>
      </c>
      <c r="V86" s="33">
        <f t="shared" si="9"/>
        <v>40872101.40765781</v>
      </c>
    </row>
    <row r="87" spans="1:22" hidden="1">
      <c r="A87" s="26">
        <v>417</v>
      </c>
      <c r="B87" s="57" t="s">
        <v>262</v>
      </c>
      <c r="C87" s="27" t="s">
        <v>343</v>
      </c>
      <c r="D87" s="27" t="s">
        <v>198</v>
      </c>
      <c r="E87" s="27" t="s">
        <v>350</v>
      </c>
      <c r="F87" s="28">
        <v>19213180.52</v>
      </c>
      <c r="G87" s="28">
        <v>4063848.18</v>
      </c>
      <c r="H87" s="28">
        <v>5131805.82</v>
      </c>
      <c r="I87" s="28">
        <f t="shared" si="5"/>
        <v>28408834.52</v>
      </c>
      <c r="J87" s="28">
        <v>18752645.789999999</v>
      </c>
      <c r="K87" s="28">
        <f t="shared" si="6"/>
        <v>9656188.7300000004</v>
      </c>
      <c r="L87" s="28">
        <v>0</v>
      </c>
      <c r="M87" s="29">
        <f t="shared" si="7"/>
        <v>9656188.7300000004</v>
      </c>
      <c r="N87" s="30">
        <v>5881179.5700000003</v>
      </c>
      <c r="O87" s="30">
        <v>2000000</v>
      </c>
      <c r="P87" s="31">
        <f t="shared" si="8"/>
        <v>17537368.300000001</v>
      </c>
      <c r="Q87" s="32">
        <v>0</v>
      </c>
      <c r="R87" s="28">
        <v>0</v>
      </c>
      <c r="S87" s="28">
        <v>0</v>
      </c>
      <c r="T87" s="33">
        <v>510649.26</v>
      </c>
      <c r="U87" s="28">
        <v>0</v>
      </c>
      <c r="V87" s="33">
        <f t="shared" si="9"/>
        <v>18048017.560000002</v>
      </c>
    </row>
    <row r="88" spans="1:22" hidden="1">
      <c r="A88" s="26">
        <v>418</v>
      </c>
      <c r="B88" s="57"/>
      <c r="C88" s="35" t="s">
        <v>343</v>
      </c>
      <c r="D88" s="35" t="s">
        <v>200</v>
      </c>
      <c r="E88" s="35" t="s">
        <v>351</v>
      </c>
      <c r="F88" s="28">
        <v>0</v>
      </c>
      <c r="G88" s="28">
        <v>0</v>
      </c>
      <c r="H88" s="28">
        <v>0</v>
      </c>
      <c r="I88" s="28">
        <f t="shared" si="5"/>
        <v>0</v>
      </c>
      <c r="J88" s="28">
        <v>0</v>
      </c>
      <c r="K88" s="28">
        <f t="shared" si="6"/>
        <v>0</v>
      </c>
      <c r="L88" s="28">
        <v>0</v>
      </c>
      <c r="M88" s="29">
        <f t="shared" si="7"/>
        <v>0</v>
      </c>
      <c r="N88" s="28">
        <v>0</v>
      </c>
      <c r="O88" s="28">
        <v>0</v>
      </c>
      <c r="P88" s="31">
        <f t="shared" si="8"/>
        <v>0</v>
      </c>
      <c r="Q88" s="28">
        <v>0</v>
      </c>
      <c r="R88" s="28">
        <v>0</v>
      </c>
      <c r="S88" s="28">
        <v>0</v>
      </c>
      <c r="T88" s="33">
        <v>1280361.49</v>
      </c>
      <c r="U88" s="28">
        <v>0</v>
      </c>
      <c r="V88" s="33">
        <f t="shared" si="9"/>
        <v>1280361.49</v>
      </c>
    </row>
    <row r="89" spans="1:22" hidden="1">
      <c r="A89" s="36"/>
      <c r="B89" s="58"/>
      <c r="C89" s="38" t="s">
        <v>352</v>
      </c>
      <c r="D89" s="37"/>
      <c r="E89" s="37"/>
      <c r="F89" s="39">
        <v>341330358.67999995</v>
      </c>
      <c r="G89" s="39">
        <v>72195998.780000001</v>
      </c>
      <c r="H89" s="39">
        <v>275851891.56</v>
      </c>
      <c r="I89" s="39">
        <f t="shared" si="5"/>
        <v>689378249.01999998</v>
      </c>
      <c r="J89" s="39">
        <v>417500963.27000004</v>
      </c>
      <c r="K89" s="39">
        <f t="shared" si="6"/>
        <v>271877285.74999994</v>
      </c>
      <c r="L89" s="39">
        <v>59433452.32</v>
      </c>
      <c r="M89" s="40">
        <f t="shared" si="7"/>
        <v>331310738.06999993</v>
      </c>
      <c r="N89" s="41">
        <v>14781450.560000002</v>
      </c>
      <c r="O89" s="41">
        <v>16540270.933863541</v>
      </c>
      <c r="P89" s="42">
        <f t="shared" si="8"/>
        <v>362632459.56386346</v>
      </c>
      <c r="Q89" s="43">
        <v>0</v>
      </c>
      <c r="R89" s="39">
        <v>0</v>
      </c>
      <c r="S89" s="39">
        <v>0</v>
      </c>
      <c r="T89" s="44">
        <f>SUM(T81:T88)</f>
        <v>22050917.919999998</v>
      </c>
      <c r="U89" s="39">
        <f>SUM(U81:U88)</f>
        <v>7057595.8799999999</v>
      </c>
      <c r="V89" s="44">
        <f t="shared" si="9"/>
        <v>391740973.36386347</v>
      </c>
    </row>
    <row r="90" spans="1:22">
      <c r="A90" s="26">
        <v>419</v>
      </c>
      <c r="B90" s="57" t="s">
        <v>262</v>
      </c>
      <c r="C90" s="27" t="s">
        <v>353</v>
      </c>
      <c r="D90" s="27" t="s">
        <v>204</v>
      </c>
      <c r="E90" s="27" t="s">
        <v>354</v>
      </c>
      <c r="F90" s="28">
        <v>77579788.060000002</v>
      </c>
      <c r="G90" s="28">
        <v>16409177.039999999</v>
      </c>
      <c r="H90" s="28">
        <v>182620571.39000002</v>
      </c>
      <c r="I90" s="28">
        <f t="shared" si="5"/>
        <v>276609536.49000001</v>
      </c>
      <c r="J90" s="28">
        <v>113073796.06</v>
      </c>
      <c r="K90" s="28">
        <f t="shared" si="6"/>
        <v>163535740.43000001</v>
      </c>
      <c r="L90" s="28">
        <v>46664886.770000003</v>
      </c>
      <c r="M90" s="29">
        <f>K90+L90</f>
        <v>210200627.20000002</v>
      </c>
      <c r="N90" s="30">
        <v>0</v>
      </c>
      <c r="O90" s="30">
        <v>0</v>
      </c>
      <c r="P90" s="31">
        <f t="shared" si="8"/>
        <v>210200627.20000002</v>
      </c>
      <c r="Q90" s="32">
        <v>3791208.95</v>
      </c>
      <c r="R90" s="28">
        <v>0</v>
      </c>
      <c r="S90" s="28">
        <v>3791208.95</v>
      </c>
      <c r="T90" s="33">
        <v>2086715.02</v>
      </c>
      <c r="U90" s="28">
        <v>0</v>
      </c>
      <c r="V90" s="33">
        <f t="shared" si="9"/>
        <v>208496133.27000004</v>
      </c>
    </row>
    <row r="91" spans="1:22">
      <c r="A91" s="26">
        <v>420</v>
      </c>
      <c r="B91" s="57" t="s">
        <v>262</v>
      </c>
      <c r="C91" s="27" t="s">
        <v>353</v>
      </c>
      <c r="D91" s="27" t="s">
        <v>206</v>
      </c>
      <c r="E91" s="27" t="s">
        <v>355</v>
      </c>
      <c r="F91" s="28">
        <v>35540078.100000001</v>
      </c>
      <c r="G91" s="28">
        <v>7517208.3899999997</v>
      </c>
      <c r="H91" s="28">
        <v>7559572.8300000001</v>
      </c>
      <c r="I91" s="28">
        <f t="shared" si="5"/>
        <v>50616859.32</v>
      </c>
      <c r="J91" s="28">
        <v>20758112.75</v>
      </c>
      <c r="K91" s="28">
        <f t="shared" si="6"/>
        <v>29858746.57</v>
      </c>
      <c r="L91" s="28">
        <v>0</v>
      </c>
      <c r="M91" s="29">
        <f t="shared" si="7"/>
        <v>29858746.57</v>
      </c>
      <c r="N91" s="30">
        <v>0</v>
      </c>
      <c r="O91" s="30">
        <v>2662662.8934184154</v>
      </c>
      <c r="P91" s="31">
        <f t="shared" si="8"/>
        <v>32521409.463418417</v>
      </c>
      <c r="Q91" s="32">
        <v>530509.14</v>
      </c>
      <c r="R91" s="28">
        <v>0</v>
      </c>
      <c r="S91" s="28">
        <v>530509.14</v>
      </c>
      <c r="T91" s="33">
        <v>492873.18</v>
      </c>
      <c r="U91" s="28">
        <v>0</v>
      </c>
      <c r="V91" s="33">
        <f t="shared" si="9"/>
        <v>32483773.503418416</v>
      </c>
    </row>
    <row r="92" spans="1:22">
      <c r="A92" s="26">
        <v>421</v>
      </c>
      <c r="B92" s="57" t="s">
        <v>262</v>
      </c>
      <c r="C92" s="27" t="s">
        <v>353</v>
      </c>
      <c r="D92" s="27" t="s">
        <v>208</v>
      </c>
      <c r="E92" s="27" t="s">
        <v>356</v>
      </c>
      <c r="F92" s="28">
        <v>46645364.490000002</v>
      </c>
      <c r="G92" s="28">
        <v>9866127.0299999993</v>
      </c>
      <c r="H92" s="28">
        <v>12509232.24</v>
      </c>
      <c r="I92" s="28">
        <f t="shared" si="5"/>
        <v>69020723.760000005</v>
      </c>
      <c r="J92" s="28">
        <v>23592229.300000001</v>
      </c>
      <c r="K92" s="28">
        <f t="shared" si="6"/>
        <v>45428494.460000008</v>
      </c>
      <c r="L92" s="28">
        <v>0</v>
      </c>
      <c r="M92" s="29">
        <f t="shared" si="7"/>
        <v>45428494.460000008</v>
      </c>
      <c r="N92" s="30">
        <v>0</v>
      </c>
      <c r="O92" s="30">
        <v>1350529.1840255433</v>
      </c>
      <c r="P92" s="31">
        <f t="shared" si="8"/>
        <v>46779023.644025549</v>
      </c>
      <c r="Q92" s="32">
        <v>798732.55</v>
      </c>
      <c r="R92" s="28">
        <v>0</v>
      </c>
      <c r="S92" s="28">
        <v>798732.55</v>
      </c>
      <c r="T92" s="33">
        <v>788088.54</v>
      </c>
      <c r="U92" s="34">
        <v>5656697.0999999996</v>
      </c>
      <c r="V92" s="33">
        <f t="shared" si="9"/>
        <v>52425076.734025553</v>
      </c>
    </row>
    <row r="93" spans="1:22">
      <c r="A93" s="26">
        <v>422</v>
      </c>
      <c r="B93" s="57" t="s">
        <v>262</v>
      </c>
      <c r="C93" s="27" t="s">
        <v>353</v>
      </c>
      <c r="D93" s="27" t="s">
        <v>210</v>
      </c>
      <c r="E93" s="27" t="s">
        <v>357</v>
      </c>
      <c r="F93" s="28">
        <v>52411908.189999998</v>
      </c>
      <c r="G93" s="28">
        <v>11085829.210000001</v>
      </c>
      <c r="H93" s="28">
        <v>19362362.259999998</v>
      </c>
      <c r="I93" s="28">
        <f t="shared" si="5"/>
        <v>82860099.659999996</v>
      </c>
      <c r="J93" s="28">
        <v>29567960.07</v>
      </c>
      <c r="K93" s="28">
        <f t="shared" si="6"/>
        <v>53292139.589999996</v>
      </c>
      <c r="L93" s="28">
        <v>0</v>
      </c>
      <c r="M93" s="29">
        <f t="shared" si="7"/>
        <v>53292139.589999996</v>
      </c>
      <c r="N93" s="30">
        <v>0</v>
      </c>
      <c r="O93" s="30">
        <v>1000000</v>
      </c>
      <c r="P93" s="31">
        <f t="shared" si="8"/>
        <v>54292139.589999996</v>
      </c>
      <c r="Q93" s="32">
        <v>933015.92</v>
      </c>
      <c r="R93" s="28">
        <v>0</v>
      </c>
      <c r="S93" s="28">
        <v>933015.92</v>
      </c>
      <c r="T93" s="33">
        <v>1096686.3</v>
      </c>
      <c r="U93" s="28">
        <v>0</v>
      </c>
      <c r="V93" s="33">
        <f t="shared" si="9"/>
        <v>54455809.969999991</v>
      </c>
    </row>
    <row r="94" spans="1:22">
      <c r="A94" s="26">
        <v>423</v>
      </c>
      <c r="B94" s="57" t="s">
        <v>262</v>
      </c>
      <c r="C94" s="27" t="s">
        <v>353</v>
      </c>
      <c r="D94" s="27" t="s">
        <v>212</v>
      </c>
      <c r="E94" s="27" t="s">
        <v>358</v>
      </c>
      <c r="F94" s="28">
        <v>59475103.689999998</v>
      </c>
      <c r="G94" s="28">
        <v>12579790.82</v>
      </c>
      <c r="H94" s="28">
        <v>12947547.09</v>
      </c>
      <c r="I94" s="28">
        <f t="shared" si="5"/>
        <v>85002441.599999994</v>
      </c>
      <c r="J94" s="28">
        <v>35800833.119999997</v>
      </c>
      <c r="K94" s="28">
        <f t="shared" si="6"/>
        <v>49201608.479999997</v>
      </c>
      <c r="L94" s="28">
        <v>623271.07999999996</v>
      </c>
      <c r="M94" s="29">
        <f t="shared" si="7"/>
        <v>49824879.559999995</v>
      </c>
      <c r="N94" s="30">
        <v>0</v>
      </c>
      <c r="O94" s="30">
        <v>1835020.9787839511</v>
      </c>
      <c r="P94" s="31">
        <f t="shared" si="8"/>
        <v>51659900.538783945</v>
      </c>
      <c r="Q94" s="32">
        <v>912400.1</v>
      </c>
      <c r="R94" s="28">
        <v>0</v>
      </c>
      <c r="S94" s="28">
        <v>912400.1</v>
      </c>
      <c r="T94" s="33">
        <v>1429104.7</v>
      </c>
      <c r="U94" s="28">
        <v>0</v>
      </c>
      <c r="V94" s="33">
        <f t="shared" si="9"/>
        <v>52176605.138783947</v>
      </c>
    </row>
    <row r="95" spans="1:22">
      <c r="A95" s="26">
        <v>424</v>
      </c>
      <c r="B95" s="57" t="s">
        <v>262</v>
      </c>
      <c r="C95" s="27" t="s">
        <v>353</v>
      </c>
      <c r="D95" s="27" t="s">
        <v>214</v>
      </c>
      <c r="E95" s="27" t="s">
        <v>359</v>
      </c>
      <c r="F95" s="28">
        <v>61876149.039999999</v>
      </c>
      <c r="G95" s="28">
        <v>13087644.470000001</v>
      </c>
      <c r="H95" s="28">
        <v>43905370.869999997</v>
      </c>
      <c r="I95" s="28">
        <f t="shared" si="5"/>
        <v>118869164.38</v>
      </c>
      <c r="J95" s="28">
        <v>59331200.390000001</v>
      </c>
      <c r="K95" s="28">
        <f t="shared" si="6"/>
        <v>59537963.989999995</v>
      </c>
      <c r="L95" s="28">
        <v>8820106.8000000007</v>
      </c>
      <c r="M95" s="29">
        <f t="shared" si="7"/>
        <v>68358070.789999992</v>
      </c>
      <c r="N95" s="30">
        <v>4645860.2600000016</v>
      </c>
      <c r="O95" s="30">
        <v>11924248.550796874</v>
      </c>
      <c r="P95" s="31">
        <f t="shared" si="8"/>
        <v>84928179.600796878</v>
      </c>
      <c r="Q95" s="32">
        <v>1204110.77</v>
      </c>
      <c r="R95" s="28">
        <v>0</v>
      </c>
      <c r="S95" s="28">
        <v>1204110.77</v>
      </c>
      <c r="T95" s="33">
        <v>1498693.1</v>
      </c>
      <c r="U95" s="34">
        <v>6402396.7699999996</v>
      </c>
      <c r="V95" s="33">
        <f t="shared" si="9"/>
        <v>91625158.700796872</v>
      </c>
    </row>
    <row r="96" spans="1:22">
      <c r="A96" s="26">
        <v>425</v>
      </c>
      <c r="B96" s="57" t="s">
        <v>262</v>
      </c>
      <c r="C96" s="27" t="s">
        <v>353</v>
      </c>
      <c r="D96" s="27" t="s">
        <v>216</v>
      </c>
      <c r="E96" s="27" t="s">
        <v>360</v>
      </c>
      <c r="F96" s="28">
        <v>49462392.299999997</v>
      </c>
      <c r="G96" s="28">
        <v>10461966.609999999</v>
      </c>
      <c r="H96" s="28">
        <v>10612687.23</v>
      </c>
      <c r="I96" s="28">
        <f t="shared" si="5"/>
        <v>70537046.140000001</v>
      </c>
      <c r="J96" s="28">
        <v>19660892.440000001</v>
      </c>
      <c r="K96" s="28">
        <f t="shared" si="6"/>
        <v>50876153.700000003</v>
      </c>
      <c r="L96" s="28">
        <v>0</v>
      </c>
      <c r="M96" s="29">
        <f t="shared" si="7"/>
        <v>50876153.700000003</v>
      </c>
      <c r="N96" s="30">
        <v>0</v>
      </c>
      <c r="O96" s="30">
        <v>3068104.7814019294</v>
      </c>
      <c r="P96" s="31">
        <f t="shared" si="8"/>
        <v>53944258.481401935</v>
      </c>
      <c r="Q96" s="32">
        <v>887948.93</v>
      </c>
      <c r="R96" s="28">
        <v>0</v>
      </c>
      <c r="S96" s="28">
        <v>887948.93</v>
      </c>
      <c r="T96" s="33">
        <v>822481.26</v>
      </c>
      <c r="U96" s="28">
        <v>0</v>
      </c>
      <c r="V96" s="33">
        <f t="shared" si="9"/>
        <v>53878790.811401933</v>
      </c>
    </row>
    <row r="97" spans="1:22">
      <c r="A97" s="26">
        <v>426</v>
      </c>
      <c r="B97" s="57" t="s">
        <v>262</v>
      </c>
      <c r="C97" s="27" t="s">
        <v>353</v>
      </c>
      <c r="D97" s="27" t="s">
        <v>218</v>
      </c>
      <c r="E97" s="27" t="s">
        <v>361</v>
      </c>
      <c r="F97" s="28">
        <v>34193216.32</v>
      </c>
      <c r="G97" s="28">
        <v>7232328.8600000003</v>
      </c>
      <c r="H97" s="28">
        <v>0</v>
      </c>
      <c r="I97" s="28">
        <f t="shared" si="5"/>
        <v>41425545.18</v>
      </c>
      <c r="J97" s="28">
        <v>9241576.1899999995</v>
      </c>
      <c r="K97" s="28">
        <f t="shared" si="6"/>
        <v>32183968.990000002</v>
      </c>
      <c r="L97" s="28">
        <v>0</v>
      </c>
      <c r="M97" s="29">
        <f t="shared" si="7"/>
        <v>32183968.990000002</v>
      </c>
      <c r="N97" s="30">
        <v>2919998.9800000004</v>
      </c>
      <c r="O97" s="30">
        <v>1774130.8164560022</v>
      </c>
      <c r="P97" s="31">
        <f t="shared" si="8"/>
        <v>36878098.786456004</v>
      </c>
      <c r="Q97" s="32">
        <v>572019.38</v>
      </c>
      <c r="R97" s="28">
        <v>0</v>
      </c>
      <c r="S97" s="28">
        <v>572019.38</v>
      </c>
      <c r="T97" s="33">
        <v>279691.82</v>
      </c>
      <c r="U97" s="28">
        <v>0</v>
      </c>
      <c r="V97" s="33">
        <f t="shared" si="9"/>
        <v>36585771.226456001</v>
      </c>
    </row>
    <row r="98" spans="1:22">
      <c r="A98" s="26">
        <v>427</v>
      </c>
      <c r="B98" s="57" t="s">
        <v>262</v>
      </c>
      <c r="C98" s="27" t="s">
        <v>353</v>
      </c>
      <c r="D98" s="27" t="s">
        <v>220</v>
      </c>
      <c r="E98" s="27" t="s">
        <v>362</v>
      </c>
      <c r="F98" s="28">
        <v>25232957.120000001</v>
      </c>
      <c r="G98" s="28">
        <v>5337112.55</v>
      </c>
      <c r="H98" s="28">
        <v>0</v>
      </c>
      <c r="I98" s="28">
        <f t="shared" si="5"/>
        <v>30570069.670000002</v>
      </c>
      <c r="J98" s="28">
        <v>9749466.25</v>
      </c>
      <c r="K98" s="28">
        <f t="shared" si="6"/>
        <v>20820603.420000002</v>
      </c>
      <c r="L98" s="28">
        <v>0</v>
      </c>
      <c r="M98" s="29">
        <f t="shared" si="7"/>
        <v>20820603.420000002</v>
      </c>
      <c r="N98" s="30">
        <v>10587267.399999999</v>
      </c>
      <c r="O98" s="30">
        <v>1000000</v>
      </c>
      <c r="P98" s="31">
        <f t="shared" si="8"/>
        <v>32407870.82</v>
      </c>
      <c r="Q98" s="32">
        <v>370054.26</v>
      </c>
      <c r="R98" s="28">
        <v>0</v>
      </c>
      <c r="S98" s="28">
        <v>370054.26</v>
      </c>
      <c r="T98" s="33">
        <v>410571.52000000002</v>
      </c>
      <c r="U98" s="28">
        <v>0</v>
      </c>
      <c r="V98" s="33">
        <f t="shared" si="9"/>
        <v>32448388.079999998</v>
      </c>
    </row>
    <row r="99" spans="1:22">
      <c r="A99" s="45"/>
      <c r="B99" s="59"/>
      <c r="C99" s="47" t="s">
        <v>363</v>
      </c>
      <c r="D99" s="46"/>
      <c r="E99" s="46"/>
      <c r="F99" s="48">
        <v>442416957.31</v>
      </c>
      <c r="G99" s="48">
        <v>93577184.980000004</v>
      </c>
      <c r="H99" s="48">
        <v>289517343.91000003</v>
      </c>
      <c r="I99" s="39">
        <f t="shared" si="5"/>
        <v>825511486.20000005</v>
      </c>
      <c r="J99" s="48">
        <v>320776066.56999999</v>
      </c>
      <c r="K99" s="39">
        <f t="shared" si="6"/>
        <v>504735419.63000005</v>
      </c>
      <c r="L99" s="48">
        <v>56108264.650000006</v>
      </c>
      <c r="M99" s="40">
        <f t="shared" si="7"/>
        <v>560843684.28000009</v>
      </c>
      <c r="N99" s="49">
        <v>18153126.640000001</v>
      </c>
      <c r="O99" s="49">
        <v>24614697.204882715</v>
      </c>
      <c r="P99" s="42">
        <f t="shared" si="8"/>
        <v>603611508.12488282</v>
      </c>
      <c r="Q99" s="50">
        <v>10000000</v>
      </c>
      <c r="R99" s="48">
        <v>0</v>
      </c>
      <c r="S99" s="39">
        <v>10000000</v>
      </c>
      <c r="T99" s="44">
        <f>SUM(T90:T98)</f>
        <v>8904905.4399999995</v>
      </c>
      <c r="U99" s="39">
        <f>SUM(U90:U98)</f>
        <v>12059093.869999999</v>
      </c>
      <c r="V99" s="44">
        <f t="shared" si="9"/>
        <v>614575507.43488288</v>
      </c>
    </row>
    <row r="100" spans="1:22" s="54" customFormat="1" hidden="1">
      <c r="A100" s="51"/>
      <c r="B100" s="51"/>
      <c r="C100" s="52" t="s">
        <v>364</v>
      </c>
      <c r="D100" s="52"/>
      <c r="E100" s="52"/>
      <c r="F100" s="53">
        <f>F17+F37+F47+F60+F68+F80+F89+F99</f>
        <v>3836017571.6799998</v>
      </c>
      <c r="G100" s="53">
        <f t="shared" ref="G100:V100" si="10">G17+G37+G47+G60+G68+G80+G89+G99</f>
        <v>811369727.04999995</v>
      </c>
      <c r="H100" s="53">
        <f t="shared" si="10"/>
        <v>3272766950.4000001</v>
      </c>
      <c r="I100" s="53">
        <f t="shared" si="10"/>
        <v>7920154249.1300001</v>
      </c>
      <c r="J100" s="53">
        <f t="shared" si="10"/>
        <v>3746044927.2200003</v>
      </c>
      <c r="K100" s="53">
        <f t="shared" si="10"/>
        <v>4174109321.9099994</v>
      </c>
      <c r="L100" s="53">
        <f t="shared" si="10"/>
        <v>601655791.25999999</v>
      </c>
      <c r="M100" s="53">
        <f t="shared" si="10"/>
        <v>4775765113.1699991</v>
      </c>
      <c r="N100" s="53">
        <f t="shared" si="10"/>
        <v>130484207.62956093</v>
      </c>
      <c r="O100" s="53">
        <f t="shared" si="10"/>
        <v>106414546.85077357</v>
      </c>
      <c r="P100" s="53">
        <f t="shared" si="10"/>
        <v>5012663867.6503344</v>
      </c>
      <c r="Q100" s="53">
        <f t="shared" si="10"/>
        <v>10000000</v>
      </c>
      <c r="R100" s="53">
        <f t="shared" si="10"/>
        <v>0</v>
      </c>
      <c r="S100" s="53">
        <f t="shared" si="10"/>
        <v>10000000</v>
      </c>
      <c r="T100" s="53">
        <f t="shared" si="10"/>
        <v>398066022.06999993</v>
      </c>
      <c r="U100" s="53">
        <f t="shared" si="10"/>
        <v>50588279.019999996</v>
      </c>
      <c r="V100" s="53">
        <f t="shared" si="10"/>
        <v>5451318168.7403336</v>
      </c>
    </row>
  </sheetData>
  <autoFilter ref="A4:V100">
    <filterColumn colId="2">
      <filters>
        <filter val="สระแก้ว"/>
        <filter val="สระแก้ว Total"/>
      </filters>
    </filterColumn>
  </autoFilter>
  <mergeCells count="1">
    <mergeCell ref="Q2:S2"/>
  </mergeCells>
  <pageMargins left="0.19685039370078741" right="0.19685039370078741" top="0.42" bottom="0.36" header="0.27559055118110237" footer="0.15748031496062992"/>
  <pageSetup paperSize="5" scale="83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topLeftCell="N1" zoomScale="80" zoomScaleNormal="80" workbookViewId="0">
      <selection activeCell="Z11" sqref="Z11"/>
    </sheetView>
  </sheetViews>
  <sheetFormatPr defaultColWidth="30.85546875" defaultRowHeight="23.25"/>
  <cols>
    <col min="1" max="1" width="8.42578125" style="87" customWidth="1"/>
    <col min="2" max="2" width="33.5703125" style="82" bestFit="1" customWidth="1"/>
    <col min="3" max="3" width="1.42578125" style="82" hidden="1" customWidth="1"/>
    <col min="4" max="4" width="21.42578125" style="82" customWidth="1"/>
    <col min="5" max="5" width="20" style="82" customWidth="1"/>
    <col min="6" max="6" width="22.140625" style="82" customWidth="1"/>
    <col min="7" max="7" width="19.28515625" style="82" customWidth="1"/>
    <col min="8" max="8" width="19.7109375" style="82" customWidth="1"/>
    <col min="9" max="11" width="18.42578125" style="82" customWidth="1"/>
    <col min="12" max="12" width="16.7109375" style="82" bestFit="1" customWidth="1"/>
    <col min="13" max="13" width="15.28515625" style="82" bestFit="1" customWidth="1"/>
    <col min="14" max="14" width="17.42578125" style="82" customWidth="1"/>
    <col min="15" max="15" width="17" style="82" customWidth="1"/>
    <col min="16" max="16" width="17.42578125" style="82" customWidth="1"/>
    <col min="17" max="17" width="17.5703125" style="82" customWidth="1"/>
    <col min="18" max="19" width="20.28515625" style="82" customWidth="1"/>
    <col min="20" max="20" width="22.85546875" style="82" customWidth="1"/>
    <col min="21" max="22" width="19.28515625" style="82" customWidth="1"/>
    <col min="23" max="23" width="21.7109375" style="82" customWidth="1"/>
    <col min="24" max="24" width="16.7109375" style="82" customWidth="1"/>
    <col min="25" max="25" width="20.85546875" style="82" customWidth="1"/>
    <col min="26" max="16384" width="30.85546875" style="82"/>
  </cols>
  <sheetData>
    <row r="1" spans="1:25" ht="23.25" customHeight="1">
      <c r="A1" s="126" t="s">
        <v>0</v>
      </c>
      <c r="B1" s="86"/>
      <c r="C1" s="86"/>
      <c r="D1" s="86"/>
      <c r="E1" s="86"/>
      <c r="F1" s="86"/>
    </row>
    <row r="2" spans="1:25" ht="23.25" customHeight="1">
      <c r="A2" s="128" t="s">
        <v>202</v>
      </c>
      <c r="B2" s="86"/>
      <c r="C2" s="86"/>
      <c r="D2" s="86"/>
      <c r="E2" s="86"/>
      <c r="F2" s="86"/>
    </row>
    <row r="3" spans="1:25" ht="23.25" customHeight="1">
      <c r="A3" s="127" t="s">
        <v>2</v>
      </c>
      <c r="B3" s="86"/>
      <c r="C3" s="86"/>
      <c r="D3" s="86"/>
      <c r="E3" s="86"/>
      <c r="F3" s="86"/>
    </row>
    <row r="4" spans="1:25" ht="23.25" customHeight="1">
      <c r="A4" s="126" t="s">
        <v>3</v>
      </c>
      <c r="B4" s="86"/>
      <c r="C4" s="86"/>
      <c r="D4" s="86"/>
      <c r="E4" s="86"/>
      <c r="F4" s="86"/>
    </row>
    <row r="5" spans="1:25">
      <c r="A5" s="125" t="s">
        <v>4</v>
      </c>
      <c r="B5" s="125"/>
      <c r="C5" s="125"/>
      <c r="D5" s="125"/>
      <c r="E5" s="125"/>
      <c r="F5" s="125"/>
      <c r="S5" s="206" t="s">
        <v>203</v>
      </c>
      <c r="T5" s="206"/>
    </row>
    <row r="6" spans="1:25" ht="46.5" customHeight="1">
      <c r="A6" s="207" t="s">
        <v>5</v>
      </c>
      <c r="B6" s="207" t="s">
        <v>6</v>
      </c>
      <c r="C6" s="207" t="s">
        <v>7</v>
      </c>
      <c r="D6" s="207" t="s">
        <v>8</v>
      </c>
      <c r="E6" s="207"/>
      <c r="F6" s="207"/>
      <c r="G6" s="207"/>
      <c r="H6" s="207"/>
      <c r="I6" s="207"/>
      <c r="J6" s="207"/>
      <c r="K6" s="207"/>
      <c r="L6" s="207"/>
      <c r="M6" s="207"/>
      <c r="N6" s="210" t="s">
        <v>9</v>
      </c>
      <c r="O6" s="210" t="s">
        <v>10</v>
      </c>
      <c r="P6" s="210" t="s">
        <v>11</v>
      </c>
      <c r="Q6" s="210" t="s">
        <v>12</v>
      </c>
      <c r="R6" s="214" t="s">
        <v>13</v>
      </c>
      <c r="S6" s="207" t="s">
        <v>14</v>
      </c>
      <c r="T6" s="207"/>
      <c r="U6" s="210" t="s">
        <v>15</v>
      </c>
      <c r="V6" s="210" t="s">
        <v>16</v>
      </c>
      <c r="W6" s="210" t="s">
        <v>17</v>
      </c>
      <c r="X6" s="213" t="s">
        <v>18</v>
      </c>
      <c r="Y6" s="212" t="s">
        <v>365</v>
      </c>
    </row>
    <row r="7" spans="1:25" ht="69.75">
      <c r="A7" s="207"/>
      <c r="B7" s="207"/>
      <c r="C7" s="209"/>
      <c r="D7" s="85" t="s">
        <v>19</v>
      </c>
      <c r="E7" s="85" t="s">
        <v>20</v>
      </c>
      <c r="F7" s="85" t="s">
        <v>21</v>
      </c>
      <c r="G7" s="85" t="s">
        <v>22</v>
      </c>
      <c r="H7" s="89" t="s">
        <v>23</v>
      </c>
      <c r="I7" s="85" t="s">
        <v>24</v>
      </c>
      <c r="J7" s="89" t="s">
        <v>25</v>
      </c>
      <c r="K7" s="85" t="s">
        <v>26</v>
      </c>
      <c r="L7" s="85" t="s">
        <v>27</v>
      </c>
      <c r="M7" s="85" t="s">
        <v>28</v>
      </c>
      <c r="N7" s="211"/>
      <c r="O7" s="211"/>
      <c r="P7" s="211"/>
      <c r="Q7" s="211"/>
      <c r="R7" s="215"/>
      <c r="S7" s="85" t="s">
        <v>64</v>
      </c>
      <c r="T7" s="85" t="s">
        <v>30</v>
      </c>
      <c r="U7" s="211"/>
      <c r="V7" s="211"/>
      <c r="W7" s="211"/>
      <c r="X7" s="213"/>
      <c r="Y7" s="212"/>
    </row>
    <row r="8" spans="1:25" ht="33" customHeight="1">
      <c r="A8" s="208"/>
      <c r="B8" s="207" t="s">
        <v>32</v>
      </c>
      <c r="C8" s="207" t="s">
        <v>32</v>
      </c>
      <c r="D8" s="85" t="s">
        <v>32</v>
      </c>
      <c r="E8" s="85" t="s">
        <v>32</v>
      </c>
      <c r="F8" s="85" t="s">
        <v>32</v>
      </c>
      <c r="G8" s="85" t="s">
        <v>32</v>
      </c>
      <c r="H8" s="89" t="s">
        <v>32</v>
      </c>
      <c r="I8" s="85" t="s">
        <v>32</v>
      </c>
      <c r="J8" s="89" t="s">
        <v>32</v>
      </c>
      <c r="K8" s="85" t="s">
        <v>32</v>
      </c>
      <c r="L8" s="85" t="s">
        <v>32</v>
      </c>
      <c r="M8" s="85" t="s">
        <v>32</v>
      </c>
      <c r="N8" s="85" t="s">
        <v>32</v>
      </c>
      <c r="O8" s="85" t="s">
        <v>32</v>
      </c>
      <c r="P8" s="85" t="s">
        <v>32</v>
      </c>
      <c r="Q8" s="85" t="s">
        <v>32</v>
      </c>
      <c r="R8" s="89" t="s">
        <v>32</v>
      </c>
      <c r="S8" s="85" t="s">
        <v>32</v>
      </c>
      <c r="T8" s="85" t="s">
        <v>32</v>
      </c>
      <c r="U8" s="85" t="s">
        <v>32</v>
      </c>
      <c r="V8" s="85" t="s">
        <v>32</v>
      </c>
      <c r="W8" s="85" t="s">
        <v>32</v>
      </c>
      <c r="X8" s="93" t="s">
        <v>32</v>
      </c>
      <c r="Y8" s="91" t="s">
        <v>369</v>
      </c>
    </row>
    <row r="9" spans="1:25" s="131" customFormat="1" ht="25.5" customHeight="1">
      <c r="A9" s="129" t="s">
        <v>204</v>
      </c>
      <c r="B9" s="130" t="s">
        <v>205</v>
      </c>
      <c r="C9" s="130" t="s">
        <v>35</v>
      </c>
      <c r="D9" s="84">
        <v>57501214.590000004</v>
      </c>
      <c r="E9" s="84">
        <v>154628622.28</v>
      </c>
      <c r="F9" s="84">
        <v>17664115.719999999</v>
      </c>
      <c r="G9" s="84">
        <v>18328555.640000001</v>
      </c>
      <c r="H9" s="90">
        <v>13838676.9</v>
      </c>
      <c r="I9" s="84">
        <v>910430</v>
      </c>
      <c r="J9" s="90">
        <v>0</v>
      </c>
      <c r="K9" s="84">
        <v>63651.48</v>
      </c>
      <c r="L9" s="84">
        <v>905425.31</v>
      </c>
      <c r="M9" s="84">
        <v>0</v>
      </c>
      <c r="N9" s="84">
        <v>3204543.34</v>
      </c>
      <c r="O9" s="84">
        <v>23108394</v>
      </c>
      <c r="P9" s="84">
        <v>1768872.8</v>
      </c>
      <c r="Q9" s="84">
        <v>0</v>
      </c>
      <c r="R9" s="90">
        <v>13568055.529999999</v>
      </c>
      <c r="S9" s="84">
        <v>90000</v>
      </c>
      <c r="T9" s="84">
        <v>14302626.02</v>
      </c>
      <c r="U9" s="84">
        <v>217000</v>
      </c>
      <c r="V9" s="84">
        <v>188725.12</v>
      </c>
      <c r="W9" s="84">
        <v>639155</v>
      </c>
      <c r="X9" s="94">
        <v>320928063.73000002</v>
      </c>
      <c r="Y9" s="92">
        <f>X9-H9-J9-R9</f>
        <v>293521331.30000007</v>
      </c>
    </row>
    <row r="10" spans="1:25" ht="25.5" customHeight="1">
      <c r="A10" s="88" t="s">
        <v>206</v>
      </c>
      <c r="B10" s="83" t="s">
        <v>207</v>
      </c>
      <c r="C10" s="83" t="s">
        <v>35</v>
      </c>
      <c r="D10" s="84">
        <v>20594608.539999999</v>
      </c>
      <c r="E10" s="84">
        <v>7292473.1100000003</v>
      </c>
      <c r="F10" s="84">
        <v>5749728.9500000002</v>
      </c>
      <c r="G10" s="84">
        <v>819141.78</v>
      </c>
      <c r="H10" s="90">
        <v>2986136.63</v>
      </c>
      <c r="I10" s="84">
        <v>187050</v>
      </c>
      <c r="J10" s="90">
        <v>0</v>
      </c>
      <c r="K10" s="84">
        <v>97188.71</v>
      </c>
      <c r="L10" s="84">
        <v>468215.34</v>
      </c>
      <c r="M10" s="84">
        <v>2662662.89</v>
      </c>
      <c r="N10" s="84">
        <v>33488.080000000002</v>
      </c>
      <c r="O10" s="84">
        <v>0</v>
      </c>
      <c r="P10" s="84">
        <v>1188881.7</v>
      </c>
      <c r="Q10" s="84">
        <v>0</v>
      </c>
      <c r="R10" s="90">
        <v>330435.45</v>
      </c>
      <c r="S10" s="84">
        <v>0</v>
      </c>
      <c r="T10" s="84">
        <v>784464.97</v>
      </c>
      <c r="U10" s="84">
        <v>150000</v>
      </c>
      <c r="V10" s="84">
        <v>11393.32</v>
      </c>
      <c r="W10" s="84">
        <v>0</v>
      </c>
      <c r="X10" s="94">
        <v>43355869.469999999</v>
      </c>
      <c r="Y10" s="92">
        <f t="shared" ref="Y10:Y18" si="0">X10-H10-J10-R10</f>
        <v>40039297.389999993</v>
      </c>
    </row>
    <row r="11" spans="1:25" ht="25.5" customHeight="1">
      <c r="A11" s="88" t="s">
        <v>208</v>
      </c>
      <c r="B11" s="83" t="s">
        <v>209</v>
      </c>
      <c r="C11" s="83" t="s">
        <v>35</v>
      </c>
      <c r="D11" s="84">
        <v>30093256.350000001</v>
      </c>
      <c r="E11" s="84">
        <v>10765186.789999999</v>
      </c>
      <c r="F11" s="84">
        <v>8242793.1900000004</v>
      </c>
      <c r="G11" s="84">
        <v>943254.07</v>
      </c>
      <c r="H11" s="90">
        <v>3762556.03</v>
      </c>
      <c r="I11" s="84">
        <v>44850</v>
      </c>
      <c r="J11" s="90">
        <v>0</v>
      </c>
      <c r="K11" s="84">
        <v>101142.5</v>
      </c>
      <c r="L11" s="84">
        <v>779854.3</v>
      </c>
      <c r="M11" s="84">
        <v>1350529.18</v>
      </c>
      <c r="N11" s="84">
        <v>81993.23</v>
      </c>
      <c r="O11" s="84">
        <v>0</v>
      </c>
      <c r="P11" s="84">
        <v>1058826.5</v>
      </c>
      <c r="Q11" s="84">
        <v>5656697.0999999996</v>
      </c>
      <c r="R11" s="90">
        <v>530653.52</v>
      </c>
      <c r="S11" s="84">
        <v>0</v>
      </c>
      <c r="T11" s="84">
        <v>418970.33</v>
      </c>
      <c r="U11" s="84">
        <v>150000</v>
      </c>
      <c r="V11" s="84">
        <v>18220.919999999998</v>
      </c>
      <c r="W11" s="84">
        <v>0</v>
      </c>
      <c r="X11" s="94">
        <v>63998784.009999998</v>
      </c>
      <c r="Y11" s="92">
        <f t="shared" si="0"/>
        <v>59705574.459999993</v>
      </c>
    </row>
    <row r="12" spans="1:25" ht="25.5" customHeight="1">
      <c r="A12" s="88" t="s">
        <v>210</v>
      </c>
      <c r="B12" s="83" t="s">
        <v>211</v>
      </c>
      <c r="C12" s="83" t="s">
        <v>35</v>
      </c>
      <c r="D12" s="84">
        <v>32555850.760000002</v>
      </c>
      <c r="E12" s="84">
        <v>14013652.859999999</v>
      </c>
      <c r="F12" s="84">
        <v>9307808.5</v>
      </c>
      <c r="G12" s="84">
        <v>1421146.28</v>
      </c>
      <c r="H12" s="90">
        <v>3742647.62</v>
      </c>
      <c r="I12" s="84">
        <v>196420</v>
      </c>
      <c r="J12" s="90">
        <v>10000</v>
      </c>
      <c r="K12" s="84">
        <v>88295.35</v>
      </c>
      <c r="L12" s="84">
        <v>900982.78</v>
      </c>
      <c r="M12" s="84">
        <v>1436363.64</v>
      </c>
      <c r="N12" s="84">
        <v>277861.23</v>
      </c>
      <c r="O12" s="84">
        <v>0</v>
      </c>
      <c r="P12" s="84">
        <v>1215164.3999999999</v>
      </c>
      <c r="Q12" s="84">
        <v>0</v>
      </c>
      <c r="R12" s="90">
        <v>1394082.46</v>
      </c>
      <c r="S12" s="84">
        <v>0</v>
      </c>
      <c r="T12" s="84">
        <v>1414407.53</v>
      </c>
      <c r="U12" s="84">
        <v>150000</v>
      </c>
      <c r="V12" s="84">
        <v>5520.47</v>
      </c>
      <c r="W12" s="84">
        <v>0</v>
      </c>
      <c r="X12" s="94">
        <v>68130203.879999995</v>
      </c>
      <c r="Y12" s="92">
        <f t="shared" si="0"/>
        <v>62983473.799999997</v>
      </c>
    </row>
    <row r="13" spans="1:25" ht="25.5" customHeight="1">
      <c r="A13" s="88" t="s">
        <v>212</v>
      </c>
      <c r="B13" s="83" t="s">
        <v>213</v>
      </c>
      <c r="C13" s="83" t="s">
        <v>35</v>
      </c>
      <c r="D13" s="84">
        <v>33873517.630000003</v>
      </c>
      <c r="E13" s="84">
        <v>9624693.7899999991</v>
      </c>
      <c r="F13" s="84">
        <v>10330762.07</v>
      </c>
      <c r="G13" s="84">
        <v>1329102.19</v>
      </c>
      <c r="H13" s="90">
        <v>4033630.73</v>
      </c>
      <c r="I13" s="84">
        <v>296350</v>
      </c>
      <c r="J13" s="90">
        <v>0</v>
      </c>
      <c r="K13" s="84">
        <v>152690.5</v>
      </c>
      <c r="L13" s="84">
        <v>1424188.43</v>
      </c>
      <c r="M13" s="84">
        <v>1835020.98</v>
      </c>
      <c r="N13" s="84">
        <v>356887.23</v>
      </c>
      <c r="O13" s="84">
        <v>0</v>
      </c>
      <c r="P13" s="84">
        <v>1596488</v>
      </c>
      <c r="Q13" s="84">
        <v>0</v>
      </c>
      <c r="R13" s="90">
        <v>1528707.5</v>
      </c>
      <c r="S13" s="84">
        <v>0</v>
      </c>
      <c r="T13" s="84">
        <v>732471.37</v>
      </c>
      <c r="U13" s="84">
        <v>150000</v>
      </c>
      <c r="V13" s="84">
        <v>1187.55</v>
      </c>
      <c r="W13" s="84">
        <v>0</v>
      </c>
      <c r="X13" s="94">
        <v>67265697.969999999</v>
      </c>
      <c r="Y13" s="92">
        <f t="shared" si="0"/>
        <v>61703359.740000002</v>
      </c>
    </row>
    <row r="14" spans="1:25" ht="25.5" customHeight="1">
      <c r="A14" s="88" t="s">
        <v>214</v>
      </c>
      <c r="B14" s="83" t="s">
        <v>215</v>
      </c>
      <c r="C14" s="83" t="s">
        <v>35</v>
      </c>
      <c r="D14" s="84">
        <v>33152618.620000001</v>
      </c>
      <c r="E14" s="84">
        <v>27848466.57</v>
      </c>
      <c r="F14" s="84">
        <v>9249369.5700000003</v>
      </c>
      <c r="G14" s="84">
        <v>7267482.9800000004</v>
      </c>
      <c r="H14" s="90">
        <v>6231163.4800000004</v>
      </c>
      <c r="I14" s="84">
        <v>1024950</v>
      </c>
      <c r="J14" s="90">
        <v>0</v>
      </c>
      <c r="K14" s="84">
        <v>77454.710000000006</v>
      </c>
      <c r="L14" s="84">
        <v>434846.66</v>
      </c>
      <c r="M14" s="84">
        <v>16570108.810000001</v>
      </c>
      <c r="N14" s="84">
        <v>361782.34</v>
      </c>
      <c r="O14" s="84">
        <v>6367925</v>
      </c>
      <c r="P14" s="84">
        <v>1338207.8999999999</v>
      </c>
      <c r="Q14" s="84">
        <v>6402396.7699999996</v>
      </c>
      <c r="R14" s="90">
        <v>4515019.3</v>
      </c>
      <c r="S14" s="84">
        <v>24000</v>
      </c>
      <c r="T14" s="84">
        <v>2958791.24</v>
      </c>
      <c r="U14" s="84">
        <v>150000</v>
      </c>
      <c r="V14" s="84">
        <v>50180.43</v>
      </c>
      <c r="W14" s="84">
        <v>166385</v>
      </c>
      <c r="X14" s="94">
        <v>124191149.38</v>
      </c>
      <c r="Y14" s="92">
        <f t="shared" si="0"/>
        <v>113444966.59999999</v>
      </c>
    </row>
    <row r="15" spans="1:25" ht="25.5" customHeight="1">
      <c r="A15" s="88" t="s">
        <v>216</v>
      </c>
      <c r="B15" s="83" t="s">
        <v>217</v>
      </c>
      <c r="C15" s="83" t="s">
        <v>35</v>
      </c>
      <c r="D15" s="84">
        <v>34646693.780000001</v>
      </c>
      <c r="E15" s="84">
        <v>8511010.2699999996</v>
      </c>
      <c r="F15" s="84">
        <v>8863671.5299999993</v>
      </c>
      <c r="G15" s="84">
        <v>897709.02</v>
      </c>
      <c r="H15" s="90">
        <v>5257745.3</v>
      </c>
      <c r="I15" s="84">
        <v>29700</v>
      </c>
      <c r="J15" s="90">
        <v>0</v>
      </c>
      <c r="K15" s="84">
        <v>47334.89</v>
      </c>
      <c r="L15" s="84">
        <v>313047.27</v>
      </c>
      <c r="M15" s="84">
        <v>3068104.78</v>
      </c>
      <c r="N15" s="84">
        <v>53631.27</v>
      </c>
      <c r="O15" s="84">
        <v>0</v>
      </c>
      <c r="P15" s="84">
        <v>1129319.1000000001</v>
      </c>
      <c r="Q15" s="84">
        <v>0</v>
      </c>
      <c r="R15" s="90">
        <v>695419.12</v>
      </c>
      <c r="S15" s="84">
        <v>0</v>
      </c>
      <c r="T15" s="84">
        <v>793185.1</v>
      </c>
      <c r="U15" s="84">
        <v>150000</v>
      </c>
      <c r="V15" s="84">
        <v>3942</v>
      </c>
      <c r="W15" s="84">
        <v>0</v>
      </c>
      <c r="X15" s="94">
        <v>64460513.43</v>
      </c>
      <c r="Y15" s="92">
        <f t="shared" si="0"/>
        <v>58507349.010000005</v>
      </c>
    </row>
    <row r="16" spans="1:25" ht="25.5" customHeight="1">
      <c r="A16" s="88" t="s">
        <v>218</v>
      </c>
      <c r="B16" s="83" t="s">
        <v>219</v>
      </c>
      <c r="C16" s="83" t="s">
        <v>35</v>
      </c>
      <c r="D16" s="84">
        <v>26320969.539999999</v>
      </c>
      <c r="E16" s="84">
        <v>4838697.78</v>
      </c>
      <c r="F16" s="84">
        <v>6900313.6799999997</v>
      </c>
      <c r="G16" s="84">
        <v>694386.1</v>
      </c>
      <c r="H16" s="90">
        <v>4186293.24</v>
      </c>
      <c r="I16" s="84">
        <v>150</v>
      </c>
      <c r="J16" s="90">
        <v>0</v>
      </c>
      <c r="K16" s="84">
        <v>121171.38</v>
      </c>
      <c r="L16" s="84">
        <v>303666.58</v>
      </c>
      <c r="M16" s="84">
        <v>4694129.8</v>
      </c>
      <c r="N16" s="84">
        <v>0</v>
      </c>
      <c r="O16" s="84">
        <v>0</v>
      </c>
      <c r="P16" s="84">
        <v>908703.6</v>
      </c>
      <c r="Q16" s="84">
        <v>0</v>
      </c>
      <c r="R16" s="90">
        <v>165441.01</v>
      </c>
      <c r="S16" s="84">
        <v>0</v>
      </c>
      <c r="T16" s="84">
        <v>716313.08</v>
      </c>
      <c r="U16" s="84">
        <v>150000</v>
      </c>
      <c r="V16" s="84">
        <v>1110.5999999999999</v>
      </c>
      <c r="W16" s="84">
        <v>0</v>
      </c>
      <c r="X16" s="94">
        <v>50001346.390000001</v>
      </c>
      <c r="Y16" s="92">
        <f t="shared" si="0"/>
        <v>45649612.140000001</v>
      </c>
    </row>
    <row r="17" spans="1:25" ht="25.5" customHeight="1">
      <c r="A17" s="88" t="s">
        <v>220</v>
      </c>
      <c r="B17" s="83" t="s">
        <v>221</v>
      </c>
      <c r="C17" s="83" t="s">
        <v>35</v>
      </c>
      <c r="D17" s="84">
        <v>17111558.59</v>
      </c>
      <c r="E17" s="84">
        <v>2473894.09</v>
      </c>
      <c r="F17" s="84">
        <v>4938969.3099999996</v>
      </c>
      <c r="G17" s="84">
        <v>268152.67</v>
      </c>
      <c r="H17" s="90">
        <v>3554252.4</v>
      </c>
      <c r="I17" s="84">
        <v>0</v>
      </c>
      <c r="J17" s="90">
        <v>0</v>
      </c>
      <c r="K17" s="84">
        <v>107019.4</v>
      </c>
      <c r="L17" s="84">
        <v>334312.59999999998</v>
      </c>
      <c r="M17" s="84">
        <v>12822267.4</v>
      </c>
      <c r="N17" s="84">
        <v>0</v>
      </c>
      <c r="O17" s="84">
        <v>0</v>
      </c>
      <c r="P17" s="84">
        <v>891193.3</v>
      </c>
      <c r="Q17" s="84">
        <v>0</v>
      </c>
      <c r="R17" s="90">
        <v>205529.24</v>
      </c>
      <c r="S17" s="84">
        <v>0</v>
      </c>
      <c r="T17" s="84">
        <v>251438.27</v>
      </c>
      <c r="U17" s="84">
        <v>150000</v>
      </c>
      <c r="V17" s="84">
        <v>1678.5</v>
      </c>
      <c r="W17" s="84">
        <v>0</v>
      </c>
      <c r="X17" s="94">
        <v>43110265.770000003</v>
      </c>
      <c r="Y17" s="92">
        <f t="shared" si="0"/>
        <v>39350484.130000003</v>
      </c>
    </row>
    <row r="18" spans="1:25" ht="25.5" customHeight="1">
      <c r="A18" s="205" t="s">
        <v>18</v>
      </c>
      <c r="B18" s="205"/>
      <c r="C18" s="205"/>
      <c r="D18" s="95">
        <f>SUM(D9:D17)</f>
        <v>285850288.39999998</v>
      </c>
      <c r="E18" s="95">
        <f t="shared" ref="E18:W18" si="1">SUM(E9:E17)</f>
        <v>239996697.54000002</v>
      </c>
      <c r="F18" s="95">
        <f t="shared" si="1"/>
        <v>81247532.520000011</v>
      </c>
      <c r="G18" s="95">
        <f t="shared" si="1"/>
        <v>31968930.730000008</v>
      </c>
      <c r="H18" s="95">
        <f t="shared" si="1"/>
        <v>47593102.329999998</v>
      </c>
      <c r="I18" s="95">
        <f t="shared" si="1"/>
        <v>2689900</v>
      </c>
      <c r="J18" s="95">
        <f t="shared" si="1"/>
        <v>10000</v>
      </c>
      <c r="K18" s="95">
        <f t="shared" si="1"/>
        <v>855948.92</v>
      </c>
      <c r="L18" s="95">
        <f t="shared" si="1"/>
        <v>5864539.2699999996</v>
      </c>
      <c r="M18" s="95">
        <f t="shared" si="1"/>
        <v>44439187.480000004</v>
      </c>
      <c r="N18" s="95">
        <f t="shared" si="1"/>
        <v>4370186.72</v>
      </c>
      <c r="O18" s="95">
        <f t="shared" si="1"/>
        <v>29476319</v>
      </c>
      <c r="P18" s="95">
        <f t="shared" si="1"/>
        <v>11095657.300000001</v>
      </c>
      <c r="Q18" s="95">
        <f t="shared" si="1"/>
        <v>12059093.869999999</v>
      </c>
      <c r="R18" s="95">
        <f t="shared" si="1"/>
        <v>22933343.129999999</v>
      </c>
      <c r="S18" s="95">
        <f t="shared" si="1"/>
        <v>114000</v>
      </c>
      <c r="T18" s="95">
        <f t="shared" si="1"/>
        <v>22372667.91</v>
      </c>
      <c r="U18" s="95">
        <f t="shared" si="1"/>
        <v>1417000</v>
      </c>
      <c r="V18" s="95">
        <f t="shared" si="1"/>
        <v>281958.90999999997</v>
      </c>
      <c r="W18" s="95">
        <f t="shared" si="1"/>
        <v>805540</v>
      </c>
      <c r="X18" s="94">
        <f>SUM(X9:X17)</f>
        <v>845441894.02999997</v>
      </c>
      <c r="Y18" s="92">
        <f t="shared" si="0"/>
        <v>774905448.56999993</v>
      </c>
    </row>
    <row r="19" spans="1:25" ht="25.5" customHeight="1"/>
    <row r="20" spans="1:25" ht="25.5" customHeight="1"/>
    <row r="21" spans="1:25" ht="25.5" customHeight="1"/>
    <row r="22" spans="1:25" ht="25.5" customHeight="1"/>
    <row r="23" spans="1:25" ht="25.5" customHeight="1"/>
    <row r="24" spans="1:25" ht="25.5" customHeight="1"/>
    <row r="25" spans="1:25" ht="25.5" customHeight="1"/>
    <row r="26" spans="1:25" ht="25.5" customHeight="1"/>
    <row r="27" spans="1:25" ht="25.5" customHeight="1"/>
  </sheetData>
  <mergeCells count="17">
    <mergeCell ref="U6:U7"/>
    <mergeCell ref="V6:V7"/>
    <mergeCell ref="W6:W7"/>
    <mergeCell ref="Y6:Y7"/>
    <mergeCell ref="X6:X7"/>
    <mergeCell ref="A18:C18"/>
    <mergeCell ref="S5:T5"/>
    <mergeCell ref="A6:A8"/>
    <mergeCell ref="B6:B8"/>
    <mergeCell ref="C6:C8"/>
    <mergeCell ref="D6:M6"/>
    <mergeCell ref="S6:T6"/>
    <mergeCell ref="N6:N7"/>
    <mergeCell ref="O6:O7"/>
    <mergeCell ref="P6:P7"/>
    <mergeCell ref="Q6:Q7"/>
    <mergeCell ref="R6:R7"/>
  </mergeCells>
  <pageMargins left="0.23622047244094491" right="0.19685039370078741" top="0.51181102362204722" bottom="0.98425196850393704" header="0.51181102362204722" footer="0.51181102362204722"/>
  <pageSetup paperSize="9" scale="80" orientation="landscape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/>
  </sheetPr>
  <dimension ref="A1:K100"/>
  <sheetViews>
    <sheetView zoomScaleNormal="100" workbookViewId="0">
      <pane xSplit="5" ySplit="4" topLeftCell="F85" activePane="bottomRight" state="frozen"/>
      <selection pane="topRight" activeCell="F1" sqref="F1"/>
      <selection pane="bottomLeft" activeCell="A5" sqref="A5"/>
      <selection pane="bottomRight" activeCell="D90" sqref="D90:E98"/>
    </sheetView>
  </sheetViews>
  <sheetFormatPr defaultRowHeight="12.75"/>
  <cols>
    <col min="1" max="1" width="7.28515625" style="96" hidden="1" customWidth="1"/>
    <col min="2" max="2" width="5.28515625" style="109" bestFit="1" customWidth="1"/>
    <col min="3" max="3" width="11.7109375" style="96" customWidth="1"/>
    <col min="4" max="4" width="8.5703125" style="96" bestFit="1" customWidth="1"/>
    <col min="5" max="5" width="31.28515625" style="96" customWidth="1"/>
    <col min="6" max="6" width="20.140625" style="106" customWidth="1"/>
    <col min="7" max="8" width="17.28515625" style="106" bestFit="1" customWidth="1"/>
    <col min="9" max="9" width="13.140625" style="106" customWidth="1"/>
    <col min="10" max="10" width="9.140625" style="96"/>
    <col min="11" max="11" width="30" style="96" customWidth="1"/>
    <col min="12" max="16384" width="9.140625" style="96"/>
  </cols>
  <sheetData>
    <row r="1" spans="1:11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2" spans="1:11" ht="12.75" customHeight="1">
      <c r="A2" s="168" t="s">
        <v>3</v>
      </c>
      <c r="B2" s="168"/>
      <c r="C2" s="168"/>
      <c r="D2" s="168"/>
      <c r="E2" s="168"/>
      <c r="F2" s="168"/>
      <c r="G2" s="168"/>
      <c r="H2" s="168"/>
      <c r="I2" s="168"/>
    </row>
    <row r="3" spans="1:11" ht="12.75" customHeight="1">
      <c r="A3" s="97"/>
      <c r="B3" s="97"/>
      <c r="C3" s="97"/>
      <c r="D3" s="97"/>
      <c r="E3" s="97"/>
      <c r="F3" s="98"/>
      <c r="G3" s="98"/>
      <c r="H3" s="98"/>
      <c r="I3" s="98"/>
    </row>
    <row r="4" spans="1:11" s="105" customFormat="1" ht="25.5">
      <c r="A4" s="113" t="s">
        <v>240</v>
      </c>
      <c r="B4" s="113" t="s">
        <v>241</v>
      </c>
      <c r="C4" s="113" t="s">
        <v>242</v>
      </c>
      <c r="D4" s="113" t="s">
        <v>243</v>
      </c>
      <c r="E4" s="113" t="s">
        <v>244</v>
      </c>
      <c r="F4" s="110" t="s">
        <v>368</v>
      </c>
      <c r="G4" s="111" t="s">
        <v>365</v>
      </c>
      <c r="H4" s="110" t="s">
        <v>366</v>
      </c>
      <c r="I4" s="111" t="s">
        <v>367</v>
      </c>
    </row>
    <row r="5" spans="1:11" hidden="1">
      <c r="A5" s="99">
        <v>341</v>
      </c>
      <c r="B5" s="99" t="s">
        <v>262</v>
      </c>
      <c r="C5" s="100" t="s">
        <v>263</v>
      </c>
      <c r="D5" s="100" t="s">
        <v>33</v>
      </c>
      <c r="E5" s="100" t="s">
        <v>264</v>
      </c>
      <c r="F5" s="114">
        <v>18459350.489999998</v>
      </c>
      <c r="G5" s="112">
        <v>19660153.48</v>
      </c>
      <c r="H5" s="115">
        <f>G5-F5</f>
        <v>1200802.9900000021</v>
      </c>
      <c r="I5" s="114">
        <f>H5*100/G5</f>
        <v>6.1078006904755968</v>
      </c>
    </row>
    <row r="6" spans="1:11" hidden="1">
      <c r="A6" s="99">
        <v>342</v>
      </c>
      <c r="B6" s="99" t="s">
        <v>262</v>
      </c>
      <c r="C6" s="100" t="s">
        <v>263</v>
      </c>
      <c r="D6" s="100" t="s">
        <v>36</v>
      </c>
      <c r="E6" s="100" t="s">
        <v>265</v>
      </c>
      <c r="F6" s="114">
        <v>471794532.60999995</v>
      </c>
      <c r="G6" s="112">
        <v>629161153.65999997</v>
      </c>
      <c r="H6" s="115">
        <f t="shared" ref="H6:H69" si="0">G6-F6</f>
        <v>157366621.05000001</v>
      </c>
      <c r="I6" s="114">
        <f t="shared" ref="I6:I69" si="1">H6*100/G6</f>
        <v>25.01213244564703</v>
      </c>
      <c r="K6" s="101"/>
    </row>
    <row r="7" spans="1:11" hidden="1">
      <c r="A7" s="99">
        <v>343</v>
      </c>
      <c r="B7" s="99" t="s">
        <v>262</v>
      </c>
      <c r="C7" s="100" t="s">
        <v>263</v>
      </c>
      <c r="D7" s="100" t="s">
        <v>38</v>
      </c>
      <c r="E7" s="100" t="s">
        <v>266</v>
      </c>
      <c r="F7" s="114">
        <v>80729225.579999998</v>
      </c>
      <c r="G7" s="112">
        <v>96706330.349999994</v>
      </c>
      <c r="H7" s="115">
        <f t="shared" si="0"/>
        <v>15977104.769999996</v>
      </c>
      <c r="I7" s="114">
        <f t="shared" si="1"/>
        <v>16.521260513324808</v>
      </c>
    </row>
    <row r="8" spans="1:11" hidden="1">
      <c r="A8" s="99">
        <v>344</v>
      </c>
      <c r="B8" s="99" t="s">
        <v>262</v>
      </c>
      <c r="C8" s="100" t="s">
        <v>263</v>
      </c>
      <c r="D8" s="100" t="s">
        <v>40</v>
      </c>
      <c r="E8" s="100" t="s">
        <v>267</v>
      </c>
      <c r="F8" s="114">
        <v>232846305.67000005</v>
      </c>
      <c r="G8" s="112">
        <v>311710858.45000005</v>
      </c>
      <c r="H8" s="115">
        <f t="shared" si="0"/>
        <v>78864552.780000001</v>
      </c>
      <c r="I8" s="114">
        <f t="shared" si="1"/>
        <v>25.300547171233774</v>
      </c>
    </row>
    <row r="9" spans="1:11" hidden="1">
      <c r="A9" s="99">
        <v>345</v>
      </c>
      <c r="B9" s="99" t="s">
        <v>262</v>
      </c>
      <c r="C9" s="100" t="s">
        <v>263</v>
      </c>
      <c r="D9" s="100" t="s">
        <v>42</v>
      </c>
      <c r="E9" s="100" t="s">
        <v>268</v>
      </c>
      <c r="F9" s="114">
        <v>71644004.700764418</v>
      </c>
      <c r="G9" s="112">
        <v>75517086.480000004</v>
      </c>
      <c r="H9" s="115">
        <f t="shared" si="0"/>
        <v>3873081.7792355865</v>
      </c>
      <c r="I9" s="114">
        <f t="shared" si="1"/>
        <v>5.1287489491021825</v>
      </c>
    </row>
    <row r="10" spans="1:11" hidden="1">
      <c r="A10" s="99">
        <v>346</v>
      </c>
      <c r="B10" s="99" t="s">
        <v>262</v>
      </c>
      <c r="C10" s="100" t="s">
        <v>263</v>
      </c>
      <c r="D10" s="100" t="s">
        <v>44</v>
      </c>
      <c r="E10" s="100" t="s">
        <v>269</v>
      </c>
      <c r="F10" s="114">
        <v>74226399.938796505</v>
      </c>
      <c r="G10" s="112">
        <v>83251044.079999998</v>
      </c>
      <c r="H10" s="115">
        <f t="shared" si="0"/>
        <v>9024644.1412034929</v>
      </c>
      <c r="I10" s="114">
        <f t="shared" si="1"/>
        <v>10.84027742947136</v>
      </c>
    </row>
    <row r="11" spans="1:11" hidden="1">
      <c r="A11" s="99">
        <v>347</v>
      </c>
      <c r="B11" s="99" t="s">
        <v>262</v>
      </c>
      <c r="C11" s="100" t="s">
        <v>263</v>
      </c>
      <c r="D11" s="100" t="s">
        <v>58</v>
      </c>
      <c r="E11" s="100" t="s">
        <v>270</v>
      </c>
      <c r="F11" s="114">
        <v>63191233.830000013</v>
      </c>
      <c r="G11" s="112">
        <v>63122217.769999996</v>
      </c>
      <c r="H11" s="115">
        <f t="shared" si="0"/>
        <v>-69016.060000017285</v>
      </c>
      <c r="I11" s="114">
        <f t="shared" si="1"/>
        <v>-0.10933719130638411</v>
      </c>
    </row>
    <row r="12" spans="1:11" hidden="1">
      <c r="A12" s="99">
        <v>348</v>
      </c>
      <c r="B12" s="99" t="s">
        <v>262</v>
      </c>
      <c r="C12" s="102" t="s">
        <v>263</v>
      </c>
      <c r="D12" s="102" t="s">
        <v>48</v>
      </c>
      <c r="E12" s="102" t="s">
        <v>271</v>
      </c>
      <c r="F12" s="114">
        <v>3319616.02</v>
      </c>
      <c r="G12" s="112">
        <v>51748614.25</v>
      </c>
      <c r="H12" s="115">
        <f t="shared" si="0"/>
        <v>48428998.229999997</v>
      </c>
      <c r="I12" s="114">
        <f t="shared" si="1"/>
        <v>93.585111276675391</v>
      </c>
    </row>
    <row r="13" spans="1:11" hidden="1">
      <c r="A13" s="99">
        <v>349</v>
      </c>
      <c r="B13" s="99" t="s">
        <v>262</v>
      </c>
      <c r="C13" s="102" t="s">
        <v>263</v>
      </c>
      <c r="D13" s="102" t="s">
        <v>50</v>
      </c>
      <c r="E13" s="102" t="s">
        <v>272</v>
      </c>
      <c r="F13" s="114">
        <v>10130120.02</v>
      </c>
      <c r="G13" s="112">
        <v>152497277.25999999</v>
      </c>
      <c r="H13" s="115">
        <f t="shared" si="0"/>
        <v>142367157.23999998</v>
      </c>
      <c r="I13" s="114">
        <f t="shared" si="1"/>
        <v>93.357179746410367</v>
      </c>
    </row>
    <row r="14" spans="1:11" hidden="1">
      <c r="A14" s="99">
        <v>350</v>
      </c>
      <c r="B14" s="99" t="s">
        <v>262</v>
      </c>
      <c r="C14" s="102" t="s">
        <v>263</v>
      </c>
      <c r="D14" s="102" t="s">
        <v>53</v>
      </c>
      <c r="E14" s="102" t="s">
        <v>273</v>
      </c>
      <c r="F14" s="114">
        <v>0</v>
      </c>
      <c r="G14" s="112">
        <v>7010094.2799999993</v>
      </c>
      <c r="H14" s="115">
        <f t="shared" si="0"/>
        <v>7010094.2799999993</v>
      </c>
      <c r="I14" s="114">
        <f t="shared" si="1"/>
        <v>99.999999999999986</v>
      </c>
    </row>
    <row r="15" spans="1:11" hidden="1">
      <c r="A15" s="99">
        <v>351</v>
      </c>
      <c r="B15" s="99" t="s">
        <v>262</v>
      </c>
      <c r="C15" s="102" t="s">
        <v>263</v>
      </c>
      <c r="D15" s="102" t="s">
        <v>55</v>
      </c>
      <c r="E15" s="102" t="s">
        <v>274</v>
      </c>
      <c r="F15" s="114">
        <v>1742835.6</v>
      </c>
      <c r="G15" s="112">
        <v>16979022.98</v>
      </c>
      <c r="H15" s="115">
        <f t="shared" si="0"/>
        <v>15236187.380000001</v>
      </c>
      <c r="I15" s="114">
        <f t="shared" si="1"/>
        <v>89.735359908205979</v>
      </c>
    </row>
    <row r="16" spans="1:11" hidden="1">
      <c r="A16" s="99">
        <v>352</v>
      </c>
      <c r="B16" s="99" t="s">
        <v>262</v>
      </c>
      <c r="C16" s="102" t="s">
        <v>263</v>
      </c>
      <c r="D16" s="102" t="s">
        <v>60</v>
      </c>
      <c r="E16" s="102" t="s">
        <v>275</v>
      </c>
      <c r="F16" s="114">
        <v>1161890.42</v>
      </c>
      <c r="G16" s="112">
        <v>14988449.35</v>
      </c>
      <c r="H16" s="115">
        <f t="shared" si="0"/>
        <v>13826558.93</v>
      </c>
      <c r="I16" s="114">
        <f t="shared" si="1"/>
        <v>92.248094563564706</v>
      </c>
    </row>
    <row r="17" spans="1:9" s="105" customFormat="1" hidden="1">
      <c r="A17" s="103"/>
      <c r="B17" s="103"/>
      <c r="C17" s="104" t="s">
        <v>276</v>
      </c>
      <c r="D17" s="104"/>
      <c r="E17" s="104"/>
      <c r="F17" s="116">
        <f>SUM(F5:F16)</f>
        <v>1029245514.8795609</v>
      </c>
      <c r="G17" s="117">
        <f>SUM(G5:G16)</f>
        <v>1522352302.3899999</v>
      </c>
      <c r="H17" s="118">
        <f>SUM(H5:H16)</f>
        <v>493106787.51043898</v>
      </c>
      <c r="I17" s="116">
        <f t="shared" si="1"/>
        <v>32.391108597943557</v>
      </c>
    </row>
    <row r="18" spans="1:9" hidden="1">
      <c r="A18" s="99">
        <v>353</v>
      </c>
      <c r="B18" s="99" t="s">
        <v>262</v>
      </c>
      <c r="C18" s="100" t="s">
        <v>277</v>
      </c>
      <c r="D18" s="100" t="s">
        <v>65</v>
      </c>
      <c r="E18" s="100" t="s">
        <v>278</v>
      </c>
      <c r="F18" s="114">
        <v>161702274.54999998</v>
      </c>
      <c r="G18" s="119">
        <v>385641118.58000004</v>
      </c>
      <c r="H18" s="115">
        <f t="shared" si="0"/>
        <v>223938844.03000006</v>
      </c>
      <c r="I18" s="114">
        <f t="shared" si="1"/>
        <v>58.069234124873191</v>
      </c>
    </row>
    <row r="19" spans="1:9" hidden="1">
      <c r="A19" s="99">
        <v>354</v>
      </c>
      <c r="B19" s="99" t="s">
        <v>262</v>
      </c>
      <c r="C19" s="100" t="s">
        <v>277</v>
      </c>
      <c r="D19" s="100" t="s">
        <v>67</v>
      </c>
      <c r="E19" s="100" t="s">
        <v>279</v>
      </c>
      <c r="F19" s="114">
        <v>94247059.500000015</v>
      </c>
      <c r="G19" s="119">
        <v>119777666.08</v>
      </c>
      <c r="H19" s="115">
        <f t="shared" si="0"/>
        <v>25530606.579999983</v>
      </c>
      <c r="I19" s="114">
        <f t="shared" si="1"/>
        <v>21.314997541317915</v>
      </c>
    </row>
    <row r="20" spans="1:9" hidden="1">
      <c r="A20" s="99">
        <v>355</v>
      </c>
      <c r="B20" s="99" t="s">
        <v>262</v>
      </c>
      <c r="C20" s="100" t="s">
        <v>277</v>
      </c>
      <c r="D20" s="100" t="s">
        <v>69</v>
      </c>
      <c r="E20" s="100" t="s">
        <v>280</v>
      </c>
      <c r="F20" s="114">
        <v>21824903.219999999</v>
      </c>
      <c r="G20" s="119">
        <v>27810779.380000003</v>
      </c>
      <c r="H20" s="115">
        <f t="shared" si="0"/>
        <v>5985876.1600000039</v>
      </c>
      <c r="I20" s="114">
        <f t="shared" si="1"/>
        <v>21.523582918013147</v>
      </c>
    </row>
    <row r="21" spans="1:9" hidden="1">
      <c r="A21" s="99">
        <v>356</v>
      </c>
      <c r="B21" s="99" t="s">
        <v>262</v>
      </c>
      <c r="C21" s="100" t="s">
        <v>277</v>
      </c>
      <c r="D21" s="100" t="s">
        <v>71</v>
      </c>
      <c r="E21" s="100" t="s">
        <v>281</v>
      </c>
      <c r="F21" s="114">
        <v>252360037.39000005</v>
      </c>
      <c r="G21" s="119">
        <v>306189055.75</v>
      </c>
      <c r="H21" s="115">
        <f t="shared" si="0"/>
        <v>53829018.359999955</v>
      </c>
      <c r="I21" s="114">
        <f t="shared" si="1"/>
        <v>17.580320834181205</v>
      </c>
    </row>
    <row r="22" spans="1:9" hidden="1">
      <c r="A22" s="99">
        <v>357</v>
      </c>
      <c r="B22" s="99" t="s">
        <v>262</v>
      </c>
      <c r="C22" s="100" t="s">
        <v>277</v>
      </c>
      <c r="D22" s="100" t="s">
        <v>73</v>
      </c>
      <c r="E22" s="100" t="s">
        <v>282</v>
      </c>
      <c r="F22" s="114">
        <v>18621242.039999999</v>
      </c>
      <c r="G22" s="119">
        <v>29056658.979999997</v>
      </c>
      <c r="H22" s="115">
        <f t="shared" si="0"/>
        <v>10435416.939999998</v>
      </c>
      <c r="I22" s="114">
        <f t="shared" si="1"/>
        <v>35.914029025783059</v>
      </c>
    </row>
    <row r="23" spans="1:9" hidden="1">
      <c r="A23" s="99">
        <v>358</v>
      </c>
      <c r="B23" s="99" t="s">
        <v>262</v>
      </c>
      <c r="C23" s="100" t="s">
        <v>277</v>
      </c>
      <c r="D23" s="100" t="s">
        <v>75</v>
      </c>
      <c r="E23" s="100" t="s">
        <v>283</v>
      </c>
      <c r="F23" s="114">
        <v>68158790.189999998</v>
      </c>
      <c r="G23" s="119">
        <v>76468244.25999999</v>
      </c>
      <c r="H23" s="115">
        <f t="shared" si="0"/>
        <v>8309454.0699999928</v>
      </c>
      <c r="I23" s="114">
        <f t="shared" si="1"/>
        <v>10.866542249547386</v>
      </c>
    </row>
    <row r="24" spans="1:9" hidden="1">
      <c r="A24" s="99">
        <v>359</v>
      </c>
      <c r="B24" s="99" t="s">
        <v>262</v>
      </c>
      <c r="C24" s="100" t="s">
        <v>277</v>
      </c>
      <c r="D24" s="100" t="s">
        <v>77</v>
      </c>
      <c r="E24" s="100" t="s">
        <v>284</v>
      </c>
      <c r="F24" s="114">
        <v>99847384.050000012</v>
      </c>
      <c r="G24" s="119">
        <v>132810049.04000001</v>
      </c>
      <c r="H24" s="115">
        <f t="shared" si="0"/>
        <v>32962664.989999995</v>
      </c>
      <c r="I24" s="114">
        <f t="shared" si="1"/>
        <v>24.819405781615391</v>
      </c>
    </row>
    <row r="25" spans="1:9" hidden="1">
      <c r="A25" s="99">
        <v>360</v>
      </c>
      <c r="B25" s="99" t="s">
        <v>262</v>
      </c>
      <c r="C25" s="100" t="s">
        <v>277</v>
      </c>
      <c r="D25" s="100" t="s">
        <v>79</v>
      </c>
      <c r="E25" s="100" t="s">
        <v>285</v>
      </c>
      <c r="F25" s="114">
        <v>156410986.28</v>
      </c>
      <c r="G25" s="119">
        <v>189833683.41</v>
      </c>
      <c r="H25" s="115">
        <f t="shared" si="0"/>
        <v>33422697.129999995</v>
      </c>
      <c r="I25" s="114">
        <f t="shared" si="1"/>
        <v>17.606304913661791</v>
      </c>
    </row>
    <row r="26" spans="1:9" hidden="1">
      <c r="A26" s="99">
        <v>361</v>
      </c>
      <c r="B26" s="99" t="s">
        <v>262</v>
      </c>
      <c r="C26" s="100" t="s">
        <v>277</v>
      </c>
      <c r="D26" s="100" t="s">
        <v>81</v>
      </c>
      <c r="E26" s="100" t="s">
        <v>286</v>
      </c>
      <c r="F26" s="114">
        <v>11454556.359999999</v>
      </c>
      <c r="G26" s="119">
        <v>15506404.280000001</v>
      </c>
      <c r="H26" s="115">
        <f t="shared" si="0"/>
        <v>4051847.9200000018</v>
      </c>
      <c r="I26" s="114">
        <f t="shared" si="1"/>
        <v>26.13015788080563</v>
      </c>
    </row>
    <row r="27" spans="1:9" hidden="1">
      <c r="A27" s="99">
        <v>362</v>
      </c>
      <c r="B27" s="99" t="s">
        <v>262</v>
      </c>
      <c r="C27" s="100" t="s">
        <v>277</v>
      </c>
      <c r="D27" s="100" t="s">
        <v>83</v>
      </c>
      <c r="E27" s="100" t="s">
        <v>287</v>
      </c>
      <c r="F27" s="114">
        <v>73303860.650000006</v>
      </c>
      <c r="G27" s="119">
        <v>83083960.510000005</v>
      </c>
      <c r="H27" s="115">
        <f t="shared" si="0"/>
        <v>9780099.8599999994</v>
      </c>
      <c r="I27" s="114">
        <f t="shared" si="1"/>
        <v>11.771345275268702</v>
      </c>
    </row>
    <row r="28" spans="1:9" hidden="1">
      <c r="A28" s="99">
        <v>363</v>
      </c>
      <c r="B28" s="99" t="s">
        <v>262</v>
      </c>
      <c r="C28" s="100" t="s">
        <v>277</v>
      </c>
      <c r="D28" s="100" t="s">
        <v>85</v>
      </c>
      <c r="E28" s="100" t="s">
        <v>288</v>
      </c>
      <c r="F28" s="114">
        <v>50899970.680000007</v>
      </c>
      <c r="G28" s="119">
        <v>56525347.329999998</v>
      </c>
      <c r="H28" s="115">
        <f t="shared" si="0"/>
        <v>5625376.6499999911</v>
      </c>
      <c r="I28" s="114">
        <f t="shared" si="1"/>
        <v>9.9519541510440295</v>
      </c>
    </row>
    <row r="29" spans="1:9" hidden="1">
      <c r="A29" s="99">
        <v>364</v>
      </c>
      <c r="B29" s="99" t="s">
        <v>262</v>
      </c>
      <c r="C29" s="100" t="s">
        <v>277</v>
      </c>
      <c r="D29" s="100" t="s">
        <v>87</v>
      </c>
      <c r="E29" s="102" t="s">
        <v>88</v>
      </c>
      <c r="F29" s="114">
        <v>201783021.15999997</v>
      </c>
      <c r="G29" s="119">
        <v>206907637.06999999</v>
      </c>
      <c r="H29" s="115">
        <f t="shared" si="0"/>
        <v>5124615.9100000262</v>
      </c>
      <c r="I29" s="114">
        <f t="shared" si="1"/>
        <v>2.4767649868169395</v>
      </c>
    </row>
    <row r="30" spans="1:9" hidden="1">
      <c r="A30" s="99">
        <v>365</v>
      </c>
      <c r="B30" s="99" t="s">
        <v>262</v>
      </c>
      <c r="C30" s="100" t="s">
        <v>277</v>
      </c>
      <c r="D30" s="100" t="s">
        <v>89</v>
      </c>
      <c r="E30" s="100" t="s">
        <v>289</v>
      </c>
      <c r="F30" s="114">
        <v>44349947.230000004</v>
      </c>
      <c r="G30" s="119">
        <v>49002046.329999998</v>
      </c>
      <c r="H30" s="115">
        <f t="shared" si="0"/>
        <v>4652099.099999994</v>
      </c>
      <c r="I30" s="114">
        <f t="shared" si="1"/>
        <v>9.49368332226544</v>
      </c>
    </row>
    <row r="31" spans="1:9" hidden="1">
      <c r="A31" s="99">
        <v>366</v>
      </c>
      <c r="B31" s="99" t="s">
        <v>262</v>
      </c>
      <c r="C31" s="102" t="s">
        <v>277</v>
      </c>
      <c r="D31" s="102" t="s">
        <v>91</v>
      </c>
      <c r="E31" s="102" t="s">
        <v>290</v>
      </c>
      <c r="F31" s="114">
        <v>828224.91</v>
      </c>
      <c r="G31" s="119">
        <v>7427309.2299999995</v>
      </c>
      <c r="H31" s="115">
        <f t="shared" si="0"/>
        <v>6599084.3199999994</v>
      </c>
      <c r="I31" s="114">
        <f t="shared" si="1"/>
        <v>88.848923824866773</v>
      </c>
    </row>
    <row r="32" spans="1:9" hidden="1">
      <c r="A32" s="99">
        <v>367</v>
      </c>
      <c r="B32" s="99" t="s">
        <v>262</v>
      </c>
      <c r="C32" s="102" t="s">
        <v>277</v>
      </c>
      <c r="D32" s="102" t="s">
        <v>93</v>
      </c>
      <c r="E32" s="102" t="s">
        <v>291</v>
      </c>
      <c r="F32" s="114">
        <v>2425251.19</v>
      </c>
      <c r="G32" s="119">
        <v>84144910.540000007</v>
      </c>
      <c r="H32" s="115">
        <f t="shared" si="0"/>
        <v>81719659.350000009</v>
      </c>
      <c r="I32" s="114">
        <f t="shared" si="1"/>
        <v>97.117768413519073</v>
      </c>
    </row>
    <row r="33" spans="1:9" hidden="1">
      <c r="A33" s="99">
        <v>368</v>
      </c>
      <c r="B33" s="99" t="s">
        <v>262</v>
      </c>
      <c r="C33" s="102" t="s">
        <v>277</v>
      </c>
      <c r="D33" s="102" t="s">
        <v>95</v>
      </c>
      <c r="E33" s="102" t="s">
        <v>292</v>
      </c>
      <c r="F33" s="114">
        <v>0</v>
      </c>
      <c r="G33" s="119">
        <v>39338078.769999996</v>
      </c>
      <c r="H33" s="115">
        <f t="shared" si="0"/>
        <v>39338078.769999996</v>
      </c>
      <c r="I33" s="114">
        <f t="shared" si="1"/>
        <v>100</v>
      </c>
    </row>
    <row r="34" spans="1:9" hidden="1">
      <c r="A34" s="99">
        <v>369</v>
      </c>
      <c r="B34" s="99" t="s">
        <v>262</v>
      </c>
      <c r="C34" s="102" t="s">
        <v>277</v>
      </c>
      <c r="D34" s="102" t="s">
        <v>97</v>
      </c>
      <c r="E34" s="102" t="s">
        <v>293</v>
      </c>
      <c r="F34" s="114">
        <v>0</v>
      </c>
      <c r="G34" s="119">
        <v>13484657.809999999</v>
      </c>
      <c r="H34" s="115">
        <f t="shared" si="0"/>
        <v>13484657.809999999</v>
      </c>
      <c r="I34" s="114">
        <f t="shared" si="1"/>
        <v>99.999999999999986</v>
      </c>
    </row>
    <row r="35" spans="1:9" hidden="1">
      <c r="A35" s="99">
        <v>370</v>
      </c>
      <c r="B35" s="99" t="s">
        <v>262</v>
      </c>
      <c r="C35" s="102" t="s">
        <v>277</v>
      </c>
      <c r="D35" s="102" t="s">
        <v>99</v>
      </c>
      <c r="E35" s="102" t="s">
        <v>100</v>
      </c>
      <c r="F35" s="114">
        <v>3342605.19</v>
      </c>
      <c r="G35" s="119">
        <v>160806765.62</v>
      </c>
      <c r="H35" s="115">
        <f t="shared" si="0"/>
        <v>157464160.43000001</v>
      </c>
      <c r="I35" s="114">
        <f t="shared" si="1"/>
        <v>97.921352887664654</v>
      </c>
    </row>
    <row r="36" spans="1:9" hidden="1">
      <c r="A36" s="99">
        <v>371</v>
      </c>
      <c r="B36" s="99" t="s">
        <v>262</v>
      </c>
      <c r="C36" s="102" t="s">
        <v>277</v>
      </c>
      <c r="D36" s="102" t="s">
        <v>101</v>
      </c>
      <c r="E36" s="102" t="s">
        <v>294</v>
      </c>
      <c r="F36" s="114">
        <v>1797848.85</v>
      </c>
      <c r="G36" s="119">
        <v>59514643.479999997</v>
      </c>
      <c r="H36" s="115">
        <f t="shared" si="0"/>
        <v>57716794.629999995</v>
      </c>
      <c r="I36" s="114">
        <f t="shared" si="1"/>
        <v>96.979148752518086</v>
      </c>
    </row>
    <row r="37" spans="1:9" hidden="1">
      <c r="A37" s="103"/>
      <c r="B37" s="103"/>
      <c r="C37" s="104" t="s">
        <v>295</v>
      </c>
      <c r="D37" s="104"/>
      <c r="E37" s="104"/>
      <c r="F37" s="116">
        <f>SUM(F18:F36)</f>
        <v>1263357963.4400003</v>
      </c>
      <c r="G37" s="120">
        <f>SUM(G18:G36)</f>
        <v>2043329016.4499998</v>
      </c>
      <c r="H37" s="118">
        <f>SUM(H18:H36)</f>
        <v>779971053.01000011</v>
      </c>
      <c r="I37" s="116">
        <f t="shared" si="1"/>
        <v>38.17158405380507</v>
      </c>
    </row>
    <row r="38" spans="1:9" hidden="1">
      <c r="A38" s="99">
        <v>372</v>
      </c>
      <c r="B38" s="99" t="s">
        <v>262</v>
      </c>
      <c r="C38" s="100" t="s">
        <v>296</v>
      </c>
      <c r="D38" s="100" t="s">
        <v>104</v>
      </c>
      <c r="E38" s="100" t="s">
        <v>297</v>
      </c>
      <c r="F38" s="114">
        <v>255219614.55000004</v>
      </c>
      <c r="G38" s="119">
        <v>342298458.5</v>
      </c>
      <c r="H38" s="115">
        <f t="shared" si="0"/>
        <v>87078843.949999958</v>
      </c>
      <c r="I38" s="114">
        <f t="shared" si="1"/>
        <v>25.439449634565026</v>
      </c>
    </row>
    <row r="39" spans="1:9" hidden="1">
      <c r="A39" s="99">
        <v>373</v>
      </c>
      <c r="B39" s="99" t="s">
        <v>262</v>
      </c>
      <c r="C39" s="100" t="s">
        <v>296</v>
      </c>
      <c r="D39" s="100" t="s">
        <v>106</v>
      </c>
      <c r="E39" s="100" t="s">
        <v>298</v>
      </c>
      <c r="F39" s="114">
        <v>55720924.337029397</v>
      </c>
      <c r="G39" s="119">
        <v>77124018.340000004</v>
      </c>
      <c r="H39" s="115">
        <f t="shared" si="0"/>
        <v>21403094.002970606</v>
      </c>
      <c r="I39" s="114">
        <f t="shared" si="1"/>
        <v>27.751528594653102</v>
      </c>
    </row>
    <row r="40" spans="1:9" hidden="1">
      <c r="A40" s="99">
        <v>374</v>
      </c>
      <c r="B40" s="99" t="s">
        <v>262</v>
      </c>
      <c r="C40" s="100" t="s">
        <v>296</v>
      </c>
      <c r="D40" s="100" t="s">
        <v>108</v>
      </c>
      <c r="E40" s="100" t="s">
        <v>299</v>
      </c>
      <c r="F40" s="114">
        <v>45998750.193053499</v>
      </c>
      <c r="G40" s="119">
        <v>54677151.420000002</v>
      </c>
      <c r="H40" s="115">
        <f t="shared" si="0"/>
        <v>8678401.2269465029</v>
      </c>
      <c r="I40" s="114">
        <f t="shared" si="1"/>
        <v>15.872080021659809</v>
      </c>
    </row>
    <row r="41" spans="1:9" hidden="1">
      <c r="A41" s="99">
        <v>375</v>
      </c>
      <c r="B41" s="99" t="s">
        <v>262</v>
      </c>
      <c r="C41" s="100" t="s">
        <v>296</v>
      </c>
      <c r="D41" s="100" t="s">
        <v>110</v>
      </c>
      <c r="E41" s="100" t="s">
        <v>300</v>
      </c>
      <c r="F41" s="114">
        <v>141594402.31</v>
      </c>
      <c r="G41" s="112">
        <v>153704788.49000001</v>
      </c>
      <c r="H41" s="115">
        <f t="shared" si="0"/>
        <v>12110386.180000007</v>
      </c>
      <c r="I41" s="114">
        <f t="shared" si="1"/>
        <v>7.8789908232350907</v>
      </c>
    </row>
    <row r="42" spans="1:9" hidden="1">
      <c r="A42" s="99">
        <v>376</v>
      </c>
      <c r="B42" s="99" t="s">
        <v>262</v>
      </c>
      <c r="C42" s="100" t="s">
        <v>296</v>
      </c>
      <c r="D42" s="100" t="s">
        <v>112</v>
      </c>
      <c r="E42" s="100" t="s">
        <v>301</v>
      </c>
      <c r="F42" s="114">
        <v>24429496.84</v>
      </c>
      <c r="G42" s="119">
        <v>33168735.829999994</v>
      </c>
      <c r="H42" s="115">
        <f t="shared" si="0"/>
        <v>8739238.9899999946</v>
      </c>
      <c r="I42" s="114">
        <f t="shared" si="1"/>
        <v>26.347820534346837</v>
      </c>
    </row>
    <row r="43" spans="1:9" hidden="1">
      <c r="A43" s="99">
        <v>377</v>
      </c>
      <c r="B43" s="99" t="s">
        <v>262</v>
      </c>
      <c r="C43" s="100" t="s">
        <v>296</v>
      </c>
      <c r="D43" s="100" t="s">
        <v>114</v>
      </c>
      <c r="E43" s="100" t="s">
        <v>302</v>
      </c>
      <c r="F43" s="114">
        <v>41282964.567105807</v>
      </c>
      <c r="G43" s="119">
        <v>48740530.860000007</v>
      </c>
      <c r="H43" s="115">
        <f t="shared" si="0"/>
        <v>7457566.2928941995</v>
      </c>
      <c r="I43" s="114">
        <f t="shared" si="1"/>
        <v>15.300543841664259</v>
      </c>
    </row>
    <row r="44" spans="1:9" hidden="1">
      <c r="A44" s="99">
        <v>378</v>
      </c>
      <c r="B44" s="99" t="s">
        <v>262</v>
      </c>
      <c r="C44" s="100" t="s">
        <v>296</v>
      </c>
      <c r="D44" s="100" t="s">
        <v>116</v>
      </c>
      <c r="E44" s="100" t="s">
        <v>303</v>
      </c>
      <c r="F44" s="114">
        <v>47046179.450000003</v>
      </c>
      <c r="G44" s="119">
        <v>56222139.07</v>
      </c>
      <c r="H44" s="115">
        <f t="shared" si="0"/>
        <v>9175959.6199999973</v>
      </c>
      <c r="I44" s="114">
        <f t="shared" si="1"/>
        <v>16.320900932949861</v>
      </c>
    </row>
    <row r="45" spans="1:9" hidden="1">
      <c r="A45" s="99">
        <v>379</v>
      </c>
      <c r="B45" s="99" t="s">
        <v>262</v>
      </c>
      <c r="C45" s="100" t="s">
        <v>296</v>
      </c>
      <c r="D45" s="100" t="s">
        <v>118</v>
      </c>
      <c r="E45" s="100" t="s">
        <v>304</v>
      </c>
      <c r="F45" s="114">
        <v>21145080.039999999</v>
      </c>
      <c r="G45" s="119">
        <v>27231783.260000002</v>
      </c>
      <c r="H45" s="115">
        <f t="shared" si="0"/>
        <v>6086703.2200000025</v>
      </c>
      <c r="I45" s="114">
        <f t="shared" si="1"/>
        <v>22.351467628418551</v>
      </c>
    </row>
    <row r="46" spans="1:9" hidden="1">
      <c r="A46" s="99">
        <v>380</v>
      </c>
      <c r="B46" s="99" t="s">
        <v>262</v>
      </c>
      <c r="C46" s="100" t="s">
        <v>296</v>
      </c>
      <c r="D46" s="100" t="s">
        <v>120</v>
      </c>
      <c r="E46" s="100" t="s">
        <v>305</v>
      </c>
      <c r="F46" s="114">
        <v>37547767.709398545</v>
      </c>
      <c r="G46" s="119">
        <v>40673112.25</v>
      </c>
      <c r="H46" s="115">
        <f t="shared" si="0"/>
        <v>3125344.5406014547</v>
      </c>
      <c r="I46" s="114">
        <f t="shared" si="1"/>
        <v>7.6840555534361767</v>
      </c>
    </row>
    <row r="47" spans="1:9" hidden="1">
      <c r="A47" s="103"/>
      <c r="B47" s="103"/>
      <c r="C47" s="104" t="s">
        <v>306</v>
      </c>
      <c r="D47" s="104"/>
      <c r="E47" s="104"/>
      <c r="F47" s="116">
        <f>SUM(F38:F46)</f>
        <v>669985179.99658716</v>
      </c>
      <c r="G47" s="120">
        <f>SUM(G38:G46)</f>
        <v>833840718.0200001</v>
      </c>
      <c r="H47" s="118">
        <f>SUM(H38:H46)</f>
        <v>163855538.0234127</v>
      </c>
      <c r="I47" s="116">
        <f t="shared" si="1"/>
        <v>19.65070000569132</v>
      </c>
    </row>
    <row r="48" spans="1:9" hidden="1">
      <c r="A48" s="99">
        <v>381</v>
      </c>
      <c r="B48" s="99" t="s">
        <v>262</v>
      </c>
      <c r="C48" s="100" t="s">
        <v>307</v>
      </c>
      <c r="D48" s="100" t="s">
        <v>123</v>
      </c>
      <c r="E48" s="100" t="s">
        <v>308</v>
      </c>
      <c r="F48" s="114">
        <v>263574573.01000002</v>
      </c>
      <c r="G48" s="119">
        <v>447378557.56</v>
      </c>
      <c r="H48" s="115">
        <f t="shared" si="0"/>
        <v>183803984.54999998</v>
      </c>
      <c r="I48" s="114">
        <f t="shared" si="1"/>
        <v>41.084665647022923</v>
      </c>
    </row>
    <row r="49" spans="1:9" hidden="1">
      <c r="A49" s="99">
        <v>382</v>
      </c>
      <c r="B49" s="99" t="s">
        <v>262</v>
      </c>
      <c r="C49" s="100" t="s">
        <v>307</v>
      </c>
      <c r="D49" s="100" t="s">
        <v>125</v>
      </c>
      <c r="E49" s="100" t="s">
        <v>309</v>
      </c>
      <c r="F49" s="114">
        <v>46019314.468294494</v>
      </c>
      <c r="G49" s="119">
        <v>52219857.889999993</v>
      </c>
      <c r="H49" s="115">
        <f t="shared" si="0"/>
        <v>6200543.4217054993</v>
      </c>
      <c r="I49" s="114">
        <f t="shared" si="1"/>
        <v>11.873918605383436</v>
      </c>
    </row>
    <row r="50" spans="1:9" hidden="1">
      <c r="A50" s="99">
        <v>383</v>
      </c>
      <c r="B50" s="99" t="s">
        <v>262</v>
      </c>
      <c r="C50" s="100" t="s">
        <v>307</v>
      </c>
      <c r="D50" s="100" t="s">
        <v>127</v>
      </c>
      <c r="E50" s="100" t="s">
        <v>310</v>
      </c>
      <c r="F50" s="114">
        <v>26255884.300000008</v>
      </c>
      <c r="G50" s="119">
        <v>30885611.899999999</v>
      </c>
      <c r="H50" s="115">
        <f t="shared" si="0"/>
        <v>4629727.5999999903</v>
      </c>
      <c r="I50" s="114">
        <f t="shared" si="1"/>
        <v>14.989917036417824</v>
      </c>
    </row>
    <row r="51" spans="1:9" hidden="1">
      <c r="A51" s="99">
        <v>384</v>
      </c>
      <c r="B51" s="99" t="s">
        <v>262</v>
      </c>
      <c r="C51" s="100" t="s">
        <v>307</v>
      </c>
      <c r="D51" s="100" t="s">
        <v>129</v>
      </c>
      <c r="E51" s="100" t="s">
        <v>311</v>
      </c>
      <c r="F51" s="114">
        <v>26270976.202696014</v>
      </c>
      <c r="G51" s="119">
        <v>34593749.989999995</v>
      </c>
      <c r="H51" s="115">
        <f t="shared" si="0"/>
        <v>8322773.7873039804</v>
      </c>
      <c r="I51" s="114">
        <f t="shared" si="1"/>
        <v>24.058605354174794</v>
      </c>
    </row>
    <row r="52" spans="1:9" hidden="1">
      <c r="A52" s="99">
        <v>385</v>
      </c>
      <c r="B52" s="99" t="s">
        <v>262</v>
      </c>
      <c r="C52" s="100" t="s">
        <v>307</v>
      </c>
      <c r="D52" s="100" t="s">
        <v>131</v>
      </c>
      <c r="E52" s="100" t="s">
        <v>312</v>
      </c>
      <c r="F52" s="114">
        <v>23285953.812533926</v>
      </c>
      <c r="G52" s="119">
        <v>28800341.57</v>
      </c>
      <c r="H52" s="115">
        <f t="shared" si="0"/>
        <v>5514387.7574660741</v>
      </c>
      <c r="I52" s="114">
        <f t="shared" si="1"/>
        <v>19.146952629236036</v>
      </c>
    </row>
    <row r="53" spans="1:9" hidden="1">
      <c r="A53" s="99">
        <v>386</v>
      </c>
      <c r="B53" s="99" t="s">
        <v>262</v>
      </c>
      <c r="C53" s="100" t="s">
        <v>307</v>
      </c>
      <c r="D53" s="100" t="s">
        <v>133</v>
      </c>
      <c r="E53" s="100" t="s">
        <v>313</v>
      </c>
      <c r="F53" s="114">
        <v>42483356.847741961</v>
      </c>
      <c r="G53" s="119">
        <v>52483265.969999999</v>
      </c>
      <c r="H53" s="115">
        <f t="shared" si="0"/>
        <v>9999909.1222580373</v>
      </c>
      <c r="I53" s="114">
        <f t="shared" si="1"/>
        <v>19.053519131172386</v>
      </c>
    </row>
    <row r="54" spans="1:9" hidden="1">
      <c r="A54" s="99">
        <v>387</v>
      </c>
      <c r="B54" s="99" t="s">
        <v>262</v>
      </c>
      <c r="C54" s="100" t="s">
        <v>307</v>
      </c>
      <c r="D54" s="100" t="s">
        <v>135</v>
      </c>
      <c r="E54" s="100" t="s">
        <v>314</v>
      </c>
      <c r="F54" s="114">
        <v>26659057.770000003</v>
      </c>
      <c r="G54" s="119">
        <v>36570035.299999997</v>
      </c>
      <c r="H54" s="115">
        <f t="shared" si="0"/>
        <v>9910977.5299999937</v>
      </c>
      <c r="I54" s="114">
        <f t="shared" si="1"/>
        <v>27.101361671368128</v>
      </c>
    </row>
    <row r="55" spans="1:9" hidden="1">
      <c r="A55" s="99">
        <v>388</v>
      </c>
      <c r="B55" s="99" t="s">
        <v>262</v>
      </c>
      <c r="C55" s="100" t="s">
        <v>307</v>
      </c>
      <c r="D55" s="100" t="s">
        <v>137</v>
      </c>
      <c r="E55" s="100" t="s">
        <v>315</v>
      </c>
      <c r="F55" s="114">
        <v>23641415.7537519</v>
      </c>
      <c r="G55" s="119">
        <v>32490008.569999997</v>
      </c>
      <c r="H55" s="115">
        <f t="shared" si="0"/>
        <v>8848592.8162480965</v>
      </c>
      <c r="I55" s="114">
        <f t="shared" si="1"/>
        <v>27.234812195212964</v>
      </c>
    </row>
    <row r="56" spans="1:9" hidden="1">
      <c r="A56" s="99">
        <v>389</v>
      </c>
      <c r="B56" s="99" t="s">
        <v>262</v>
      </c>
      <c r="C56" s="100" t="s">
        <v>307</v>
      </c>
      <c r="D56" s="100" t="s">
        <v>139</v>
      </c>
      <c r="E56" s="100" t="s">
        <v>316</v>
      </c>
      <c r="F56" s="114">
        <v>57113730.25</v>
      </c>
      <c r="G56" s="119">
        <v>64680615.540000007</v>
      </c>
      <c r="H56" s="115">
        <f t="shared" si="0"/>
        <v>7566885.2900000066</v>
      </c>
      <c r="I56" s="114">
        <f t="shared" si="1"/>
        <v>11.698845514728394</v>
      </c>
    </row>
    <row r="57" spans="1:9" hidden="1">
      <c r="A57" s="99">
        <v>390</v>
      </c>
      <c r="B57" s="99" t="s">
        <v>262</v>
      </c>
      <c r="C57" s="100" t="s">
        <v>307</v>
      </c>
      <c r="D57" s="100" t="s">
        <v>141</v>
      </c>
      <c r="E57" s="100" t="s">
        <v>317</v>
      </c>
      <c r="F57" s="114">
        <v>45580851</v>
      </c>
      <c r="G57" s="119">
        <v>51870337.740000002</v>
      </c>
      <c r="H57" s="115">
        <f t="shared" si="0"/>
        <v>6289486.7400000021</v>
      </c>
      <c r="I57" s="114">
        <f t="shared" si="1"/>
        <v>12.125401557101954</v>
      </c>
    </row>
    <row r="58" spans="1:9" hidden="1">
      <c r="A58" s="99">
        <v>391</v>
      </c>
      <c r="B58" s="99" t="s">
        <v>262</v>
      </c>
      <c r="C58" s="100" t="s">
        <v>307</v>
      </c>
      <c r="D58" s="100" t="s">
        <v>143</v>
      </c>
      <c r="E58" s="100" t="s">
        <v>318</v>
      </c>
      <c r="F58" s="114">
        <v>34758575.317943722</v>
      </c>
      <c r="G58" s="119">
        <v>42610996.830000006</v>
      </c>
      <c r="H58" s="115">
        <f t="shared" si="0"/>
        <v>7852421.5120562837</v>
      </c>
      <c r="I58" s="114">
        <f t="shared" si="1"/>
        <v>18.428157274480458</v>
      </c>
    </row>
    <row r="59" spans="1:9" hidden="1">
      <c r="A59" s="99">
        <v>392</v>
      </c>
      <c r="B59" s="99" t="s">
        <v>262</v>
      </c>
      <c r="C59" s="100" t="s">
        <v>307</v>
      </c>
      <c r="D59" s="100" t="s">
        <v>145</v>
      </c>
      <c r="E59" s="100" t="s">
        <v>319</v>
      </c>
      <c r="F59" s="114">
        <v>28145104.317546535</v>
      </c>
      <c r="G59" s="119">
        <v>36027253.509999998</v>
      </c>
      <c r="H59" s="115">
        <f t="shared" si="0"/>
        <v>7882149.1924534626</v>
      </c>
      <c r="I59" s="114">
        <f t="shared" si="1"/>
        <v>21.878296080120663</v>
      </c>
    </row>
    <row r="60" spans="1:9" hidden="1">
      <c r="A60" s="103"/>
      <c r="B60" s="103"/>
      <c r="C60" s="104" t="s">
        <v>320</v>
      </c>
      <c r="D60" s="104"/>
      <c r="E60" s="104"/>
      <c r="F60" s="116">
        <f>SUM(F48:F59)</f>
        <v>643788793.0505085</v>
      </c>
      <c r="G60" s="120">
        <f>SUM(G48:G59)</f>
        <v>910610632.37</v>
      </c>
      <c r="H60" s="118">
        <f>SUM(H48:H59)</f>
        <v>266821839.31949148</v>
      </c>
      <c r="I60" s="116">
        <f t="shared" si="1"/>
        <v>29.301419271269413</v>
      </c>
    </row>
    <row r="61" spans="1:9" hidden="1">
      <c r="A61" s="99">
        <v>393</v>
      </c>
      <c r="B61" s="99" t="s">
        <v>262</v>
      </c>
      <c r="C61" s="100" t="s">
        <v>321</v>
      </c>
      <c r="D61" s="100" t="s">
        <v>148</v>
      </c>
      <c r="E61" s="100" t="s">
        <v>322</v>
      </c>
      <c r="F61" s="114">
        <v>73619349.850000024</v>
      </c>
      <c r="G61" s="119">
        <v>101567159.66999999</v>
      </c>
      <c r="H61" s="115">
        <f t="shared" si="0"/>
        <v>27947809.819999963</v>
      </c>
      <c r="I61" s="114">
        <f t="shared" si="1"/>
        <v>27.516581059079218</v>
      </c>
    </row>
    <row r="62" spans="1:9" hidden="1">
      <c r="A62" s="99">
        <v>394</v>
      </c>
      <c r="B62" s="99" t="s">
        <v>262</v>
      </c>
      <c r="C62" s="100" t="s">
        <v>321</v>
      </c>
      <c r="D62" s="100" t="s">
        <v>150</v>
      </c>
      <c r="E62" s="100" t="s">
        <v>323</v>
      </c>
      <c r="F62" s="114">
        <v>13962355.300000006</v>
      </c>
      <c r="G62" s="119">
        <v>19030803.500000004</v>
      </c>
      <c r="H62" s="115">
        <f t="shared" si="0"/>
        <v>5068448.1999999974</v>
      </c>
      <c r="I62" s="114">
        <f t="shared" si="1"/>
        <v>26.632864975984837</v>
      </c>
    </row>
    <row r="63" spans="1:9" hidden="1">
      <c r="A63" s="99">
        <v>395</v>
      </c>
      <c r="B63" s="99" t="s">
        <v>262</v>
      </c>
      <c r="C63" s="100" t="s">
        <v>321</v>
      </c>
      <c r="D63" s="100" t="s">
        <v>152</v>
      </c>
      <c r="E63" s="100" t="s">
        <v>324</v>
      </c>
      <c r="F63" s="114">
        <v>29341282.690000001</v>
      </c>
      <c r="G63" s="119">
        <v>34297205.539999999</v>
      </c>
      <c r="H63" s="115">
        <f t="shared" si="0"/>
        <v>4955922.8499999978</v>
      </c>
      <c r="I63" s="114">
        <f t="shared" si="1"/>
        <v>14.449931917106264</v>
      </c>
    </row>
    <row r="64" spans="1:9" hidden="1">
      <c r="A64" s="99">
        <v>396</v>
      </c>
      <c r="B64" s="99" t="s">
        <v>262</v>
      </c>
      <c r="C64" s="100" t="s">
        <v>321</v>
      </c>
      <c r="D64" s="100" t="s">
        <v>154</v>
      </c>
      <c r="E64" s="100" t="s">
        <v>325</v>
      </c>
      <c r="F64" s="114">
        <v>27518424.739999998</v>
      </c>
      <c r="G64" s="119">
        <v>37427248.009999998</v>
      </c>
      <c r="H64" s="115">
        <f t="shared" si="0"/>
        <v>9908823.2699999996</v>
      </c>
      <c r="I64" s="114">
        <f t="shared" si="1"/>
        <v>26.474891414277938</v>
      </c>
    </row>
    <row r="65" spans="1:9" hidden="1">
      <c r="A65" s="99">
        <v>397</v>
      </c>
      <c r="B65" s="99" t="s">
        <v>262</v>
      </c>
      <c r="C65" s="100" t="s">
        <v>321</v>
      </c>
      <c r="D65" s="100" t="s">
        <v>156</v>
      </c>
      <c r="E65" s="100" t="s">
        <v>326</v>
      </c>
      <c r="F65" s="114">
        <v>15482321.190000003</v>
      </c>
      <c r="G65" s="119">
        <v>20746281.059999999</v>
      </c>
      <c r="H65" s="115">
        <f t="shared" si="0"/>
        <v>5263959.8699999955</v>
      </c>
      <c r="I65" s="114">
        <f t="shared" si="1"/>
        <v>25.37302880827739</v>
      </c>
    </row>
    <row r="66" spans="1:9" hidden="1">
      <c r="A66" s="99">
        <v>398</v>
      </c>
      <c r="B66" s="99" t="s">
        <v>262</v>
      </c>
      <c r="C66" s="100" t="s">
        <v>321</v>
      </c>
      <c r="D66" s="100" t="s">
        <v>158</v>
      </c>
      <c r="E66" s="100" t="s">
        <v>327</v>
      </c>
      <c r="F66" s="114">
        <v>8944127.2000000011</v>
      </c>
      <c r="G66" s="119">
        <v>11333404.280000001</v>
      </c>
      <c r="H66" s="115">
        <f t="shared" si="0"/>
        <v>2389277.08</v>
      </c>
      <c r="I66" s="114">
        <f t="shared" si="1"/>
        <v>21.081724616639193</v>
      </c>
    </row>
    <row r="67" spans="1:9" hidden="1">
      <c r="A67" s="99">
        <v>399</v>
      </c>
      <c r="B67" s="99" t="s">
        <v>262</v>
      </c>
      <c r="C67" s="100" t="s">
        <v>321</v>
      </c>
      <c r="D67" s="100" t="s">
        <v>160</v>
      </c>
      <c r="E67" s="100" t="s">
        <v>328</v>
      </c>
      <c r="F67" s="114">
        <v>16547600.531598872</v>
      </c>
      <c r="G67" s="119">
        <v>21454120.309999999</v>
      </c>
      <c r="H67" s="115">
        <f t="shared" si="0"/>
        <v>4906519.7784011271</v>
      </c>
      <c r="I67" s="114">
        <f t="shared" si="1"/>
        <v>22.869825038289473</v>
      </c>
    </row>
    <row r="68" spans="1:9" hidden="1">
      <c r="A68" s="103"/>
      <c r="B68" s="103"/>
      <c r="C68" s="104" t="s">
        <v>329</v>
      </c>
      <c r="D68" s="104"/>
      <c r="E68" s="104"/>
      <c r="F68" s="116">
        <f>SUM(F61:F67)</f>
        <v>185415461.50159889</v>
      </c>
      <c r="G68" s="120">
        <f>SUM(G61:G67)</f>
        <v>245856222.36999997</v>
      </c>
      <c r="H68" s="118">
        <f>SUM(H61:H67)</f>
        <v>60440760.86840108</v>
      </c>
      <c r="I68" s="116">
        <f t="shared" si="1"/>
        <v>24.58378327209514</v>
      </c>
    </row>
    <row r="69" spans="1:9" hidden="1">
      <c r="A69" s="99">
        <v>400</v>
      </c>
      <c r="B69" s="99" t="s">
        <v>262</v>
      </c>
      <c r="C69" s="100" t="s">
        <v>330</v>
      </c>
      <c r="D69" s="100" t="s">
        <v>163</v>
      </c>
      <c r="E69" s="100" t="s">
        <v>331</v>
      </c>
      <c r="F69" s="114">
        <v>199454110.07565591</v>
      </c>
      <c r="G69" s="119">
        <v>267490644.98999998</v>
      </c>
      <c r="H69" s="115">
        <f t="shared" si="0"/>
        <v>68036534.914344072</v>
      </c>
      <c r="I69" s="114">
        <f t="shared" si="1"/>
        <v>25.435108176171017</v>
      </c>
    </row>
    <row r="70" spans="1:9" hidden="1">
      <c r="A70" s="99">
        <v>401</v>
      </c>
      <c r="B70" s="99" t="s">
        <v>262</v>
      </c>
      <c r="C70" s="100" t="s">
        <v>330</v>
      </c>
      <c r="D70" s="100" t="s">
        <v>165</v>
      </c>
      <c r="E70" s="100" t="s">
        <v>332</v>
      </c>
      <c r="F70" s="114">
        <v>53062906.580000006</v>
      </c>
      <c r="G70" s="119">
        <v>58306661.200000003</v>
      </c>
      <c r="H70" s="115">
        <f t="shared" ref="H70:H100" si="2">G70-F70</f>
        <v>5243754.6199999973</v>
      </c>
      <c r="I70" s="114">
        <f t="shared" ref="I70:I100" si="3">H70*100/G70</f>
        <v>8.9934057482955261</v>
      </c>
    </row>
    <row r="71" spans="1:9" hidden="1">
      <c r="A71" s="99">
        <v>402</v>
      </c>
      <c r="B71" s="99" t="s">
        <v>262</v>
      </c>
      <c r="C71" s="100" t="s">
        <v>330</v>
      </c>
      <c r="D71" s="100" t="s">
        <v>167</v>
      </c>
      <c r="E71" s="100" t="s">
        <v>333</v>
      </c>
      <c r="F71" s="114">
        <v>32495208.110000003</v>
      </c>
      <c r="G71" s="119">
        <v>42427593.720000006</v>
      </c>
      <c r="H71" s="115">
        <f t="shared" si="2"/>
        <v>9932385.6100000031</v>
      </c>
      <c r="I71" s="114">
        <f t="shared" si="3"/>
        <v>23.410202510065901</v>
      </c>
    </row>
    <row r="72" spans="1:9" hidden="1">
      <c r="A72" s="99">
        <v>403</v>
      </c>
      <c r="B72" s="99" t="s">
        <v>262</v>
      </c>
      <c r="C72" s="100" t="s">
        <v>330</v>
      </c>
      <c r="D72" s="100" t="s">
        <v>169</v>
      </c>
      <c r="E72" s="100" t="s">
        <v>334</v>
      </c>
      <c r="F72" s="114">
        <v>67440657.39565587</v>
      </c>
      <c r="G72" s="119">
        <v>77539509.950000003</v>
      </c>
      <c r="H72" s="115">
        <f t="shared" si="2"/>
        <v>10098852.554344133</v>
      </c>
      <c r="I72" s="114">
        <f t="shared" si="3"/>
        <v>13.024137708448507</v>
      </c>
    </row>
    <row r="73" spans="1:9" hidden="1">
      <c r="A73" s="99">
        <v>404</v>
      </c>
      <c r="B73" s="99" t="s">
        <v>262</v>
      </c>
      <c r="C73" s="100" t="s">
        <v>330</v>
      </c>
      <c r="D73" s="100" t="s">
        <v>171</v>
      </c>
      <c r="E73" s="100" t="s">
        <v>335</v>
      </c>
      <c r="F73" s="114">
        <v>57925289.820000015</v>
      </c>
      <c r="G73" s="119">
        <v>68427421.480000004</v>
      </c>
      <c r="H73" s="115">
        <f t="shared" si="2"/>
        <v>10502131.659999989</v>
      </c>
      <c r="I73" s="114">
        <f t="shared" si="3"/>
        <v>15.347840723575354</v>
      </c>
    </row>
    <row r="74" spans="1:9" hidden="1">
      <c r="A74" s="99">
        <v>405</v>
      </c>
      <c r="B74" s="99" t="s">
        <v>262</v>
      </c>
      <c r="C74" s="100" t="s">
        <v>330</v>
      </c>
      <c r="D74" s="100" t="s">
        <v>173</v>
      </c>
      <c r="E74" s="100" t="s">
        <v>336</v>
      </c>
      <c r="F74" s="114">
        <v>33577527.160000011</v>
      </c>
      <c r="G74" s="119">
        <v>46820911.569999993</v>
      </c>
      <c r="H74" s="115">
        <f t="shared" si="2"/>
        <v>13243384.409999982</v>
      </c>
      <c r="I74" s="114">
        <f t="shared" si="3"/>
        <v>28.285191308589429</v>
      </c>
    </row>
    <row r="75" spans="1:9" hidden="1">
      <c r="A75" s="99">
        <v>406</v>
      </c>
      <c r="B75" s="99" t="s">
        <v>262</v>
      </c>
      <c r="C75" s="100" t="s">
        <v>330</v>
      </c>
      <c r="D75" s="100" t="s">
        <v>175</v>
      </c>
      <c r="E75" s="100" t="s">
        <v>337</v>
      </c>
      <c r="F75" s="114">
        <v>69532219.390000001</v>
      </c>
      <c r="G75" s="119">
        <v>85089844.739999995</v>
      </c>
      <c r="H75" s="115">
        <f t="shared" si="2"/>
        <v>15557625.349999994</v>
      </c>
      <c r="I75" s="114">
        <f t="shared" si="3"/>
        <v>18.283762765742232</v>
      </c>
    </row>
    <row r="76" spans="1:9" hidden="1">
      <c r="A76" s="99">
        <v>407</v>
      </c>
      <c r="B76" s="99" t="s">
        <v>262</v>
      </c>
      <c r="C76" s="100" t="s">
        <v>330</v>
      </c>
      <c r="D76" s="100" t="s">
        <v>177</v>
      </c>
      <c r="E76" s="100" t="s">
        <v>338</v>
      </c>
      <c r="F76" s="114">
        <v>63775869.490000002</v>
      </c>
      <c r="G76" s="119">
        <v>77403521.689999998</v>
      </c>
      <c r="H76" s="115">
        <f t="shared" si="2"/>
        <v>13627652.199999996</v>
      </c>
      <c r="I76" s="114">
        <f t="shared" si="3"/>
        <v>17.605984718083693</v>
      </c>
    </row>
    <row r="77" spans="1:9" hidden="1">
      <c r="A77" s="99">
        <v>408</v>
      </c>
      <c r="B77" s="99" t="s">
        <v>262</v>
      </c>
      <c r="C77" s="100" t="s">
        <v>330</v>
      </c>
      <c r="D77" s="100" t="s">
        <v>179</v>
      </c>
      <c r="E77" s="100" t="s">
        <v>339</v>
      </c>
      <c r="F77" s="114">
        <v>34607097.422020882</v>
      </c>
      <c r="G77" s="121">
        <v>42029102.100000001</v>
      </c>
      <c r="H77" s="115">
        <f t="shared" si="2"/>
        <v>7422004.6779791191</v>
      </c>
      <c r="I77" s="114">
        <f t="shared" si="3"/>
        <v>17.659203521217073</v>
      </c>
    </row>
    <row r="78" spans="1:9" hidden="1">
      <c r="A78" s="99">
        <v>409</v>
      </c>
      <c r="B78" s="99" t="s">
        <v>262</v>
      </c>
      <c r="C78" s="100" t="s">
        <v>330</v>
      </c>
      <c r="D78" s="100" t="s">
        <v>181</v>
      </c>
      <c r="E78" s="100" t="s">
        <v>340</v>
      </c>
      <c r="F78" s="114">
        <v>14867026.470000001</v>
      </c>
      <c r="G78" s="119">
        <v>20496558.629999999</v>
      </c>
      <c r="H78" s="115">
        <f t="shared" si="2"/>
        <v>5629532.1599999983</v>
      </c>
      <c r="I78" s="114">
        <f t="shared" si="3"/>
        <v>27.465743209010103</v>
      </c>
    </row>
    <row r="79" spans="1:9" hidden="1">
      <c r="A79" s="99">
        <v>410</v>
      </c>
      <c r="B79" s="99" t="s">
        <v>262</v>
      </c>
      <c r="C79" s="100" t="s">
        <v>330</v>
      </c>
      <c r="D79" s="100" t="s">
        <v>183</v>
      </c>
      <c r="E79" s="100" t="s">
        <v>341</v>
      </c>
      <c r="F79" s="114">
        <v>26470863.16</v>
      </c>
      <c r="G79" s="119">
        <v>32289276.399999999</v>
      </c>
      <c r="H79" s="115">
        <f t="shared" si="2"/>
        <v>5818413.2399999984</v>
      </c>
      <c r="I79" s="114">
        <f t="shared" si="3"/>
        <v>18.019645804140719</v>
      </c>
    </row>
    <row r="80" spans="1:9" hidden="1">
      <c r="A80" s="103"/>
      <c r="B80" s="103"/>
      <c r="C80" s="104" t="s">
        <v>342</v>
      </c>
      <c r="D80" s="104"/>
      <c r="E80" s="104"/>
      <c r="F80" s="116">
        <f>SUM(F69:F79)</f>
        <v>653208775.07333267</v>
      </c>
      <c r="G80" s="120">
        <f>SUM(G69:G79)</f>
        <v>818321046.47000015</v>
      </c>
      <c r="H80" s="118">
        <f>SUM(H69:H79)</f>
        <v>165112271.3966673</v>
      </c>
      <c r="I80" s="116">
        <f t="shared" si="3"/>
        <v>20.176955255998095</v>
      </c>
    </row>
    <row r="81" spans="1:9" hidden="1">
      <c r="A81" s="99">
        <v>411</v>
      </c>
      <c r="B81" s="99" t="s">
        <v>262</v>
      </c>
      <c r="C81" s="100" t="s">
        <v>343</v>
      </c>
      <c r="D81" s="100" t="s">
        <v>186</v>
      </c>
      <c r="E81" s="100" t="s">
        <v>344</v>
      </c>
      <c r="F81" s="114">
        <v>71580798.911353454</v>
      </c>
      <c r="G81" s="119">
        <v>155757942.63000003</v>
      </c>
      <c r="H81" s="115">
        <f t="shared" si="2"/>
        <v>84177143.718646571</v>
      </c>
      <c r="I81" s="114">
        <f t="shared" si="3"/>
        <v>54.043564197947674</v>
      </c>
    </row>
    <row r="82" spans="1:9" hidden="1">
      <c r="A82" s="99">
        <v>412</v>
      </c>
      <c r="B82" s="99" t="s">
        <v>262</v>
      </c>
      <c r="C82" s="100" t="s">
        <v>343</v>
      </c>
      <c r="D82" s="100" t="s">
        <v>188</v>
      </c>
      <c r="E82" s="100" t="s">
        <v>345</v>
      </c>
      <c r="F82" s="114">
        <v>158693838.68000001</v>
      </c>
      <c r="G82" s="119">
        <v>174101339.09</v>
      </c>
      <c r="H82" s="115">
        <f t="shared" si="2"/>
        <v>15407500.409999996</v>
      </c>
      <c r="I82" s="114">
        <f t="shared" si="3"/>
        <v>8.8497311339088771</v>
      </c>
    </row>
    <row r="83" spans="1:9" hidden="1">
      <c r="A83" s="99">
        <v>413</v>
      </c>
      <c r="B83" s="99" t="s">
        <v>262</v>
      </c>
      <c r="C83" s="100" t="s">
        <v>343</v>
      </c>
      <c r="D83" s="100" t="s">
        <v>190</v>
      </c>
      <c r="E83" s="100" t="s">
        <v>346</v>
      </c>
      <c r="F83" s="114">
        <v>41324699.350217171</v>
      </c>
      <c r="G83" s="119">
        <v>45585123.189999998</v>
      </c>
      <c r="H83" s="115">
        <f t="shared" si="2"/>
        <v>4260423.8397828266</v>
      </c>
      <c r="I83" s="114">
        <f t="shared" si="3"/>
        <v>9.346083857282272</v>
      </c>
    </row>
    <row r="84" spans="1:9" hidden="1">
      <c r="A84" s="99">
        <v>414</v>
      </c>
      <c r="B84" s="99" t="s">
        <v>262</v>
      </c>
      <c r="C84" s="100" t="s">
        <v>343</v>
      </c>
      <c r="D84" s="100" t="s">
        <v>192</v>
      </c>
      <c r="E84" s="100" t="s">
        <v>347</v>
      </c>
      <c r="F84" s="114">
        <v>24360307.594076484</v>
      </c>
      <c r="G84" s="119">
        <v>27157617.390000001</v>
      </c>
      <c r="H84" s="115">
        <f t="shared" si="2"/>
        <v>2797309.7959235162</v>
      </c>
      <c r="I84" s="114">
        <f t="shared" si="3"/>
        <v>10.300276919556072</v>
      </c>
    </row>
    <row r="85" spans="1:9" hidden="1">
      <c r="A85" s="99">
        <v>415</v>
      </c>
      <c r="B85" s="99" t="s">
        <v>262</v>
      </c>
      <c r="C85" s="100" t="s">
        <v>343</v>
      </c>
      <c r="D85" s="100" t="s">
        <v>194</v>
      </c>
      <c r="E85" s="100" t="s">
        <v>348</v>
      </c>
      <c r="F85" s="114">
        <v>35580848.370558627</v>
      </c>
      <c r="G85" s="119">
        <v>40521772.770000003</v>
      </c>
      <c r="H85" s="115">
        <f t="shared" si="2"/>
        <v>4940924.3994413763</v>
      </c>
      <c r="I85" s="114">
        <f t="shared" si="3"/>
        <v>12.193258245353356</v>
      </c>
    </row>
    <row r="86" spans="1:9" hidden="1">
      <c r="A86" s="99">
        <v>416</v>
      </c>
      <c r="B86" s="99" t="s">
        <v>262</v>
      </c>
      <c r="C86" s="100" t="s">
        <v>343</v>
      </c>
      <c r="D86" s="100" t="s">
        <v>196</v>
      </c>
      <c r="E86" s="100" t="s">
        <v>349</v>
      </c>
      <c r="F86" s="114">
        <v>40872101.40765781</v>
      </c>
      <c r="G86" s="119">
        <v>47796183.390000001</v>
      </c>
      <c r="H86" s="115">
        <f t="shared" si="2"/>
        <v>6924081.982342191</v>
      </c>
      <c r="I86" s="114">
        <f t="shared" si="3"/>
        <v>14.486683854742383</v>
      </c>
    </row>
    <row r="87" spans="1:9" hidden="1">
      <c r="A87" s="99">
        <v>417</v>
      </c>
      <c r="B87" s="99" t="s">
        <v>262</v>
      </c>
      <c r="C87" s="100" t="s">
        <v>343</v>
      </c>
      <c r="D87" s="100" t="s">
        <v>198</v>
      </c>
      <c r="E87" s="100" t="s">
        <v>350</v>
      </c>
      <c r="F87" s="114">
        <v>18048017.560000002</v>
      </c>
      <c r="G87" s="122">
        <v>21503612.180000003</v>
      </c>
      <c r="H87" s="115">
        <f t="shared" si="2"/>
        <v>3455594.620000001</v>
      </c>
      <c r="I87" s="114">
        <f t="shared" si="3"/>
        <v>16.069833249754975</v>
      </c>
    </row>
    <row r="88" spans="1:9" hidden="1">
      <c r="A88" s="99">
        <v>418</v>
      </c>
      <c r="B88" s="99"/>
      <c r="C88" s="102" t="s">
        <v>343</v>
      </c>
      <c r="D88" s="102" t="s">
        <v>200</v>
      </c>
      <c r="E88" s="102" t="s">
        <v>351</v>
      </c>
      <c r="F88" s="114">
        <v>1280361.49</v>
      </c>
      <c r="G88" s="122">
        <v>14125467.57</v>
      </c>
      <c r="H88" s="115">
        <f t="shared" si="2"/>
        <v>12845106.08</v>
      </c>
      <c r="I88" s="114">
        <f t="shared" si="3"/>
        <v>90.935793922183066</v>
      </c>
    </row>
    <row r="89" spans="1:9" hidden="1">
      <c r="A89" s="103"/>
      <c r="B89" s="103"/>
      <c r="C89" s="104" t="s">
        <v>352</v>
      </c>
      <c r="D89" s="104"/>
      <c r="E89" s="104"/>
      <c r="F89" s="116">
        <f>SUM(F81:F88)</f>
        <v>391740973.36386359</v>
      </c>
      <c r="G89" s="116">
        <f>SUM(G81:G88)</f>
        <v>526549058.20999998</v>
      </c>
      <c r="H89" s="118">
        <f>SUM(H81:H88)</f>
        <v>134808084.84613648</v>
      </c>
      <c r="I89" s="116">
        <f t="shared" si="3"/>
        <v>25.602188959261586</v>
      </c>
    </row>
    <row r="90" spans="1:9">
      <c r="A90" s="99">
        <v>419</v>
      </c>
      <c r="B90" s="99" t="s">
        <v>262</v>
      </c>
      <c r="C90" s="100" t="s">
        <v>353</v>
      </c>
      <c r="D90" s="100" t="s">
        <v>204</v>
      </c>
      <c r="E90" s="100" t="s">
        <v>354</v>
      </c>
      <c r="F90" s="114">
        <v>208496133.27000004</v>
      </c>
      <c r="G90" s="114">
        <v>293521331.30000007</v>
      </c>
      <c r="H90" s="115">
        <f>G90-F90</f>
        <v>85025198.030000031</v>
      </c>
      <c r="I90" s="114">
        <f t="shared" si="3"/>
        <v>28.967297761094613</v>
      </c>
    </row>
    <row r="91" spans="1:9">
      <c r="A91" s="99">
        <v>420</v>
      </c>
      <c r="B91" s="99" t="s">
        <v>262</v>
      </c>
      <c r="C91" s="100" t="s">
        <v>353</v>
      </c>
      <c r="D91" s="100" t="s">
        <v>206</v>
      </c>
      <c r="E91" s="100" t="s">
        <v>355</v>
      </c>
      <c r="F91" s="114">
        <v>32483773.503418416</v>
      </c>
      <c r="G91" s="114">
        <v>40039297.389999993</v>
      </c>
      <c r="H91" s="115">
        <f t="shared" si="2"/>
        <v>7555523.8865815774</v>
      </c>
      <c r="I91" s="114">
        <f t="shared" si="3"/>
        <v>18.870270906573413</v>
      </c>
    </row>
    <row r="92" spans="1:9">
      <c r="A92" s="99">
        <v>421</v>
      </c>
      <c r="B92" s="99" t="s">
        <v>262</v>
      </c>
      <c r="C92" s="100" t="s">
        <v>353</v>
      </c>
      <c r="D92" s="100" t="s">
        <v>208</v>
      </c>
      <c r="E92" s="100" t="s">
        <v>356</v>
      </c>
      <c r="F92" s="114">
        <v>52425076.734025553</v>
      </c>
      <c r="G92" s="114">
        <v>59705574.459999993</v>
      </c>
      <c r="H92" s="115">
        <f t="shared" si="2"/>
        <v>7280497.7259744406</v>
      </c>
      <c r="I92" s="114">
        <f t="shared" si="3"/>
        <v>12.193999960342131</v>
      </c>
    </row>
    <row r="93" spans="1:9">
      <c r="A93" s="99">
        <v>422</v>
      </c>
      <c r="B93" s="99" t="s">
        <v>262</v>
      </c>
      <c r="C93" s="100" t="s">
        <v>353</v>
      </c>
      <c r="D93" s="100" t="s">
        <v>210</v>
      </c>
      <c r="E93" s="100" t="s">
        <v>357</v>
      </c>
      <c r="F93" s="114">
        <v>54455809.969999991</v>
      </c>
      <c r="G93" s="114">
        <v>62983473.799999997</v>
      </c>
      <c r="H93" s="115">
        <f t="shared" si="2"/>
        <v>8527663.8300000057</v>
      </c>
      <c r="I93" s="114">
        <f t="shared" si="3"/>
        <v>13.539526030398163</v>
      </c>
    </row>
    <row r="94" spans="1:9">
      <c r="A94" s="99">
        <v>423</v>
      </c>
      <c r="B94" s="99" t="s">
        <v>262</v>
      </c>
      <c r="C94" s="100" t="s">
        <v>353</v>
      </c>
      <c r="D94" s="100" t="s">
        <v>212</v>
      </c>
      <c r="E94" s="100" t="s">
        <v>358</v>
      </c>
      <c r="F94" s="114">
        <v>52176605.138783947</v>
      </c>
      <c r="G94" s="114">
        <v>61703359.740000002</v>
      </c>
      <c r="H94" s="115">
        <f t="shared" si="2"/>
        <v>9526754.6012160555</v>
      </c>
      <c r="I94" s="114">
        <f t="shared" si="3"/>
        <v>15.439604328449903</v>
      </c>
    </row>
    <row r="95" spans="1:9">
      <c r="A95" s="99">
        <v>424</v>
      </c>
      <c r="B95" s="99" t="s">
        <v>262</v>
      </c>
      <c r="C95" s="100" t="s">
        <v>353</v>
      </c>
      <c r="D95" s="100" t="s">
        <v>214</v>
      </c>
      <c r="E95" s="100" t="s">
        <v>359</v>
      </c>
      <c r="F95" s="114">
        <v>91625158.700796872</v>
      </c>
      <c r="G95" s="114">
        <v>113444966.59999999</v>
      </c>
      <c r="H95" s="115">
        <f t="shared" si="2"/>
        <v>21819807.899203122</v>
      </c>
      <c r="I95" s="114">
        <f t="shared" si="3"/>
        <v>19.233826368108886</v>
      </c>
    </row>
    <row r="96" spans="1:9">
      <c r="A96" s="99">
        <v>425</v>
      </c>
      <c r="B96" s="99" t="s">
        <v>262</v>
      </c>
      <c r="C96" s="100" t="s">
        <v>353</v>
      </c>
      <c r="D96" s="100" t="s">
        <v>216</v>
      </c>
      <c r="E96" s="100" t="s">
        <v>360</v>
      </c>
      <c r="F96" s="114">
        <v>53878790.811401933</v>
      </c>
      <c r="G96" s="114">
        <v>58507349.010000005</v>
      </c>
      <c r="H96" s="115">
        <f t="shared" si="2"/>
        <v>4628558.1985980719</v>
      </c>
      <c r="I96" s="114">
        <f t="shared" si="3"/>
        <v>7.9110714754944107</v>
      </c>
    </row>
    <row r="97" spans="1:9">
      <c r="A97" s="99">
        <v>426</v>
      </c>
      <c r="B97" s="99" t="s">
        <v>262</v>
      </c>
      <c r="C97" s="100" t="s">
        <v>353</v>
      </c>
      <c r="D97" s="100" t="s">
        <v>218</v>
      </c>
      <c r="E97" s="100" t="s">
        <v>361</v>
      </c>
      <c r="F97" s="114">
        <v>36585771.226456001</v>
      </c>
      <c r="G97" s="114">
        <v>45649612.140000001</v>
      </c>
      <c r="H97" s="115">
        <f t="shared" si="2"/>
        <v>9063840.9135439992</v>
      </c>
      <c r="I97" s="114">
        <f t="shared" si="3"/>
        <v>19.855241892848202</v>
      </c>
    </row>
    <row r="98" spans="1:9">
      <c r="A98" s="99">
        <v>427</v>
      </c>
      <c r="B98" s="99" t="s">
        <v>262</v>
      </c>
      <c r="C98" s="100" t="s">
        <v>353</v>
      </c>
      <c r="D98" s="100" t="s">
        <v>220</v>
      </c>
      <c r="E98" s="100" t="s">
        <v>362</v>
      </c>
      <c r="F98" s="114">
        <v>32448388.079999998</v>
      </c>
      <c r="G98" s="114">
        <v>39350484.130000003</v>
      </c>
      <c r="H98" s="115">
        <f t="shared" si="2"/>
        <v>6902096.0500000045</v>
      </c>
      <c r="I98" s="114">
        <f t="shared" si="3"/>
        <v>17.540053706068608</v>
      </c>
    </row>
    <row r="99" spans="1:9">
      <c r="A99" s="103"/>
      <c r="B99" s="103"/>
      <c r="C99" s="104" t="s">
        <v>363</v>
      </c>
      <c r="D99" s="104"/>
      <c r="E99" s="104"/>
      <c r="F99" s="116">
        <f>SUM(F90:F98)</f>
        <v>614575507.43488288</v>
      </c>
      <c r="G99" s="116">
        <f>SUM(G90:G98)</f>
        <v>774905448.57000005</v>
      </c>
      <c r="H99" s="118">
        <f>SUM(H90:H98)</f>
        <v>160329941.13511729</v>
      </c>
      <c r="I99" s="116">
        <f t="shared" si="3"/>
        <v>20.690258589739948</v>
      </c>
    </row>
    <row r="100" spans="1:9" s="105" customFormat="1" hidden="1">
      <c r="A100" s="107"/>
      <c r="B100" s="107"/>
      <c r="C100" s="108" t="s">
        <v>364</v>
      </c>
      <c r="D100" s="108"/>
      <c r="E100" s="108"/>
      <c r="F100" s="123">
        <f>SUM(F99,F89,F80,F68,F60,F47,F37,F17)</f>
        <v>5451318168.7403355</v>
      </c>
      <c r="G100" s="123">
        <f>SUM(G99,G89,G80,G68,G60,G47,G37,G17)</f>
        <v>7675764444.8499985</v>
      </c>
      <c r="H100" s="124">
        <f t="shared" si="2"/>
        <v>2224446276.109663</v>
      </c>
      <c r="I100" s="123">
        <f t="shared" si="3"/>
        <v>28.980126892796196</v>
      </c>
    </row>
  </sheetData>
  <autoFilter ref="A4:K100">
    <filterColumn colId="2">
      <filters>
        <filter val="สระแก้ว"/>
        <filter val="สระแก้ว Total"/>
      </filters>
    </filterColumn>
  </autoFilter>
  <mergeCells count="2">
    <mergeCell ref="A1:I1"/>
    <mergeCell ref="A2:I2"/>
  </mergeCells>
  <pageMargins left="0.31" right="0.19685039370078741" top="0.59" bottom="0.48" header="0.27559055118110237" footer="0.15748031496062992"/>
  <pageSetup paperSize="9" scale="8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P2" zoomScale="90" zoomScaleNormal="90" workbookViewId="0">
      <selection activeCell="AA8" sqref="AA8"/>
    </sheetView>
  </sheetViews>
  <sheetFormatPr defaultRowHeight="12.75"/>
  <cols>
    <col min="1" max="1" width="6.85546875" style="140" customWidth="1"/>
    <col min="2" max="2" width="34.5703125" style="134" customWidth="1"/>
    <col min="3" max="3" width="16.85546875" style="134" hidden="1" customWidth="1"/>
    <col min="4" max="4" width="19.5703125" style="134" customWidth="1"/>
    <col min="5" max="5" width="19.85546875" style="134" customWidth="1"/>
    <col min="6" max="6" width="21.28515625" style="134" customWidth="1"/>
    <col min="7" max="7" width="19.42578125" style="134" customWidth="1"/>
    <col min="8" max="8" width="20.28515625" style="134" bestFit="1" customWidth="1"/>
    <col min="9" max="9" width="18.7109375" style="134" customWidth="1"/>
    <col min="10" max="10" width="21.7109375" style="134" bestFit="1" customWidth="1"/>
    <col min="11" max="11" width="19" style="134" customWidth="1"/>
    <col min="12" max="17" width="17" style="134" customWidth="1"/>
    <col min="18" max="18" width="19.5703125" style="134" customWidth="1"/>
    <col min="19" max="20" width="15.85546875" style="134" customWidth="1"/>
    <col min="21" max="21" width="14.28515625" style="134" customWidth="1"/>
    <col min="22" max="24" width="18.7109375" style="134" customWidth="1"/>
    <col min="25" max="26" width="19.85546875" style="134" customWidth="1"/>
    <col min="27" max="27" width="16.42578125" style="134" bestFit="1" customWidth="1"/>
    <col min="28" max="256" width="9.140625" style="134"/>
    <col min="257" max="257" width="15" style="134" bestFit="1" customWidth="1"/>
    <col min="258" max="258" width="19.7109375" style="134" bestFit="1" customWidth="1"/>
    <col min="259" max="261" width="14.28515625" style="134" bestFit="1" customWidth="1"/>
    <col min="262" max="262" width="25.140625" style="134" bestFit="1" customWidth="1"/>
    <col min="263" max="263" width="14.28515625" style="134" bestFit="1" customWidth="1"/>
    <col min="264" max="264" width="17.5703125" style="134" bestFit="1" customWidth="1"/>
    <col min="265" max="270" width="14.28515625" style="134" bestFit="1" customWidth="1"/>
    <col min="271" max="271" width="17.5703125" style="134" bestFit="1" customWidth="1"/>
    <col min="272" max="272" width="44.28515625" style="134" bestFit="1" customWidth="1"/>
    <col min="273" max="273" width="39.5703125" style="134" bestFit="1" customWidth="1"/>
    <col min="274" max="274" width="23.85546875" style="134" bestFit="1" customWidth="1"/>
    <col min="275" max="275" width="23.28515625" style="134" bestFit="1" customWidth="1"/>
    <col min="276" max="277" width="14.28515625" style="134" bestFit="1" customWidth="1"/>
    <col min="278" max="278" width="43.7109375" style="134" bestFit="1" customWidth="1"/>
    <col min="279" max="279" width="52.28515625" style="134" bestFit="1" customWidth="1"/>
    <col min="280" max="280" width="73.28515625" style="134" bestFit="1" customWidth="1"/>
    <col min="281" max="281" width="15.42578125" style="134" bestFit="1" customWidth="1"/>
    <col min="282" max="512" width="9.140625" style="134"/>
    <col min="513" max="513" width="15" style="134" bestFit="1" customWidth="1"/>
    <col min="514" max="514" width="19.7109375" style="134" bestFit="1" customWidth="1"/>
    <col min="515" max="517" width="14.28515625" style="134" bestFit="1" customWidth="1"/>
    <col min="518" max="518" width="25.140625" style="134" bestFit="1" customWidth="1"/>
    <col min="519" max="519" width="14.28515625" style="134" bestFit="1" customWidth="1"/>
    <col min="520" max="520" width="17.5703125" style="134" bestFit="1" customWidth="1"/>
    <col min="521" max="526" width="14.28515625" style="134" bestFit="1" customWidth="1"/>
    <col min="527" max="527" width="17.5703125" style="134" bestFit="1" customWidth="1"/>
    <col min="528" max="528" width="44.28515625" style="134" bestFit="1" customWidth="1"/>
    <col min="529" max="529" width="39.5703125" style="134" bestFit="1" customWidth="1"/>
    <col min="530" max="530" width="23.85546875" style="134" bestFit="1" customWidth="1"/>
    <col min="531" max="531" width="23.28515625" style="134" bestFit="1" customWidth="1"/>
    <col min="532" max="533" width="14.28515625" style="134" bestFit="1" customWidth="1"/>
    <col min="534" max="534" width="43.7109375" style="134" bestFit="1" customWidth="1"/>
    <col min="535" max="535" width="52.28515625" style="134" bestFit="1" customWidth="1"/>
    <col min="536" max="536" width="73.28515625" style="134" bestFit="1" customWidth="1"/>
    <col min="537" max="537" width="15.42578125" style="134" bestFit="1" customWidth="1"/>
    <col min="538" max="768" width="9.140625" style="134"/>
    <col min="769" max="769" width="15" style="134" bestFit="1" customWidth="1"/>
    <col min="770" max="770" width="19.7109375" style="134" bestFit="1" customWidth="1"/>
    <col min="771" max="773" width="14.28515625" style="134" bestFit="1" customWidth="1"/>
    <col min="774" max="774" width="25.140625" style="134" bestFit="1" customWidth="1"/>
    <col min="775" max="775" width="14.28515625" style="134" bestFit="1" customWidth="1"/>
    <col min="776" max="776" width="17.5703125" style="134" bestFit="1" customWidth="1"/>
    <col min="777" max="782" width="14.28515625" style="134" bestFit="1" customWidth="1"/>
    <col min="783" max="783" width="17.5703125" style="134" bestFit="1" customWidth="1"/>
    <col min="784" max="784" width="44.28515625" style="134" bestFit="1" customWidth="1"/>
    <col min="785" max="785" width="39.5703125" style="134" bestFit="1" customWidth="1"/>
    <col min="786" max="786" width="23.85546875" style="134" bestFit="1" customWidth="1"/>
    <col min="787" max="787" width="23.28515625" style="134" bestFit="1" customWidth="1"/>
    <col min="788" max="789" width="14.28515625" style="134" bestFit="1" customWidth="1"/>
    <col min="790" max="790" width="43.7109375" style="134" bestFit="1" customWidth="1"/>
    <col min="791" max="791" width="52.28515625" style="134" bestFit="1" customWidth="1"/>
    <col min="792" max="792" width="73.28515625" style="134" bestFit="1" customWidth="1"/>
    <col min="793" max="793" width="15.42578125" style="134" bestFit="1" customWidth="1"/>
    <col min="794" max="1024" width="9.140625" style="134"/>
    <col min="1025" max="1025" width="15" style="134" bestFit="1" customWidth="1"/>
    <col min="1026" max="1026" width="19.7109375" style="134" bestFit="1" customWidth="1"/>
    <col min="1027" max="1029" width="14.28515625" style="134" bestFit="1" customWidth="1"/>
    <col min="1030" max="1030" width="25.140625" style="134" bestFit="1" customWidth="1"/>
    <col min="1031" max="1031" width="14.28515625" style="134" bestFit="1" customWidth="1"/>
    <col min="1032" max="1032" width="17.5703125" style="134" bestFit="1" customWidth="1"/>
    <col min="1033" max="1038" width="14.28515625" style="134" bestFit="1" customWidth="1"/>
    <col min="1039" max="1039" width="17.5703125" style="134" bestFit="1" customWidth="1"/>
    <col min="1040" max="1040" width="44.28515625" style="134" bestFit="1" customWidth="1"/>
    <col min="1041" max="1041" width="39.5703125" style="134" bestFit="1" customWidth="1"/>
    <col min="1042" max="1042" width="23.85546875" style="134" bestFit="1" customWidth="1"/>
    <col min="1043" max="1043" width="23.28515625" style="134" bestFit="1" customWidth="1"/>
    <col min="1044" max="1045" width="14.28515625" style="134" bestFit="1" customWidth="1"/>
    <col min="1046" max="1046" width="43.7109375" style="134" bestFit="1" customWidth="1"/>
    <col min="1047" max="1047" width="52.28515625" style="134" bestFit="1" customWidth="1"/>
    <col min="1048" max="1048" width="73.28515625" style="134" bestFit="1" customWidth="1"/>
    <col min="1049" max="1049" width="15.42578125" style="134" bestFit="1" customWidth="1"/>
    <col min="1050" max="1280" width="9.140625" style="134"/>
    <col min="1281" max="1281" width="15" style="134" bestFit="1" customWidth="1"/>
    <col min="1282" max="1282" width="19.7109375" style="134" bestFit="1" customWidth="1"/>
    <col min="1283" max="1285" width="14.28515625" style="134" bestFit="1" customWidth="1"/>
    <col min="1286" max="1286" width="25.140625" style="134" bestFit="1" customWidth="1"/>
    <col min="1287" max="1287" width="14.28515625" style="134" bestFit="1" customWidth="1"/>
    <col min="1288" max="1288" width="17.5703125" style="134" bestFit="1" customWidth="1"/>
    <col min="1289" max="1294" width="14.28515625" style="134" bestFit="1" customWidth="1"/>
    <col min="1295" max="1295" width="17.5703125" style="134" bestFit="1" customWidth="1"/>
    <col min="1296" max="1296" width="44.28515625" style="134" bestFit="1" customWidth="1"/>
    <col min="1297" max="1297" width="39.5703125" style="134" bestFit="1" customWidth="1"/>
    <col min="1298" max="1298" width="23.85546875" style="134" bestFit="1" customWidth="1"/>
    <col min="1299" max="1299" width="23.28515625" style="134" bestFit="1" customWidth="1"/>
    <col min="1300" max="1301" width="14.28515625" style="134" bestFit="1" customWidth="1"/>
    <col min="1302" max="1302" width="43.7109375" style="134" bestFit="1" customWidth="1"/>
    <col min="1303" max="1303" width="52.28515625" style="134" bestFit="1" customWidth="1"/>
    <col min="1304" max="1304" width="73.28515625" style="134" bestFit="1" customWidth="1"/>
    <col min="1305" max="1305" width="15.42578125" style="134" bestFit="1" customWidth="1"/>
    <col min="1306" max="1536" width="9.140625" style="134"/>
    <col min="1537" max="1537" width="15" style="134" bestFit="1" customWidth="1"/>
    <col min="1538" max="1538" width="19.7109375" style="134" bestFit="1" customWidth="1"/>
    <col min="1539" max="1541" width="14.28515625" style="134" bestFit="1" customWidth="1"/>
    <col min="1542" max="1542" width="25.140625" style="134" bestFit="1" customWidth="1"/>
    <col min="1543" max="1543" width="14.28515625" style="134" bestFit="1" customWidth="1"/>
    <col min="1544" max="1544" width="17.5703125" style="134" bestFit="1" customWidth="1"/>
    <col min="1545" max="1550" width="14.28515625" style="134" bestFit="1" customWidth="1"/>
    <col min="1551" max="1551" width="17.5703125" style="134" bestFit="1" customWidth="1"/>
    <col min="1552" max="1552" width="44.28515625" style="134" bestFit="1" customWidth="1"/>
    <col min="1553" max="1553" width="39.5703125" style="134" bestFit="1" customWidth="1"/>
    <col min="1554" max="1554" width="23.85546875" style="134" bestFit="1" customWidth="1"/>
    <col min="1555" max="1555" width="23.28515625" style="134" bestFit="1" customWidth="1"/>
    <col min="1556" max="1557" width="14.28515625" style="134" bestFit="1" customWidth="1"/>
    <col min="1558" max="1558" width="43.7109375" style="134" bestFit="1" customWidth="1"/>
    <col min="1559" max="1559" width="52.28515625" style="134" bestFit="1" customWidth="1"/>
    <col min="1560" max="1560" width="73.28515625" style="134" bestFit="1" customWidth="1"/>
    <col min="1561" max="1561" width="15.42578125" style="134" bestFit="1" customWidth="1"/>
    <col min="1562" max="1792" width="9.140625" style="134"/>
    <col min="1793" max="1793" width="15" style="134" bestFit="1" customWidth="1"/>
    <col min="1794" max="1794" width="19.7109375" style="134" bestFit="1" customWidth="1"/>
    <col min="1795" max="1797" width="14.28515625" style="134" bestFit="1" customWidth="1"/>
    <col min="1798" max="1798" width="25.140625" style="134" bestFit="1" customWidth="1"/>
    <col min="1799" max="1799" width="14.28515625" style="134" bestFit="1" customWidth="1"/>
    <col min="1800" max="1800" width="17.5703125" style="134" bestFit="1" customWidth="1"/>
    <col min="1801" max="1806" width="14.28515625" style="134" bestFit="1" customWidth="1"/>
    <col min="1807" max="1807" width="17.5703125" style="134" bestFit="1" customWidth="1"/>
    <col min="1808" max="1808" width="44.28515625" style="134" bestFit="1" customWidth="1"/>
    <col min="1809" max="1809" width="39.5703125" style="134" bestFit="1" customWidth="1"/>
    <col min="1810" max="1810" width="23.85546875" style="134" bestFit="1" customWidth="1"/>
    <col min="1811" max="1811" width="23.28515625" style="134" bestFit="1" customWidth="1"/>
    <col min="1812" max="1813" width="14.28515625" style="134" bestFit="1" customWidth="1"/>
    <col min="1814" max="1814" width="43.7109375" style="134" bestFit="1" customWidth="1"/>
    <col min="1815" max="1815" width="52.28515625" style="134" bestFit="1" customWidth="1"/>
    <col min="1816" max="1816" width="73.28515625" style="134" bestFit="1" customWidth="1"/>
    <col min="1817" max="1817" width="15.42578125" style="134" bestFit="1" customWidth="1"/>
    <col min="1818" max="2048" width="9.140625" style="134"/>
    <col min="2049" max="2049" width="15" style="134" bestFit="1" customWidth="1"/>
    <col min="2050" max="2050" width="19.7109375" style="134" bestFit="1" customWidth="1"/>
    <col min="2051" max="2053" width="14.28515625" style="134" bestFit="1" customWidth="1"/>
    <col min="2054" max="2054" width="25.140625" style="134" bestFit="1" customWidth="1"/>
    <col min="2055" max="2055" width="14.28515625" style="134" bestFit="1" customWidth="1"/>
    <col min="2056" max="2056" width="17.5703125" style="134" bestFit="1" customWidth="1"/>
    <col min="2057" max="2062" width="14.28515625" style="134" bestFit="1" customWidth="1"/>
    <col min="2063" max="2063" width="17.5703125" style="134" bestFit="1" customWidth="1"/>
    <col min="2064" max="2064" width="44.28515625" style="134" bestFit="1" customWidth="1"/>
    <col min="2065" max="2065" width="39.5703125" style="134" bestFit="1" customWidth="1"/>
    <col min="2066" max="2066" width="23.85546875" style="134" bestFit="1" customWidth="1"/>
    <col min="2067" max="2067" width="23.28515625" style="134" bestFit="1" customWidth="1"/>
    <col min="2068" max="2069" width="14.28515625" style="134" bestFit="1" customWidth="1"/>
    <col min="2070" max="2070" width="43.7109375" style="134" bestFit="1" customWidth="1"/>
    <col min="2071" max="2071" width="52.28515625" style="134" bestFit="1" customWidth="1"/>
    <col min="2072" max="2072" width="73.28515625" style="134" bestFit="1" customWidth="1"/>
    <col min="2073" max="2073" width="15.42578125" style="134" bestFit="1" customWidth="1"/>
    <col min="2074" max="2304" width="9.140625" style="134"/>
    <col min="2305" max="2305" width="15" style="134" bestFit="1" customWidth="1"/>
    <col min="2306" max="2306" width="19.7109375" style="134" bestFit="1" customWidth="1"/>
    <col min="2307" max="2309" width="14.28515625" style="134" bestFit="1" customWidth="1"/>
    <col min="2310" max="2310" width="25.140625" style="134" bestFit="1" customWidth="1"/>
    <col min="2311" max="2311" width="14.28515625" style="134" bestFit="1" customWidth="1"/>
    <col min="2312" max="2312" width="17.5703125" style="134" bestFit="1" customWidth="1"/>
    <col min="2313" max="2318" width="14.28515625" style="134" bestFit="1" customWidth="1"/>
    <col min="2319" max="2319" width="17.5703125" style="134" bestFit="1" customWidth="1"/>
    <col min="2320" max="2320" width="44.28515625" style="134" bestFit="1" customWidth="1"/>
    <col min="2321" max="2321" width="39.5703125" style="134" bestFit="1" customWidth="1"/>
    <col min="2322" max="2322" width="23.85546875" style="134" bestFit="1" customWidth="1"/>
    <col min="2323" max="2323" width="23.28515625" style="134" bestFit="1" customWidth="1"/>
    <col min="2324" max="2325" width="14.28515625" style="134" bestFit="1" customWidth="1"/>
    <col min="2326" max="2326" width="43.7109375" style="134" bestFit="1" customWidth="1"/>
    <col min="2327" max="2327" width="52.28515625" style="134" bestFit="1" customWidth="1"/>
    <col min="2328" max="2328" width="73.28515625" style="134" bestFit="1" customWidth="1"/>
    <col min="2329" max="2329" width="15.42578125" style="134" bestFit="1" customWidth="1"/>
    <col min="2330" max="2560" width="9.140625" style="134"/>
    <col min="2561" max="2561" width="15" style="134" bestFit="1" customWidth="1"/>
    <col min="2562" max="2562" width="19.7109375" style="134" bestFit="1" customWidth="1"/>
    <col min="2563" max="2565" width="14.28515625" style="134" bestFit="1" customWidth="1"/>
    <col min="2566" max="2566" width="25.140625" style="134" bestFit="1" customWidth="1"/>
    <col min="2567" max="2567" width="14.28515625" style="134" bestFit="1" customWidth="1"/>
    <col min="2568" max="2568" width="17.5703125" style="134" bestFit="1" customWidth="1"/>
    <col min="2569" max="2574" width="14.28515625" style="134" bestFit="1" customWidth="1"/>
    <col min="2575" max="2575" width="17.5703125" style="134" bestFit="1" customWidth="1"/>
    <col min="2576" max="2576" width="44.28515625" style="134" bestFit="1" customWidth="1"/>
    <col min="2577" max="2577" width="39.5703125" style="134" bestFit="1" customWidth="1"/>
    <col min="2578" max="2578" width="23.85546875" style="134" bestFit="1" customWidth="1"/>
    <col min="2579" max="2579" width="23.28515625" style="134" bestFit="1" customWidth="1"/>
    <col min="2580" max="2581" width="14.28515625" style="134" bestFit="1" customWidth="1"/>
    <col min="2582" max="2582" width="43.7109375" style="134" bestFit="1" customWidth="1"/>
    <col min="2583" max="2583" width="52.28515625" style="134" bestFit="1" customWidth="1"/>
    <col min="2584" max="2584" width="73.28515625" style="134" bestFit="1" customWidth="1"/>
    <col min="2585" max="2585" width="15.42578125" style="134" bestFit="1" customWidth="1"/>
    <col min="2586" max="2816" width="9.140625" style="134"/>
    <col min="2817" max="2817" width="15" style="134" bestFit="1" customWidth="1"/>
    <col min="2818" max="2818" width="19.7109375" style="134" bestFit="1" customWidth="1"/>
    <col min="2819" max="2821" width="14.28515625" style="134" bestFit="1" customWidth="1"/>
    <col min="2822" max="2822" width="25.140625" style="134" bestFit="1" customWidth="1"/>
    <col min="2823" max="2823" width="14.28515625" style="134" bestFit="1" customWidth="1"/>
    <col min="2824" max="2824" width="17.5703125" style="134" bestFit="1" customWidth="1"/>
    <col min="2825" max="2830" width="14.28515625" style="134" bestFit="1" customWidth="1"/>
    <col min="2831" max="2831" width="17.5703125" style="134" bestFit="1" customWidth="1"/>
    <col min="2832" max="2832" width="44.28515625" style="134" bestFit="1" customWidth="1"/>
    <col min="2833" max="2833" width="39.5703125" style="134" bestFit="1" customWidth="1"/>
    <col min="2834" max="2834" width="23.85546875" style="134" bestFit="1" customWidth="1"/>
    <col min="2835" max="2835" width="23.28515625" style="134" bestFit="1" customWidth="1"/>
    <col min="2836" max="2837" width="14.28515625" style="134" bestFit="1" customWidth="1"/>
    <col min="2838" max="2838" width="43.7109375" style="134" bestFit="1" customWidth="1"/>
    <col min="2839" max="2839" width="52.28515625" style="134" bestFit="1" customWidth="1"/>
    <col min="2840" max="2840" width="73.28515625" style="134" bestFit="1" customWidth="1"/>
    <col min="2841" max="2841" width="15.42578125" style="134" bestFit="1" customWidth="1"/>
    <col min="2842" max="3072" width="9.140625" style="134"/>
    <col min="3073" max="3073" width="15" style="134" bestFit="1" customWidth="1"/>
    <col min="3074" max="3074" width="19.7109375" style="134" bestFit="1" customWidth="1"/>
    <col min="3075" max="3077" width="14.28515625" style="134" bestFit="1" customWidth="1"/>
    <col min="3078" max="3078" width="25.140625" style="134" bestFit="1" customWidth="1"/>
    <col min="3079" max="3079" width="14.28515625" style="134" bestFit="1" customWidth="1"/>
    <col min="3080" max="3080" width="17.5703125" style="134" bestFit="1" customWidth="1"/>
    <col min="3081" max="3086" width="14.28515625" style="134" bestFit="1" customWidth="1"/>
    <col min="3087" max="3087" width="17.5703125" style="134" bestFit="1" customWidth="1"/>
    <col min="3088" max="3088" width="44.28515625" style="134" bestFit="1" customWidth="1"/>
    <col min="3089" max="3089" width="39.5703125" style="134" bestFit="1" customWidth="1"/>
    <col min="3090" max="3090" width="23.85546875" style="134" bestFit="1" customWidth="1"/>
    <col min="3091" max="3091" width="23.28515625" style="134" bestFit="1" customWidth="1"/>
    <col min="3092" max="3093" width="14.28515625" style="134" bestFit="1" customWidth="1"/>
    <col min="3094" max="3094" width="43.7109375" style="134" bestFit="1" customWidth="1"/>
    <col min="3095" max="3095" width="52.28515625" style="134" bestFit="1" customWidth="1"/>
    <col min="3096" max="3096" width="73.28515625" style="134" bestFit="1" customWidth="1"/>
    <col min="3097" max="3097" width="15.42578125" style="134" bestFit="1" customWidth="1"/>
    <col min="3098" max="3328" width="9.140625" style="134"/>
    <col min="3329" max="3329" width="15" style="134" bestFit="1" customWidth="1"/>
    <col min="3330" max="3330" width="19.7109375" style="134" bestFit="1" customWidth="1"/>
    <col min="3331" max="3333" width="14.28515625" style="134" bestFit="1" customWidth="1"/>
    <col min="3334" max="3334" width="25.140625" style="134" bestFit="1" customWidth="1"/>
    <col min="3335" max="3335" width="14.28515625" style="134" bestFit="1" customWidth="1"/>
    <col min="3336" max="3336" width="17.5703125" style="134" bestFit="1" customWidth="1"/>
    <col min="3337" max="3342" width="14.28515625" style="134" bestFit="1" customWidth="1"/>
    <col min="3343" max="3343" width="17.5703125" style="134" bestFit="1" customWidth="1"/>
    <col min="3344" max="3344" width="44.28515625" style="134" bestFit="1" customWidth="1"/>
    <col min="3345" max="3345" width="39.5703125" style="134" bestFit="1" customWidth="1"/>
    <col min="3346" max="3346" width="23.85546875" style="134" bestFit="1" customWidth="1"/>
    <col min="3347" max="3347" width="23.28515625" style="134" bestFit="1" customWidth="1"/>
    <col min="3348" max="3349" width="14.28515625" style="134" bestFit="1" customWidth="1"/>
    <col min="3350" max="3350" width="43.7109375" style="134" bestFit="1" customWidth="1"/>
    <col min="3351" max="3351" width="52.28515625" style="134" bestFit="1" customWidth="1"/>
    <col min="3352" max="3352" width="73.28515625" style="134" bestFit="1" customWidth="1"/>
    <col min="3353" max="3353" width="15.42578125" style="134" bestFit="1" customWidth="1"/>
    <col min="3354" max="3584" width="9.140625" style="134"/>
    <col min="3585" max="3585" width="15" style="134" bestFit="1" customWidth="1"/>
    <col min="3586" max="3586" width="19.7109375" style="134" bestFit="1" customWidth="1"/>
    <col min="3587" max="3589" width="14.28515625" style="134" bestFit="1" customWidth="1"/>
    <col min="3590" max="3590" width="25.140625" style="134" bestFit="1" customWidth="1"/>
    <col min="3591" max="3591" width="14.28515625" style="134" bestFit="1" customWidth="1"/>
    <col min="3592" max="3592" width="17.5703125" style="134" bestFit="1" customWidth="1"/>
    <col min="3593" max="3598" width="14.28515625" style="134" bestFit="1" customWidth="1"/>
    <col min="3599" max="3599" width="17.5703125" style="134" bestFit="1" customWidth="1"/>
    <col min="3600" max="3600" width="44.28515625" style="134" bestFit="1" customWidth="1"/>
    <col min="3601" max="3601" width="39.5703125" style="134" bestFit="1" customWidth="1"/>
    <col min="3602" max="3602" width="23.85546875" style="134" bestFit="1" customWidth="1"/>
    <col min="3603" max="3603" width="23.28515625" style="134" bestFit="1" customWidth="1"/>
    <col min="3604" max="3605" width="14.28515625" style="134" bestFit="1" customWidth="1"/>
    <col min="3606" max="3606" width="43.7109375" style="134" bestFit="1" customWidth="1"/>
    <col min="3607" max="3607" width="52.28515625" style="134" bestFit="1" customWidth="1"/>
    <col min="3608" max="3608" width="73.28515625" style="134" bestFit="1" customWidth="1"/>
    <col min="3609" max="3609" width="15.42578125" style="134" bestFit="1" customWidth="1"/>
    <col min="3610" max="3840" width="9.140625" style="134"/>
    <col min="3841" max="3841" width="15" style="134" bestFit="1" customWidth="1"/>
    <col min="3842" max="3842" width="19.7109375" style="134" bestFit="1" customWidth="1"/>
    <col min="3843" max="3845" width="14.28515625" style="134" bestFit="1" customWidth="1"/>
    <col min="3846" max="3846" width="25.140625" style="134" bestFit="1" customWidth="1"/>
    <col min="3847" max="3847" width="14.28515625" style="134" bestFit="1" customWidth="1"/>
    <col min="3848" max="3848" width="17.5703125" style="134" bestFit="1" customWidth="1"/>
    <col min="3849" max="3854" width="14.28515625" style="134" bestFit="1" customWidth="1"/>
    <col min="3855" max="3855" width="17.5703125" style="134" bestFit="1" customWidth="1"/>
    <col min="3856" max="3856" width="44.28515625" style="134" bestFit="1" customWidth="1"/>
    <col min="3857" max="3857" width="39.5703125" style="134" bestFit="1" customWidth="1"/>
    <col min="3858" max="3858" width="23.85546875" style="134" bestFit="1" customWidth="1"/>
    <col min="3859" max="3859" width="23.28515625" style="134" bestFit="1" customWidth="1"/>
    <col min="3860" max="3861" width="14.28515625" style="134" bestFit="1" customWidth="1"/>
    <col min="3862" max="3862" width="43.7109375" style="134" bestFit="1" customWidth="1"/>
    <col min="3863" max="3863" width="52.28515625" style="134" bestFit="1" customWidth="1"/>
    <col min="3864" max="3864" width="73.28515625" style="134" bestFit="1" customWidth="1"/>
    <col min="3865" max="3865" width="15.42578125" style="134" bestFit="1" customWidth="1"/>
    <col min="3866" max="4096" width="9.140625" style="134"/>
    <col min="4097" max="4097" width="15" style="134" bestFit="1" customWidth="1"/>
    <col min="4098" max="4098" width="19.7109375" style="134" bestFit="1" customWidth="1"/>
    <col min="4099" max="4101" width="14.28515625" style="134" bestFit="1" customWidth="1"/>
    <col min="4102" max="4102" width="25.140625" style="134" bestFit="1" customWidth="1"/>
    <col min="4103" max="4103" width="14.28515625" style="134" bestFit="1" customWidth="1"/>
    <col min="4104" max="4104" width="17.5703125" style="134" bestFit="1" customWidth="1"/>
    <col min="4105" max="4110" width="14.28515625" style="134" bestFit="1" customWidth="1"/>
    <col min="4111" max="4111" width="17.5703125" style="134" bestFit="1" customWidth="1"/>
    <col min="4112" max="4112" width="44.28515625" style="134" bestFit="1" customWidth="1"/>
    <col min="4113" max="4113" width="39.5703125" style="134" bestFit="1" customWidth="1"/>
    <col min="4114" max="4114" width="23.85546875" style="134" bestFit="1" customWidth="1"/>
    <col min="4115" max="4115" width="23.28515625" style="134" bestFit="1" customWidth="1"/>
    <col min="4116" max="4117" width="14.28515625" style="134" bestFit="1" customWidth="1"/>
    <col min="4118" max="4118" width="43.7109375" style="134" bestFit="1" customWidth="1"/>
    <col min="4119" max="4119" width="52.28515625" style="134" bestFit="1" customWidth="1"/>
    <col min="4120" max="4120" width="73.28515625" style="134" bestFit="1" customWidth="1"/>
    <col min="4121" max="4121" width="15.42578125" style="134" bestFit="1" customWidth="1"/>
    <col min="4122" max="4352" width="9.140625" style="134"/>
    <col min="4353" max="4353" width="15" style="134" bestFit="1" customWidth="1"/>
    <col min="4354" max="4354" width="19.7109375" style="134" bestFit="1" customWidth="1"/>
    <col min="4355" max="4357" width="14.28515625" style="134" bestFit="1" customWidth="1"/>
    <col min="4358" max="4358" width="25.140625" style="134" bestFit="1" customWidth="1"/>
    <col min="4359" max="4359" width="14.28515625" style="134" bestFit="1" customWidth="1"/>
    <col min="4360" max="4360" width="17.5703125" style="134" bestFit="1" customWidth="1"/>
    <col min="4361" max="4366" width="14.28515625" style="134" bestFit="1" customWidth="1"/>
    <col min="4367" max="4367" width="17.5703125" style="134" bestFit="1" customWidth="1"/>
    <col min="4368" max="4368" width="44.28515625" style="134" bestFit="1" customWidth="1"/>
    <col min="4369" max="4369" width="39.5703125" style="134" bestFit="1" customWidth="1"/>
    <col min="4370" max="4370" width="23.85546875" style="134" bestFit="1" customWidth="1"/>
    <col min="4371" max="4371" width="23.28515625" style="134" bestFit="1" customWidth="1"/>
    <col min="4372" max="4373" width="14.28515625" style="134" bestFit="1" customWidth="1"/>
    <col min="4374" max="4374" width="43.7109375" style="134" bestFit="1" customWidth="1"/>
    <col min="4375" max="4375" width="52.28515625" style="134" bestFit="1" customWidth="1"/>
    <col min="4376" max="4376" width="73.28515625" style="134" bestFit="1" customWidth="1"/>
    <col min="4377" max="4377" width="15.42578125" style="134" bestFit="1" customWidth="1"/>
    <col min="4378" max="4608" width="9.140625" style="134"/>
    <col min="4609" max="4609" width="15" style="134" bestFit="1" customWidth="1"/>
    <col min="4610" max="4610" width="19.7109375" style="134" bestFit="1" customWidth="1"/>
    <col min="4611" max="4613" width="14.28515625" style="134" bestFit="1" customWidth="1"/>
    <col min="4614" max="4614" width="25.140625" style="134" bestFit="1" customWidth="1"/>
    <col min="4615" max="4615" width="14.28515625" style="134" bestFit="1" customWidth="1"/>
    <col min="4616" max="4616" width="17.5703125" style="134" bestFit="1" customWidth="1"/>
    <col min="4617" max="4622" width="14.28515625" style="134" bestFit="1" customWidth="1"/>
    <col min="4623" max="4623" width="17.5703125" style="134" bestFit="1" customWidth="1"/>
    <col min="4624" max="4624" width="44.28515625" style="134" bestFit="1" customWidth="1"/>
    <col min="4625" max="4625" width="39.5703125" style="134" bestFit="1" customWidth="1"/>
    <col min="4626" max="4626" width="23.85546875" style="134" bestFit="1" customWidth="1"/>
    <col min="4627" max="4627" width="23.28515625" style="134" bestFit="1" customWidth="1"/>
    <col min="4628" max="4629" width="14.28515625" style="134" bestFit="1" customWidth="1"/>
    <col min="4630" max="4630" width="43.7109375" style="134" bestFit="1" customWidth="1"/>
    <col min="4631" max="4631" width="52.28515625" style="134" bestFit="1" customWidth="1"/>
    <col min="4632" max="4632" width="73.28515625" style="134" bestFit="1" customWidth="1"/>
    <col min="4633" max="4633" width="15.42578125" style="134" bestFit="1" customWidth="1"/>
    <col min="4634" max="4864" width="9.140625" style="134"/>
    <col min="4865" max="4865" width="15" style="134" bestFit="1" customWidth="1"/>
    <col min="4866" max="4866" width="19.7109375" style="134" bestFit="1" customWidth="1"/>
    <col min="4867" max="4869" width="14.28515625" style="134" bestFit="1" customWidth="1"/>
    <col min="4870" max="4870" width="25.140625" style="134" bestFit="1" customWidth="1"/>
    <col min="4871" max="4871" width="14.28515625" style="134" bestFit="1" customWidth="1"/>
    <col min="4872" max="4872" width="17.5703125" style="134" bestFit="1" customWidth="1"/>
    <col min="4873" max="4878" width="14.28515625" style="134" bestFit="1" customWidth="1"/>
    <col min="4879" max="4879" width="17.5703125" style="134" bestFit="1" customWidth="1"/>
    <col min="4880" max="4880" width="44.28515625" style="134" bestFit="1" customWidth="1"/>
    <col min="4881" max="4881" width="39.5703125" style="134" bestFit="1" customWidth="1"/>
    <col min="4882" max="4882" width="23.85546875" style="134" bestFit="1" customWidth="1"/>
    <col min="4883" max="4883" width="23.28515625" style="134" bestFit="1" customWidth="1"/>
    <col min="4884" max="4885" width="14.28515625" style="134" bestFit="1" customWidth="1"/>
    <col min="4886" max="4886" width="43.7109375" style="134" bestFit="1" customWidth="1"/>
    <col min="4887" max="4887" width="52.28515625" style="134" bestFit="1" customWidth="1"/>
    <col min="4888" max="4888" width="73.28515625" style="134" bestFit="1" customWidth="1"/>
    <col min="4889" max="4889" width="15.42578125" style="134" bestFit="1" customWidth="1"/>
    <col min="4890" max="5120" width="9.140625" style="134"/>
    <col min="5121" max="5121" width="15" style="134" bestFit="1" customWidth="1"/>
    <col min="5122" max="5122" width="19.7109375" style="134" bestFit="1" customWidth="1"/>
    <col min="5123" max="5125" width="14.28515625" style="134" bestFit="1" customWidth="1"/>
    <col min="5126" max="5126" width="25.140625" style="134" bestFit="1" customWidth="1"/>
    <col min="5127" max="5127" width="14.28515625" style="134" bestFit="1" customWidth="1"/>
    <col min="5128" max="5128" width="17.5703125" style="134" bestFit="1" customWidth="1"/>
    <col min="5129" max="5134" width="14.28515625" style="134" bestFit="1" customWidth="1"/>
    <col min="5135" max="5135" width="17.5703125" style="134" bestFit="1" customWidth="1"/>
    <col min="5136" max="5136" width="44.28515625" style="134" bestFit="1" customWidth="1"/>
    <col min="5137" max="5137" width="39.5703125" style="134" bestFit="1" customWidth="1"/>
    <col min="5138" max="5138" width="23.85546875" style="134" bestFit="1" customWidth="1"/>
    <col min="5139" max="5139" width="23.28515625" style="134" bestFit="1" customWidth="1"/>
    <col min="5140" max="5141" width="14.28515625" style="134" bestFit="1" customWidth="1"/>
    <col min="5142" max="5142" width="43.7109375" style="134" bestFit="1" customWidth="1"/>
    <col min="5143" max="5143" width="52.28515625" style="134" bestFit="1" customWidth="1"/>
    <col min="5144" max="5144" width="73.28515625" style="134" bestFit="1" customWidth="1"/>
    <col min="5145" max="5145" width="15.42578125" style="134" bestFit="1" customWidth="1"/>
    <col min="5146" max="5376" width="9.140625" style="134"/>
    <col min="5377" max="5377" width="15" style="134" bestFit="1" customWidth="1"/>
    <col min="5378" max="5378" width="19.7109375" style="134" bestFit="1" customWidth="1"/>
    <col min="5379" max="5381" width="14.28515625" style="134" bestFit="1" customWidth="1"/>
    <col min="5382" max="5382" width="25.140625" style="134" bestFit="1" customWidth="1"/>
    <col min="5383" max="5383" width="14.28515625" style="134" bestFit="1" customWidth="1"/>
    <col min="5384" max="5384" width="17.5703125" style="134" bestFit="1" customWidth="1"/>
    <col min="5385" max="5390" width="14.28515625" style="134" bestFit="1" customWidth="1"/>
    <col min="5391" max="5391" width="17.5703125" style="134" bestFit="1" customWidth="1"/>
    <col min="5392" max="5392" width="44.28515625" style="134" bestFit="1" customWidth="1"/>
    <col min="5393" max="5393" width="39.5703125" style="134" bestFit="1" customWidth="1"/>
    <col min="5394" max="5394" width="23.85546875" style="134" bestFit="1" customWidth="1"/>
    <col min="5395" max="5395" width="23.28515625" style="134" bestFit="1" customWidth="1"/>
    <col min="5396" max="5397" width="14.28515625" style="134" bestFit="1" customWidth="1"/>
    <col min="5398" max="5398" width="43.7109375" style="134" bestFit="1" customWidth="1"/>
    <col min="5399" max="5399" width="52.28515625" style="134" bestFit="1" customWidth="1"/>
    <col min="5400" max="5400" width="73.28515625" style="134" bestFit="1" customWidth="1"/>
    <col min="5401" max="5401" width="15.42578125" style="134" bestFit="1" customWidth="1"/>
    <col min="5402" max="5632" width="9.140625" style="134"/>
    <col min="5633" max="5633" width="15" style="134" bestFit="1" customWidth="1"/>
    <col min="5634" max="5634" width="19.7109375" style="134" bestFit="1" customWidth="1"/>
    <col min="5635" max="5637" width="14.28515625" style="134" bestFit="1" customWidth="1"/>
    <col min="5638" max="5638" width="25.140625" style="134" bestFit="1" customWidth="1"/>
    <col min="5639" max="5639" width="14.28515625" style="134" bestFit="1" customWidth="1"/>
    <col min="5640" max="5640" width="17.5703125" style="134" bestFit="1" customWidth="1"/>
    <col min="5641" max="5646" width="14.28515625" style="134" bestFit="1" customWidth="1"/>
    <col min="5647" max="5647" width="17.5703125" style="134" bestFit="1" customWidth="1"/>
    <col min="5648" max="5648" width="44.28515625" style="134" bestFit="1" customWidth="1"/>
    <col min="5649" max="5649" width="39.5703125" style="134" bestFit="1" customWidth="1"/>
    <col min="5650" max="5650" width="23.85546875" style="134" bestFit="1" customWidth="1"/>
    <col min="5651" max="5651" width="23.28515625" style="134" bestFit="1" customWidth="1"/>
    <col min="5652" max="5653" width="14.28515625" style="134" bestFit="1" customWidth="1"/>
    <col min="5654" max="5654" width="43.7109375" style="134" bestFit="1" customWidth="1"/>
    <col min="5655" max="5655" width="52.28515625" style="134" bestFit="1" customWidth="1"/>
    <col min="5656" max="5656" width="73.28515625" style="134" bestFit="1" customWidth="1"/>
    <col min="5657" max="5657" width="15.42578125" style="134" bestFit="1" customWidth="1"/>
    <col min="5658" max="5888" width="9.140625" style="134"/>
    <col min="5889" max="5889" width="15" style="134" bestFit="1" customWidth="1"/>
    <col min="5890" max="5890" width="19.7109375" style="134" bestFit="1" customWidth="1"/>
    <col min="5891" max="5893" width="14.28515625" style="134" bestFit="1" customWidth="1"/>
    <col min="5894" max="5894" width="25.140625" style="134" bestFit="1" customWidth="1"/>
    <col min="5895" max="5895" width="14.28515625" style="134" bestFit="1" customWidth="1"/>
    <col min="5896" max="5896" width="17.5703125" style="134" bestFit="1" customWidth="1"/>
    <col min="5897" max="5902" width="14.28515625" style="134" bestFit="1" customWidth="1"/>
    <col min="5903" max="5903" width="17.5703125" style="134" bestFit="1" customWidth="1"/>
    <col min="5904" max="5904" width="44.28515625" style="134" bestFit="1" customWidth="1"/>
    <col min="5905" max="5905" width="39.5703125" style="134" bestFit="1" customWidth="1"/>
    <col min="5906" max="5906" width="23.85546875" style="134" bestFit="1" customWidth="1"/>
    <col min="5907" max="5907" width="23.28515625" style="134" bestFit="1" customWidth="1"/>
    <col min="5908" max="5909" width="14.28515625" style="134" bestFit="1" customWidth="1"/>
    <col min="5910" max="5910" width="43.7109375" style="134" bestFit="1" customWidth="1"/>
    <col min="5911" max="5911" width="52.28515625" style="134" bestFit="1" customWidth="1"/>
    <col min="5912" max="5912" width="73.28515625" style="134" bestFit="1" customWidth="1"/>
    <col min="5913" max="5913" width="15.42578125" style="134" bestFit="1" customWidth="1"/>
    <col min="5914" max="6144" width="9.140625" style="134"/>
    <col min="6145" max="6145" width="15" style="134" bestFit="1" customWidth="1"/>
    <col min="6146" max="6146" width="19.7109375" style="134" bestFit="1" customWidth="1"/>
    <col min="6147" max="6149" width="14.28515625" style="134" bestFit="1" customWidth="1"/>
    <col min="6150" max="6150" width="25.140625" style="134" bestFit="1" customWidth="1"/>
    <col min="6151" max="6151" width="14.28515625" style="134" bestFit="1" customWidth="1"/>
    <col min="6152" max="6152" width="17.5703125" style="134" bestFit="1" customWidth="1"/>
    <col min="6153" max="6158" width="14.28515625" style="134" bestFit="1" customWidth="1"/>
    <col min="6159" max="6159" width="17.5703125" style="134" bestFit="1" customWidth="1"/>
    <col min="6160" max="6160" width="44.28515625" style="134" bestFit="1" customWidth="1"/>
    <col min="6161" max="6161" width="39.5703125" style="134" bestFit="1" customWidth="1"/>
    <col min="6162" max="6162" width="23.85546875" style="134" bestFit="1" customWidth="1"/>
    <col min="6163" max="6163" width="23.28515625" style="134" bestFit="1" customWidth="1"/>
    <col min="6164" max="6165" width="14.28515625" style="134" bestFit="1" customWidth="1"/>
    <col min="6166" max="6166" width="43.7109375" style="134" bestFit="1" customWidth="1"/>
    <col min="6167" max="6167" width="52.28515625" style="134" bestFit="1" customWidth="1"/>
    <col min="6168" max="6168" width="73.28515625" style="134" bestFit="1" customWidth="1"/>
    <col min="6169" max="6169" width="15.42578125" style="134" bestFit="1" customWidth="1"/>
    <col min="6170" max="6400" width="9.140625" style="134"/>
    <col min="6401" max="6401" width="15" style="134" bestFit="1" customWidth="1"/>
    <col min="6402" max="6402" width="19.7109375" style="134" bestFit="1" customWidth="1"/>
    <col min="6403" max="6405" width="14.28515625" style="134" bestFit="1" customWidth="1"/>
    <col min="6406" max="6406" width="25.140625" style="134" bestFit="1" customWidth="1"/>
    <col min="6407" max="6407" width="14.28515625" style="134" bestFit="1" customWidth="1"/>
    <col min="6408" max="6408" width="17.5703125" style="134" bestFit="1" customWidth="1"/>
    <col min="6409" max="6414" width="14.28515625" style="134" bestFit="1" customWidth="1"/>
    <col min="6415" max="6415" width="17.5703125" style="134" bestFit="1" customWidth="1"/>
    <col min="6416" max="6416" width="44.28515625" style="134" bestFit="1" customWidth="1"/>
    <col min="6417" max="6417" width="39.5703125" style="134" bestFit="1" customWidth="1"/>
    <col min="6418" max="6418" width="23.85546875" style="134" bestFit="1" customWidth="1"/>
    <col min="6419" max="6419" width="23.28515625" style="134" bestFit="1" customWidth="1"/>
    <col min="6420" max="6421" width="14.28515625" style="134" bestFit="1" customWidth="1"/>
    <col min="6422" max="6422" width="43.7109375" style="134" bestFit="1" customWidth="1"/>
    <col min="6423" max="6423" width="52.28515625" style="134" bestFit="1" customWidth="1"/>
    <col min="6424" max="6424" width="73.28515625" style="134" bestFit="1" customWidth="1"/>
    <col min="6425" max="6425" width="15.42578125" style="134" bestFit="1" customWidth="1"/>
    <col min="6426" max="6656" width="9.140625" style="134"/>
    <col min="6657" max="6657" width="15" style="134" bestFit="1" customWidth="1"/>
    <col min="6658" max="6658" width="19.7109375" style="134" bestFit="1" customWidth="1"/>
    <col min="6659" max="6661" width="14.28515625" style="134" bestFit="1" customWidth="1"/>
    <col min="6662" max="6662" width="25.140625" style="134" bestFit="1" customWidth="1"/>
    <col min="6663" max="6663" width="14.28515625" style="134" bestFit="1" customWidth="1"/>
    <col min="6664" max="6664" width="17.5703125" style="134" bestFit="1" customWidth="1"/>
    <col min="6665" max="6670" width="14.28515625" style="134" bestFit="1" customWidth="1"/>
    <col min="6671" max="6671" width="17.5703125" style="134" bestFit="1" customWidth="1"/>
    <col min="6672" max="6672" width="44.28515625" style="134" bestFit="1" customWidth="1"/>
    <col min="6673" max="6673" width="39.5703125" style="134" bestFit="1" customWidth="1"/>
    <col min="6674" max="6674" width="23.85546875" style="134" bestFit="1" customWidth="1"/>
    <col min="6675" max="6675" width="23.28515625" style="134" bestFit="1" customWidth="1"/>
    <col min="6676" max="6677" width="14.28515625" style="134" bestFit="1" customWidth="1"/>
    <col min="6678" max="6678" width="43.7109375" style="134" bestFit="1" customWidth="1"/>
    <col min="6679" max="6679" width="52.28515625" style="134" bestFit="1" customWidth="1"/>
    <col min="6680" max="6680" width="73.28515625" style="134" bestFit="1" customWidth="1"/>
    <col min="6681" max="6681" width="15.42578125" style="134" bestFit="1" customWidth="1"/>
    <col min="6682" max="6912" width="9.140625" style="134"/>
    <col min="6913" max="6913" width="15" style="134" bestFit="1" customWidth="1"/>
    <col min="6914" max="6914" width="19.7109375" style="134" bestFit="1" customWidth="1"/>
    <col min="6915" max="6917" width="14.28515625" style="134" bestFit="1" customWidth="1"/>
    <col min="6918" max="6918" width="25.140625" style="134" bestFit="1" customWidth="1"/>
    <col min="6919" max="6919" width="14.28515625" style="134" bestFit="1" customWidth="1"/>
    <col min="6920" max="6920" width="17.5703125" style="134" bestFit="1" customWidth="1"/>
    <col min="6921" max="6926" width="14.28515625" style="134" bestFit="1" customWidth="1"/>
    <col min="6927" max="6927" width="17.5703125" style="134" bestFit="1" customWidth="1"/>
    <col min="6928" max="6928" width="44.28515625" style="134" bestFit="1" customWidth="1"/>
    <col min="6929" max="6929" width="39.5703125" style="134" bestFit="1" customWidth="1"/>
    <col min="6930" max="6930" width="23.85546875" style="134" bestFit="1" customWidth="1"/>
    <col min="6931" max="6931" width="23.28515625" style="134" bestFit="1" customWidth="1"/>
    <col min="6932" max="6933" width="14.28515625" style="134" bestFit="1" customWidth="1"/>
    <col min="6934" max="6934" width="43.7109375" style="134" bestFit="1" customWidth="1"/>
    <col min="6935" max="6935" width="52.28515625" style="134" bestFit="1" customWidth="1"/>
    <col min="6936" max="6936" width="73.28515625" style="134" bestFit="1" customWidth="1"/>
    <col min="6937" max="6937" width="15.42578125" style="134" bestFit="1" customWidth="1"/>
    <col min="6938" max="7168" width="9.140625" style="134"/>
    <col min="7169" max="7169" width="15" style="134" bestFit="1" customWidth="1"/>
    <col min="7170" max="7170" width="19.7109375" style="134" bestFit="1" customWidth="1"/>
    <col min="7171" max="7173" width="14.28515625" style="134" bestFit="1" customWidth="1"/>
    <col min="7174" max="7174" width="25.140625" style="134" bestFit="1" customWidth="1"/>
    <col min="7175" max="7175" width="14.28515625" style="134" bestFit="1" customWidth="1"/>
    <col min="7176" max="7176" width="17.5703125" style="134" bestFit="1" customWidth="1"/>
    <col min="7177" max="7182" width="14.28515625" style="134" bestFit="1" customWidth="1"/>
    <col min="7183" max="7183" width="17.5703125" style="134" bestFit="1" customWidth="1"/>
    <col min="7184" max="7184" width="44.28515625" style="134" bestFit="1" customWidth="1"/>
    <col min="7185" max="7185" width="39.5703125" style="134" bestFit="1" customWidth="1"/>
    <col min="7186" max="7186" width="23.85546875" style="134" bestFit="1" customWidth="1"/>
    <col min="7187" max="7187" width="23.28515625" style="134" bestFit="1" customWidth="1"/>
    <col min="7188" max="7189" width="14.28515625" style="134" bestFit="1" customWidth="1"/>
    <col min="7190" max="7190" width="43.7109375" style="134" bestFit="1" customWidth="1"/>
    <col min="7191" max="7191" width="52.28515625" style="134" bestFit="1" customWidth="1"/>
    <col min="7192" max="7192" width="73.28515625" style="134" bestFit="1" customWidth="1"/>
    <col min="7193" max="7193" width="15.42578125" style="134" bestFit="1" customWidth="1"/>
    <col min="7194" max="7424" width="9.140625" style="134"/>
    <col min="7425" max="7425" width="15" style="134" bestFit="1" customWidth="1"/>
    <col min="7426" max="7426" width="19.7109375" style="134" bestFit="1" customWidth="1"/>
    <col min="7427" max="7429" width="14.28515625" style="134" bestFit="1" customWidth="1"/>
    <col min="7430" max="7430" width="25.140625" style="134" bestFit="1" customWidth="1"/>
    <col min="7431" max="7431" width="14.28515625" style="134" bestFit="1" customWidth="1"/>
    <col min="7432" max="7432" width="17.5703125" style="134" bestFit="1" customWidth="1"/>
    <col min="7433" max="7438" width="14.28515625" style="134" bestFit="1" customWidth="1"/>
    <col min="7439" max="7439" width="17.5703125" style="134" bestFit="1" customWidth="1"/>
    <col min="7440" max="7440" width="44.28515625" style="134" bestFit="1" customWidth="1"/>
    <col min="7441" max="7441" width="39.5703125" style="134" bestFit="1" customWidth="1"/>
    <col min="7442" max="7442" width="23.85546875" style="134" bestFit="1" customWidth="1"/>
    <col min="7443" max="7443" width="23.28515625" style="134" bestFit="1" customWidth="1"/>
    <col min="7444" max="7445" width="14.28515625" style="134" bestFit="1" customWidth="1"/>
    <col min="7446" max="7446" width="43.7109375" style="134" bestFit="1" customWidth="1"/>
    <col min="7447" max="7447" width="52.28515625" style="134" bestFit="1" customWidth="1"/>
    <col min="7448" max="7448" width="73.28515625" style="134" bestFit="1" customWidth="1"/>
    <col min="7449" max="7449" width="15.42578125" style="134" bestFit="1" customWidth="1"/>
    <col min="7450" max="7680" width="9.140625" style="134"/>
    <col min="7681" max="7681" width="15" style="134" bestFit="1" customWidth="1"/>
    <col min="7682" max="7682" width="19.7109375" style="134" bestFit="1" customWidth="1"/>
    <col min="7683" max="7685" width="14.28515625" style="134" bestFit="1" customWidth="1"/>
    <col min="7686" max="7686" width="25.140625" style="134" bestFit="1" customWidth="1"/>
    <col min="7687" max="7687" width="14.28515625" style="134" bestFit="1" customWidth="1"/>
    <col min="7688" max="7688" width="17.5703125" style="134" bestFit="1" customWidth="1"/>
    <col min="7689" max="7694" width="14.28515625" style="134" bestFit="1" customWidth="1"/>
    <col min="7695" max="7695" width="17.5703125" style="134" bestFit="1" customWidth="1"/>
    <col min="7696" max="7696" width="44.28515625" style="134" bestFit="1" customWidth="1"/>
    <col min="7697" max="7697" width="39.5703125" style="134" bestFit="1" customWidth="1"/>
    <col min="7698" max="7698" width="23.85546875" style="134" bestFit="1" customWidth="1"/>
    <col min="7699" max="7699" width="23.28515625" style="134" bestFit="1" customWidth="1"/>
    <col min="7700" max="7701" width="14.28515625" style="134" bestFit="1" customWidth="1"/>
    <col min="7702" max="7702" width="43.7109375" style="134" bestFit="1" customWidth="1"/>
    <col min="7703" max="7703" width="52.28515625" style="134" bestFit="1" customWidth="1"/>
    <col min="7704" max="7704" width="73.28515625" style="134" bestFit="1" customWidth="1"/>
    <col min="7705" max="7705" width="15.42578125" style="134" bestFit="1" customWidth="1"/>
    <col min="7706" max="7936" width="9.140625" style="134"/>
    <col min="7937" max="7937" width="15" style="134" bestFit="1" customWidth="1"/>
    <col min="7938" max="7938" width="19.7109375" style="134" bestFit="1" customWidth="1"/>
    <col min="7939" max="7941" width="14.28515625" style="134" bestFit="1" customWidth="1"/>
    <col min="7942" max="7942" width="25.140625" style="134" bestFit="1" customWidth="1"/>
    <col min="7943" max="7943" width="14.28515625" style="134" bestFit="1" customWidth="1"/>
    <col min="7944" max="7944" width="17.5703125" style="134" bestFit="1" customWidth="1"/>
    <col min="7945" max="7950" width="14.28515625" style="134" bestFit="1" customWidth="1"/>
    <col min="7951" max="7951" width="17.5703125" style="134" bestFit="1" customWidth="1"/>
    <col min="7952" max="7952" width="44.28515625" style="134" bestFit="1" customWidth="1"/>
    <col min="7953" max="7953" width="39.5703125" style="134" bestFit="1" customWidth="1"/>
    <col min="7954" max="7954" width="23.85546875" style="134" bestFit="1" customWidth="1"/>
    <col min="7955" max="7955" width="23.28515625" style="134" bestFit="1" customWidth="1"/>
    <col min="7956" max="7957" width="14.28515625" style="134" bestFit="1" customWidth="1"/>
    <col min="7958" max="7958" width="43.7109375" style="134" bestFit="1" customWidth="1"/>
    <col min="7959" max="7959" width="52.28515625" style="134" bestFit="1" customWidth="1"/>
    <col min="7960" max="7960" width="73.28515625" style="134" bestFit="1" customWidth="1"/>
    <col min="7961" max="7961" width="15.42578125" style="134" bestFit="1" customWidth="1"/>
    <col min="7962" max="8192" width="9.140625" style="134"/>
    <col min="8193" max="8193" width="15" style="134" bestFit="1" customWidth="1"/>
    <col min="8194" max="8194" width="19.7109375" style="134" bestFit="1" customWidth="1"/>
    <col min="8195" max="8197" width="14.28515625" style="134" bestFit="1" customWidth="1"/>
    <col min="8198" max="8198" width="25.140625" style="134" bestFit="1" customWidth="1"/>
    <col min="8199" max="8199" width="14.28515625" style="134" bestFit="1" customWidth="1"/>
    <col min="8200" max="8200" width="17.5703125" style="134" bestFit="1" customWidth="1"/>
    <col min="8201" max="8206" width="14.28515625" style="134" bestFit="1" customWidth="1"/>
    <col min="8207" max="8207" width="17.5703125" style="134" bestFit="1" customWidth="1"/>
    <col min="8208" max="8208" width="44.28515625" style="134" bestFit="1" customWidth="1"/>
    <col min="8209" max="8209" width="39.5703125" style="134" bestFit="1" customWidth="1"/>
    <col min="8210" max="8210" width="23.85546875" style="134" bestFit="1" customWidth="1"/>
    <col min="8211" max="8211" width="23.28515625" style="134" bestFit="1" customWidth="1"/>
    <col min="8212" max="8213" width="14.28515625" style="134" bestFit="1" customWidth="1"/>
    <col min="8214" max="8214" width="43.7109375" style="134" bestFit="1" customWidth="1"/>
    <col min="8215" max="8215" width="52.28515625" style="134" bestFit="1" customWidth="1"/>
    <col min="8216" max="8216" width="73.28515625" style="134" bestFit="1" customWidth="1"/>
    <col min="8217" max="8217" width="15.42578125" style="134" bestFit="1" customWidth="1"/>
    <col min="8218" max="8448" width="9.140625" style="134"/>
    <col min="8449" max="8449" width="15" style="134" bestFit="1" customWidth="1"/>
    <col min="8450" max="8450" width="19.7109375" style="134" bestFit="1" customWidth="1"/>
    <col min="8451" max="8453" width="14.28515625" style="134" bestFit="1" customWidth="1"/>
    <col min="8454" max="8454" width="25.140625" style="134" bestFit="1" customWidth="1"/>
    <col min="8455" max="8455" width="14.28515625" style="134" bestFit="1" customWidth="1"/>
    <col min="8456" max="8456" width="17.5703125" style="134" bestFit="1" customWidth="1"/>
    <col min="8457" max="8462" width="14.28515625" style="134" bestFit="1" customWidth="1"/>
    <col min="8463" max="8463" width="17.5703125" style="134" bestFit="1" customWidth="1"/>
    <col min="8464" max="8464" width="44.28515625" style="134" bestFit="1" customWidth="1"/>
    <col min="8465" max="8465" width="39.5703125" style="134" bestFit="1" customWidth="1"/>
    <col min="8466" max="8466" width="23.85546875" style="134" bestFit="1" customWidth="1"/>
    <col min="8467" max="8467" width="23.28515625" style="134" bestFit="1" customWidth="1"/>
    <col min="8468" max="8469" width="14.28515625" style="134" bestFit="1" customWidth="1"/>
    <col min="8470" max="8470" width="43.7109375" style="134" bestFit="1" customWidth="1"/>
    <col min="8471" max="8471" width="52.28515625" style="134" bestFit="1" customWidth="1"/>
    <col min="8472" max="8472" width="73.28515625" style="134" bestFit="1" customWidth="1"/>
    <col min="8473" max="8473" width="15.42578125" style="134" bestFit="1" customWidth="1"/>
    <col min="8474" max="8704" width="9.140625" style="134"/>
    <col min="8705" max="8705" width="15" style="134" bestFit="1" customWidth="1"/>
    <col min="8706" max="8706" width="19.7109375" style="134" bestFit="1" customWidth="1"/>
    <col min="8707" max="8709" width="14.28515625" style="134" bestFit="1" customWidth="1"/>
    <col min="8710" max="8710" width="25.140625" style="134" bestFit="1" customWidth="1"/>
    <col min="8711" max="8711" width="14.28515625" style="134" bestFit="1" customWidth="1"/>
    <col min="8712" max="8712" width="17.5703125" style="134" bestFit="1" customWidth="1"/>
    <col min="8713" max="8718" width="14.28515625" style="134" bestFit="1" customWidth="1"/>
    <col min="8719" max="8719" width="17.5703125" style="134" bestFit="1" customWidth="1"/>
    <col min="8720" max="8720" width="44.28515625" style="134" bestFit="1" customWidth="1"/>
    <col min="8721" max="8721" width="39.5703125" style="134" bestFit="1" customWidth="1"/>
    <col min="8722" max="8722" width="23.85546875" style="134" bestFit="1" customWidth="1"/>
    <col min="8723" max="8723" width="23.28515625" style="134" bestFit="1" customWidth="1"/>
    <col min="8724" max="8725" width="14.28515625" style="134" bestFit="1" customWidth="1"/>
    <col min="8726" max="8726" width="43.7109375" style="134" bestFit="1" customWidth="1"/>
    <col min="8727" max="8727" width="52.28515625" style="134" bestFit="1" customWidth="1"/>
    <col min="8728" max="8728" width="73.28515625" style="134" bestFit="1" customWidth="1"/>
    <col min="8729" max="8729" width="15.42578125" style="134" bestFit="1" customWidth="1"/>
    <col min="8730" max="8960" width="9.140625" style="134"/>
    <col min="8961" max="8961" width="15" style="134" bestFit="1" customWidth="1"/>
    <col min="8962" max="8962" width="19.7109375" style="134" bestFit="1" customWidth="1"/>
    <col min="8963" max="8965" width="14.28515625" style="134" bestFit="1" customWidth="1"/>
    <col min="8966" max="8966" width="25.140625" style="134" bestFit="1" customWidth="1"/>
    <col min="8967" max="8967" width="14.28515625" style="134" bestFit="1" customWidth="1"/>
    <col min="8968" max="8968" width="17.5703125" style="134" bestFit="1" customWidth="1"/>
    <col min="8969" max="8974" width="14.28515625" style="134" bestFit="1" customWidth="1"/>
    <col min="8975" max="8975" width="17.5703125" style="134" bestFit="1" customWidth="1"/>
    <col min="8976" max="8976" width="44.28515625" style="134" bestFit="1" customWidth="1"/>
    <col min="8977" max="8977" width="39.5703125" style="134" bestFit="1" customWidth="1"/>
    <col min="8978" max="8978" width="23.85546875" style="134" bestFit="1" customWidth="1"/>
    <col min="8979" max="8979" width="23.28515625" style="134" bestFit="1" customWidth="1"/>
    <col min="8980" max="8981" width="14.28515625" style="134" bestFit="1" customWidth="1"/>
    <col min="8982" max="8982" width="43.7109375" style="134" bestFit="1" customWidth="1"/>
    <col min="8983" max="8983" width="52.28515625" style="134" bestFit="1" customWidth="1"/>
    <col min="8984" max="8984" width="73.28515625" style="134" bestFit="1" customWidth="1"/>
    <col min="8985" max="8985" width="15.42578125" style="134" bestFit="1" customWidth="1"/>
    <col min="8986" max="9216" width="9.140625" style="134"/>
    <col min="9217" max="9217" width="15" style="134" bestFit="1" customWidth="1"/>
    <col min="9218" max="9218" width="19.7109375" style="134" bestFit="1" customWidth="1"/>
    <col min="9219" max="9221" width="14.28515625" style="134" bestFit="1" customWidth="1"/>
    <col min="9222" max="9222" width="25.140625" style="134" bestFit="1" customWidth="1"/>
    <col min="9223" max="9223" width="14.28515625" style="134" bestFit="1" customWidth="1"/>
    <col min="9224" max="9224" width="17.5703125" style="134" bestFit="1" customWidth="1"/>
    <col min="9225" max="9230" width="14.28515625" style="134" bestFit="1" customWidth="1"/>
    <col min="9231" max="9231" width="17.5703125" style="134" bestFit="1" customWidth="1"/>
    <col min="9232" max="9232" width="44.28515625" style="134" bestFit="1" customWidth="1"/>
    <col min="9233" max="9233" width="39.5703125" style="134" bestFit="1" customWidth="1"/>
    <col min="9234" max="9234" width="23.85546875" style="134" bestFit="1" customWidth="1"/>
    <col min="9235" max="9235" width="23.28515625" style="134" bestFit="1" customWidth="1"/>
    <col min="9236" max="9237" width="14.28515625" style="134" bestFit="1" customWidth="1"/>
    <col min="9238" max="9238" width="43.7109375" style="134" bestFit="1" customWidth="1"/>
    <col min="9239" max="9239" width="52.28515625" style="134" bestFit="1" customWidth="1"/>
    <col min="9240" max="9240" width="73.28515625" style="134" bestFit="1" customWidth="1"/>
    <col min="9241" max="9241" width="15.42578125" style="134" bestFit="1" customWidth="1"/>
    <col min="9242" max="9472" width="9.140625" style="134"/>
    <col min="9473" max="9473" width="15" style="134" bestFit="1" customWidth="1"/>
    <col min="9474" max="9474" width="19.7109375" style="134" bestFit="1" customWidth="1"/>
    <col min="9475" max="9477" width="14.28515625" style="134" bestFit="1" customWidth="1"/>
    <col min="9478" max="9478" width="25.140625" style="134" bestFit="1" customWidth="1"/>
    <col min="9479" max="9479" width="14.28515625" style="134" bestFit="1" customWidth="1"/>
    <col min="9480" max="9480" width="17.5703125" style="134" bestFit="1" customWidth="1"/>
    <col min="9481" max="9486" width="14.28515625" style="134" bestFit="1" customWidth="1"/>
    <col min="9487" max="9487" width="17.5703125" style="134" bestFit="1" customWidth="1"/>
    <col min="9488" max="9488" width="44.28515625" style="134" bestFit="1" customWidth="1"/>
    <col min="9489" max="9489" width="39.5703125" style="134" bestFit="1" customWidth="1"/>
    <col min="9490" max="9490" width="23.85546875" style="134" bestFit="1" customWidth="1"/>
    <col min="9491" max="9491" width="23.28515625" style="134" bestFit="1" customWidth="1"/>
    <col min="9492" max="9493" width="14.28515625" style="134" bestFit="1" customWidth="1"/>
    <col min="9494" max="9494" width="43.7109375" style="134" bestFit="1" customWidth="1"/>
    <col min="9495" max="9495" width="52.28515625" style="134" bestFit="1" customWidth="1"/>
    <col min="9496" max="9496" width="73.28515625" style="134" bestFit="1" customWidth="1"/>
    <col min="9497" max="9497" width="15.42578125" style="134" bestFit="1" customWidth="1"/>
    <col min="9498" max="9728" width="9.140625" style="134"/>
    <col min="9729" max="9729" width="15" style="134" bestFit="1" customWidth="1"/>
    <col min="9730" max="9730" width="19.7109375" style="134" bestFit="1" customWidth="1"/>
    <col min="9731" max="9733" width="14.28515625" style="134" bestFit="1" customWidth="1"/>
    <col min="9734" max="9734" width="25.140625" style="134" bestFit="1" customWidth="1"/>
    <col min="9735" max="9735" width="14.28515625" style="134" bestFit="1" customWidth="1"/>
    <col min="9736" max="9736" width="17.5703125" style="134" bestFit="1" customWidth="1"/>
    <col min="9737" max="9742" width="14.28515625" style="134" bestFit="1" customWidth="1"/>
    <col min="9743" max="9743" width="17.5703125" style="134" bestFit="1" customWidth="1"/>
    <col min="9744" max="9744" width="44.28515625" style="134" bestFit="1" customWidth="1"/>
    <col min="9745" max="9745" width="39.5703125" style="134" bestFit="1" customWidth="1"/>
    <col min="9746" max="9746" width="23.85546875" style="134" bestFit="1" customWidth="1"/>
    <col min="9747" max="9747" width="23.28515625" style="134" bestFit="1" customWidth="1"/>
    <col min="9748" max="9749" width="14.28515625" style="134" bestFit="1" customWidth="1"/>
    <col min="9750" max="9750" width="43.7109375" style="134" bestFit="1" customWidth="1"/>
    <col min="9751" max="9751" width="52.28515625" style="134" bestFit="1" customWidth="1"/>
    <col min="9752" max="9752" width="73.28515625" style="134" bestFit="1" customWidth="1"/>
    <col min="9753" max="9753" width="15.42578125" style="134" bestFit="1" customWidth="1"/>
    <col min="9754" max="9984" width="9.140625" style="134"/>
    <col min="9985" max="9985" width="15" style="134" bestFit="1" customWidth="1"/>
    <col min="9986" max="9986" width="19.7109375" style="134" bestFit="1" customWidth="1"/>
    <col min="9987" max="9989" width="14.28515625" style="134" bestFit="1" customWidth="1"/>
    <col min="9990" max="9990" width="25.140625" style="134" bestFit="1" customWidth="1"/>
    <col min="9991" max="9991" width="14.28515625" style="134" bestFit="1" customWidth="1"/>
    <col min="9992" max="9992" width="17.5703125" style="134" bestFit="1" customWidth="1"/>
    <col min="9993" max="9998" width="14.28515625" style="134" bestFit="1" customWidth="1"/>
    <col min="9999" max="9999" width="17.5703125" style="134" bestFit="1" customWidth="1"/>
    <col min="10000" max="10000" width="44.28515625" style="134" bestFit="1" customWidth="1"/>
    <col min="10001" max="10001" width="39.5703125" style="134" bestFit="1" customWidth="1"/>
    <col min="10002" max="10002" width="23.85546875" style="134" bestFit="1" customWidth="1"/>
    <col min="10003" max="10003" width="23.28515625" style="134" bestFit="1" customWidth="1"/>
    <col min="10004" max="10005" width="14.28515625" style="134" bestFit="1" customWidth="1"/>
    <col min="10006" max="10006" width="43.7109375" style="134" bestFit="1" customWidth="1"/>
    <col min="10007" max="10007" width="52.28515625" style="134" bestFit="1" customWidth="1"/>
    <col min="10008" max="10008" width="73.28515625" style="134" bestFit="1" customWidth="1"/>
    <col min="10009" max="10009" width="15.42578125" style="134" bestFit="1" customWidth="1"/>
    <col min="10010" max="10240" width="9.140625" style="134"/>
    <col min="10241" max="10241" width="15" style="134" bestFit="1" customWidth="1"/>
    <col min="10242" max="10242" width="19.7109375" style="134" bestFit="1" customWidth="1"/>
    <col min="10243" max="10245" width="14.28515625" style="134" bestFit="1" customWidth="1"/>
    <col min="10246" max="10246" width="25.140625" style="134" bestFit="1" customWidth="1"/>
    <col min="10247" max="10247" width="14.28515625" style="134" bestFit="1" customWidth="1"/>
    <col min="10248" max="10248" width="17.5703125" style="134" bestFit="1" customWidth="1"/>
    <col min="10249" max="10254" width="14.28515625" style="134" bestFit="1" customWidth="1"/>
    <col min="10255" max="10255" width="17.5703125" style="134" bestFit="1" customWidth="1"/>
    <col min="10256" max="10256" width="44.28515625" style="134" bestFit="1" customWidth="1"/>
    <col min="10257" max="10257" width="39.5703125" style="134" bestFit="1" customWidth="1"/>
    <col min="10258" max="10258" width="23.85546875" style="134" bestFit="1" customWidth="1"/>
    <col min="10259" max="10259" width="23.28515625" style="134" bestFit="1" customWidth="1"/>
    <col min="10260" max="10261" width="14.28515625" style="134" bestFit="1" customWidth="1"/>
    <col min="10262" max="10262" width="43.7109375" style="134" bestFit="1" customWidth="1"/>
    <col min="10263" max="10263" width="52.28515625" style="134" bestFit="1" customWidth="1"/>
    <col min="10264" max="10264" width="73.28515625" style="134" bestFit="1" customWidth="1"/>
    <col min="10265" max="10265" width="15.42578125" style="134" bestFit="1" customWidth="1"/>
    <col min="10266" max="10496" width="9.140625" style="134"/>
    <col min="10497" max="10497" width="15" style="134" bestFit="1" customWidth="1"/>
    <col min="10498" max="10498" width="19.7109375" style="134" bestFit="1" customWidth="1"/>
    <col min="10499" max="10501" width="14.28515625" style="134" bestFit="1" customWidth="1"/>
    <col min="10502" max="10502" width="25.140625" style="134" bestFit="1" customWidth="1"/>
    <col min="10503" max="10503" width="14.28515625" style="134" bestFit="1" customWidth="1"/>
    <col min="10504" max="10504" width="17.5703125" style="134" bestFit="1" customWidth="1"/>
    <col min="10505" max="10510" width="14.28515625" style="134" bestFit="1" customWidth="1"/>
    <col min="10511" max="10511" width="17.5703125" style="134" bestFit="1" customWidth="1"/>
    <col min="10512" max="10512" width="44.28515625" style="134" bestFit="1" customWidth="1"/>
    <col min="10513" max="10513" width="39.5703125" style="134" bestFit="1" customWidth="1"/>
    <col min="10514" max="10514" width="23.85546875" style="134" bestFit="1" customWidth="1"/>
    <col min="10515" max="10515" width="23.28515625" style="134" bestFit="1" customWidth="1"/>
    <col min="10516" max="10517" width="14.28515625" style="134" bestFit="1" customWidth="1"/>
    <col min="10518" max="10518" width="43.7109375" style="134" bestFit="1" customWidth="1"/>
    <col min="10519" max="10519" width="52.28515625" style="134" bestFit="1" customWidth="1"/>
    <col min="10520" max="10520" width="73.28515625" style="134" bestFit="1" customWidth="1"/>
    <col min="10521" max="10521" width="15.42578125" style="134" bestFit="1" customWidth="1"/>
    <col min="10522" max="10752" width="9.140625" style="134"/>
    <col min="10753" max="10753" width="15" style="134" bestFit="1" customWidth="1"/>
    <col min="10754" max="10754" width="19.7109375" style="134" bestFit="1" customWidth="1"/>
    <col min="10755" max="10757" width="14.28515625" style="134" bestFit="1" customWidth="1"/>
    <col min="10758" max="10758" width="25.140625" style="134" bestFit="1" customWidth="1"/>
    <col min="10759" max="10759" width="14.28515625" style="134" bestFit="1" customWidth="1"/>
    <col min="10760" max="10760" width="17.5703125" style="134" bestFit="1" customWidth="1"/>
    <col min="10761" max="10766" width="14.28515625" style="134" bestFit="1" customWidth="1"/>
    <col min="10767" max="10767" width="17.5703125" style="134" bestFit="1" customWidth="1"/>
    <col min="10768" max="10768" width="44.28515625" style="134" bestFit="1" customWidth="1"/>
    <col min="10769" max="10769" width="39.5703125" style="134" bestFit="1" customWidth="1"/>
    <col min="10770" max="10770" width="23.85546875" style="134" bestFit="1" customWidth="1"/>
    <col min="10771" max="10771" width="23.28515625" style="134" bestFit="1" customWidth="1"/>
    <col min="10772" max="10773" width="14.28515625" style="134" bestFit="1" customWidth="1"/>
    <col min="10774" max="10774" width="43.7109375" style="134" bestFit="1" customWidth="1"/>
    <col min="10775" max="10775" width="52.28515625" style="134" bestFit="1" customWidth="1"/>
    <col min="10776" max="10776" width="73.28515625" style="134" bestFit="1" customWidth="1"/>
    <col min="10777" max="10777" width="15.42578125" style="134" bestFit="1" customWidth="1"/>
    <col min="10778" max="11008" width="9.140625" style="134"/>
    <col min="11009" max="11009" width="15" style="134" bestFit="1" customWidth="1"/>
    <col min="11010" max="11010" width="19.7109375" style="134" bestFit="1" customWidth="1"/>
    <col min="11011" max="11013" width="14.28515625" style="134" bestFit="1" customWidth="1"/>
    <col min="11014" max="11014" width="25.140625" style="134" bestFit="1" customWidth="1"/>
    <col min="11015" max="11015" width="14.28515625" style="134" bestFit="1" customWidth="1"/>
    <col min="11016" max="11016" width="17.5703125" style="134" bestFit="1" customWidth="1"/>
    <col min="11017" max="11022" width="14.28515625" style="134" bestFit="1" customWidth="1"/>
    <col min="11023" max="11023" width="17.5703125" style="134" bestFit="1" customWidth="1"/>
    <col min="11024" max="11024" width="44.28515625" style="134" bestFit="1" customWidth="1"/>
    <col min="11025" max="11025" width="39.5703125" style="134" bestFit="1" customWidth="1"/>
    <col min="11026" max="11026" width="23.85546875" style="134" bestFit="1" customWidth="1"/>
    <col min="11027" max="11027" width="23.28515625" style="134" bestFit="1" customWidth="1"/>
    <col min="11028" max="11029" width="14.28515625" style="134" bestFit="1" customWidth="1"/>
    <col min="11030" max="11030" width="43.7109375" style="134" bestFit="1" customWidth="1"/>
    <col min="11031" max="11031" width="52.28515625" style="134" bestFit="1" customWidth="1"/>
    <col min="11032" max="11032" width="73.28515625" style="134" bestFit="1" customWidth="1"/>
    <col min="11033" max="11033" width="15.42578125" style="134" bestFit="1" customWidth="1"/>
    <col min="11034" max="11264" width="9.140625" style="134"/>
    <col min="11265" max="11265" width="15" style="134" bestFit="1" customWidth="1"/>
    <col min="11266" max="11266" width="19.7109375" style="134" bestFit="1" customWidth="1"/>
    <col min="11267" max="11269" width="14.28515625" style="134" bestFit="1" customWidth="1"/>
    <col min="11270" max="11270" width="25.140625" style="134" bestFit="1" customWidth="1"/>
    <col min="11271" max="11271" width="14.28515625" style="134" bestFit="1" customWidth="1"/>
    <col min="11272" max="11272" width="17.5703125" style="134" bestFit="1" customWidth="1"/>
    <col min="11273" max="11278" width="14.28515625" style="134" bestFit="1" customWidth="1"/>
    <col min="11279" max="11279" width="17.5703125" style="134" bestFit="1" customWidth="1"/>
    <col min="11280" max="11280" width="44.28515625" style="134" bestFit="1" customWidth="1"/>
    <col min="11281" max="11281" width="39.5703125" style="134" bestFit="1" customWidth="1"/>
    <col min="11282" max="11282" width="23.85546875" style="134" bestFit="1" customWidth="1"/>
    <col min="11283" max="11283" width="23.28515625" style="134" bestFit="1" customWidth="1"/>
    <col min="11284" max="11285" width="14.28515625" style="134" bestFit="1" customWidth="1"/>
    <col min="11286" max="11286" width="43.7109375" style="134" bestFit="1" customWidth="1"/>
    <col min="11287" max="11287" width="52.28515625" style="134" bestFit="1" customWidth="1"/>
    <col min="11288" max="11288" width="73.28515625" style="134" bestFit="1" customWidth="1"/>
    <col min="11289" max="11289" width="15.42578125" style="134" bestFit="1" customWidth="1"/>
    <col min="11290" max="11520" width="9.140625" style="134"/>
    <col min="11521" max="11521" width="15" style="134" bestFit="1" customWidth="1"/>
    <col min="11522" max="11522" width="19.7109375" style="134" bestFit="1" customWidth="1"/>
    <col min="11523" max="11525" width="14.28515625" style="134" bestFit="1" customWidth="1"/>
    <col min="11526" max="11526" width="25.140625" style="134" bestFit="1" customWidth="1"/>
    <col min="11527" max="11527" width="14.28515625" style="134" bestFit="1" customWidth="1"/>
    <col min="11528" max="11528" width="17.5703125" style="134" bestFit="1" customWidth="1"/>
    <col min="11529" max="11534" width="14.28515625" style="134" bestFit="1" customWidth="1"/>
    <col min="11535" max="11535" width="17.5703125" style="134" bestFit="1" customWidth="1"/>
    <col min="11536" max="11536" width="44.28515625" style="134" bestFit="1" customWidth="1"/>
    <col min="11537" max="11537" width="39.5703125" style="134" bestFit="1" customWidth="1"/>
    <col min="11538" max="11538" width="23.85546875" style="134" bestFit="1" customWidth="1"/>
    <col min="11539" max="11539" width="23.28515625" style="134" bestFit="1" customWidth="1"/>
    <col min="11540" max="11541" width="14.28515625" style="134" bestFit="1" customWidth="1"/>
    <col min="11542" max="11542" width="43.7109375" style="134" bestFit="1" customWidth="1"/>
    <col min="11543" max="11543" width="52.28515625" style="134" bestFit="1" customWidth="1"/>
    <col min="11544" max="11544" width="73.28515625" style="134" bestFit="1" customWidth="1"/>
    <col min="11545" max="11545" width="15.42578125" style="134" bestFit="1" customWidth="1"/>
    <col min="11546" max="11776" width="9.140625" style="134"/>
    <col min="11777" max="11777" width="15" style="134" bestFit="1" customWidth="1"/>
    <col min="11778" max="11778" width="19.7109375" style="134" bestFit="1" customWidth="1"/>
    <col min="11779" max="11781" width="14.28515625" style="134" bestFit="1" customWidth="1"/>
    <col min="11782" max="11782" width="25.140625" style="134" bestFit="1" customWidth="1"/>
    <col min="11783" max="11783" width="14.28515625" style="134" bestFit="1" customWidth="1"/>
    <col min="11784" max="11784" width="17.5703125" style="134" bestFit="1" customWidth="1"/>
    <col min="11785" max="11790" width="14.28515625" style="134" bestFit="1" customWidth="1"/>
    <col min="11791" max="11791" width="17.5703125" style="134" bestFit="1" customWidth="1"/>
    <col min="11792" max="11792" width="44.28515625" style="134" bestFit="1" customWidth="1"/>
    <col min="11793" max="11793" width="39.5703125" style="134" bestFit="1" customWidth="1"/>
    <col min="11794" max="11794" width="23.85546875" style="134" bestFit="1" customWidth="1"/>
    <col min="11795" max="11795" width="23.28515625" style="134" bestFit="1" customWidth="1"/>
    <col min="11796" max="11797" width="14.28515625" style="134" bestFit="1" customWidth="1"/>
    <col min="11798" max="11798" width="43.7109375" style="134" bestFit="1" customWidth="1"/>
    <col min="11799" max="11799" width="52.28515625" style="134" bestFit="1" customWidth="1"/>
    <col min="11800" max="11800" width="73.28515625" style="134" bestFit="1" customWidth="1"/>
    <col min="11801" max="11801" width="15.42578125" style="134" bestFit="1" customWidth="1"/>
    <col min="11802" max="12032" width="9.140625" style="134"/>
    <col min="12033" max="12033" width="15" style="134" bestFit="1" customWidth="1"/>
    <col min="12034" max="12034" width="19.7109375" style="134" bestFit="1" customWidth="1"/>
    <col min="12035" max="12037" width="14.28515625" style="134" bestFit="1" customWidth="1"/>
    <col min="12038" max="12038" width="25.140625" style="134" bestFit="1" customWidth="1"/>
    <col min="12039" max="12039" width="14.28515625" style="134" bestFit="1" customWidth="1"/>
    <col min="12040" max="12040" width="17.5703125" style="134" bestFit="1" customWidth="1"/>
    <col min="12041" max="12046" width="14.28515625" style="134" bestFit="1" customWidth="1"/>
    <col min="12047" max="12047" width="17.5703125" style="134" bestFit="1" customWidth="1"/>
    <col min="12048" max="12048" width="44.28515625" style="134" bestFit="1" customWidth="1"/>
    <col min="12049" max="12049" width="39.5703125" style="134" bestFit="1" customWidth="1"/>
    <col min="12050" max="12050" width="23.85546875" style="134" bestFit="1" customWidth="1"/>
    <col min="12051" max="12051" width="23.28515625" style="134" bestFit="1" customWidth="1"/>
    <col min="12052" max="12053" width="14.28515625" style="134" bestFit="1" customWidth="1"/>
    <col min="12054" max="12054" width="43.7109375" style="134" bestFit="1" customWidth="1"/>
    <col min="12055" max="12055" width="52.28515625" style="134" bestFit="1" customWidth="1"/>
    <col min="12056" max="12056" width="73.28515625" style="134" bestFit="1" customWidth="1"/>
    <col min="12057" max="12057" width="15.42578125" style="134" bestFit="1" customWidth="1"/>
    <col min="12058" max="12288" width="9.140625" style="134"/>
    <col min="12289" max="12289" width="15" style="134" bestFit="1" customWidth="1"/>
    <col min="12290" max="12290" width="19.7109375" style="134" bestFit="1" customWidth="1"/>
    <col min="12291" max="12293" width="14.28515625" style="134" bestFit="1" customWidth="1"/>
    <col min="12294" max="12294" width="25.140625" style="134" bestFit="1" customWidth="1"/>
    <col min="12295" max="12295" width="14.28515625" style="134" bestFit="1" customWidth="1"/>
    <col min="12296" max="12296" width="17.5703125" style="134" bestFit="1" customWidth="1"/>
    <col min="12297" max="12302" width="14.28515625" style="134" bestFit="1" customWidth="1"/>
    <col min="12303" max="12303" width="17.5703125" style="134" bestFit="1" customWidth="1"/>
    <col min="12304" max="12304" width="44.28515625" style="134" bestFit="1" customWidth="1"/>
    <col min="12305" max="12305" width="39.5703125" style="134" bestFit="1" customWidth="1"/>
    <col min="12306" max="12306" width="23.85546875" style="134" bestFit="1" customWidth="1"/>
    <col min="12307" max="12307" width="23.28515625" style="134" bestFit="1" customWidth="1"/>
    <col min="12308" max="12309" width="14.28515625" style="134" bestFit="1" customWidth="1"/>
    <col min="12310" max="12310" width="43.7109375" style="134" bestFit="1" customWidth="1"/>
    <col min="12311" max="12311" width="52.28515625" style="134" bestFit="1" customWidth="1"/>
    <col min="12312" max="12312" width="73.28515625" style="134" bestFit="1" customWidth="1"/>
    <col min="12313" max="12313" width="15.42578125" style="134" bestFit="1" customWidth="1"/>
    <col min="12314" max="12544" width="9.140625" style="134"/>
    <col min="12545" max="12545" width="15" style="134" bestFit="1" customWidth="1"/>
    <col min="12546" max="12546" width="19.7109375" style="134" bestFit="1" customWidth="1"/>
    <col min="12547" max="12549" width="14.28515625" style="134" bestFit="1" customWidth="1"/>
    <col min="12550" max="12550" width="25.140625" style="134" bestFit="1" customWidth="1"/>
    <col min="12551" max="12551" width="14.28515625" style="134" bestFit="1" customWidth="1"/>
    <col min="12552" max="12552" width="17.5703125" style="134" bestFit="1" customWidth="1"/>
    <col min="12553" max="12558" width="14.28515625" style="134" bestFit="1" customWidth="1"/>
    <col min="12559" max="12559" width="17.5703125" style="134" bestFit="1" customWidth="1"/>
    <col min="12560" max="12560" width="44.28515625" style="134" bestFit="1" customWidth="1"/>
    <col min="12561" max="12561" width="39.5703125" style="134" bestFit="1" customWidth="1"/>
    <col min="12562" max="12562" width="23.85546875" style="134" bestFit="1" customWidth="1"/>
    <col min="12563" max="12563" width="23.28515625" style="134" bestFit="1" customWidth="1"/>
    <col min="12564" max="12565" width="14.28515625" style="134" bestFit="1" customWidth="1"/>
    <col min="12566" max="12566" width="43.7109375" style="134" bestFit="1" customWidth="1"/>
    <col min="12567" max="12567" width="52.28515625" style="134" bestFit="1" customWidth="1"/>
    <col min="12568" max="12568" width="73.28515625" style="134" bestFit="1" customWidth="1"/>
    <col min="12569" max="12569" width="15.42578125" style="134" bestFit="1" customWidth="1"/>
    <col min="12570" max="12800" width="9.140625" style="134"/>
    <col min="12801" max="12801" width="15" style="134" bestFit="1" customWidth="1"/>
    <col min="12802" max="12802" width="19.7109375" style="134" bestFit="1" customWidth="1"/>
    <col min="12803" max="12805" width="14.28515625" style="134" bestFit="1" customWidth="1"/>
    <col min="12806" max="12806" width="25.140625" style="134" bestFit="1" customWidth="1"/>
    <col min="12807" max="12807" width="14.28515625" style="134" bestFit="1" customWidth="1"/>
    <col min="12808" max="12808" width="17.5703125" style="134" bestFit="1" customWidth="1"/>
    <col min="12809" max="12814" width="14.28515625" style="134" bestFit="1" customWidth="1"/>
    <col min="12815" max="12815" width="17.5703125" style="134" bestFit="1" customWidth="1"/>
    <col min="12816" max="12816" width="44.28515625" style="134" bestFit="1" customWidth="1"/>
    <col min="12817" max="12817" width="39.5703125" style="134" bestFit="1" customWidth="1"/>
    <col min="12818" max="12818" width="23.85546875" style="134" bestFit="1" customWidth="1"/>
    <col min="12819" max="12819" width="23.28515625" style="134" bestFit="1" customWidth="1"/>
    <col min="12820" max="12821" width="14.28515625" style="134" bestFit="1" customWidth="1"/>
    <col min="12822" max="12822" width="43.7109375" style="134" bestFit="1" customWidth="1"/>
    <col min="12823" max="12823" width="52.28515625" style="134" bestFit="1" customWidth="1"/>
    <col min="12824" max="12824" width="73.28515625" style="134" bestFit="1" customWidth="1"/>
    <col min="12825" max="12825" width="15.42578125" style="134" bestFit="1" customWidth="1"/>
    <col min="12826" max="13056" width="9.140625" style="134"/>
    <col min="13057" max="13057" width="15" style="134" bestFit="1" customWidth="1"/>
    <col min="13058" max="13058" width="19.7109375" style="134" bestFit="1" customWidth="1"/>
    <col min="13059" max="13061" width="14.28515625" style="134" bestFit="1" customWidth="1"/>
    <col min="13062" max="13062" width="25.140625" style="134" bestFit="1" customWidth="1"/>
    <col min="13063" max="13063" width="14.28515625" style="134" bestFit="1" customWidth="1"/>
    <col min="13064" max="13064" width="17.5703125" style="134" bestFit="1" customWidth="1"/>
    <col min="13065" max="13070" width="14.28515625" style="134" bestFit="1" customWidth="1"/>
    <col min="13071" max="13071" width="17.5703125" style="134" bestFit="1" customWidth="1"/>
    <col min="13072" max="13072" width="44.28515625" style="134" bestFit="1" customWidth="1"/>
    <col min="13073" max="13073" width="39.5703125" style="134" bestFit="1" customWidth="1"/>
    <col min="13074" max="13074" width="23.85546875" style="134" bestFit="1" customWidth="1"/>
    <col min="13075" max="13075" width="23.28515625" style="134" bestFit="1" customWidth="1"/>
    <col min="13076" max="13077" width="14.28515625" style="134" bestFit="1" customWidth="1"/>
    <col min="13078" max="13078" width="43.7109375" style="134" bestFit="1" customWidth="1"/>
    <col min="13079" max="13079" width="52.28515625" style="134" bestFit="1" customWidth="1"/>
    <col min="13080" max="13080" width="73.28515625" style="134" bestFit="1" customWidth="1"/>
    <col min="13081" max="13081" width="15.42578125" style="134" bestFit="1" customWidth="1"/>
    <col min="13082" max="13312" width="9.140625" style="134"/>
    <col min="13313" max="13313" width="15" style="134" bestFit="1" customWidth="1"/>
    <col min="13314" max="13314" width="19.7109375" style="134" bestFit="1" customWidth="1"/>
    <col min="13315" max="13317" width="14.28515625" style="134" bestFit="1" customWidth="1"/>
    <col min="13318" max="13318" width="25.140625" style="134" bestFit="1" customWidth="1"/>
    <col min="13319" max="13319" width="14.28515625" style="134" bestFit="1" customWidth="1"/>
    <col min="13320" max="13320" width="17.5703125" style="134" bestFit="1" customWidth="1"/>
    <col min="13321" max="13326" width="14.28515625" style="134" bestFit="1" customWidth="1"/>
    <col min="13327" max="13327" width="17.5703125" style="134" bestFit="1" customWidth="1"/>
    <col min="13328" max="13328" width="44.28515625" style="134" bestFit="1" customWidth="1"/>
    <col min="13329" max="13329" width="39.5703125" style="134" bestFit="1" customWidth="1"/>
    <col min="13330" max="13330" width="23.85546875" style="134" bestFit="1" customWidth="1"/>
    <col min="13331" max="13331" width="23.28515625" style="134" bestFit="1" customWidth="1"/>
    <col min="13332" max="13333" width="14.28515625" style="134" bestFit="1" customWidth="1"/>
    <col min="13334" max="13334" width="43.7109375" style="134" bestFit="1" customWidth="1"/>
    <col min="13335" max="13335" width="52.28515625" style="134" bestFit="1" customWidth="1"/>
    <col min="13336" max="13336" width="73.28515625" style="134" bestFit="1" customWidth="1"/>
    <col min="13337" max="13337" width="15.42578125" style="134" bestFit="1" customWidth="1"/>
    <col min="13338" max="13568" width="9.140625" style="134"/>
    <col min="13569" max="13569" width="15" style="134" bestFit="1" customWidth="1"/>
    <col min="13570" max="13570" width="19.7109375" style="134" bestFit="1" customWidth="1"/>
    <col min="13571" max="13573" width="14.28515625" style="134" bestFit="1" customWidth="1"/>
    <col min="13574" max="13574" width="25.140625" style="134" bestFit="1" customWidth="1"/>
    <col min="13575" max="13575" width="14.28515625" style="134" bestFit="1" customWidth="1"/>
    <col min="13576" max="13576" width="17.5703125" style="134" bestFit="1" customWidth="1"/>
    <col min="13577" max="13582" width="14.28515625" style="134" bestFit="1" customWidth="1"/>
    <col min="13583" max="13583" width="17.5703125" style="134" bestFit="1" customWidth="1"/>
    <col min="13584" max="13584" width="44.28515625" style="134" bestFit="1" customWidth="1"/>
    <col min="13585" max="13585" width="39.5703125" style="134" bestFit="1" customWidth="1"/>
    <col min="13586" max="13586" width="23.85546875" style="134" bestFit="1" customWidth="1"/>
    <col min="13587" max="13587" width="23.28515625" style="134" bestFit="1" customWidth="1"/>
    <col min="13588" max="13589" width="14.28515625" style="134" bestFit="1" customWidth="1"/>
    <col min="13590" max="13590" width="43.7109375" style="134" bestFit="1" customWidth="1"/>
    <col min="13591" max="13591" width="52.28515625" style="134" bestFit="1" customWidth="1"/>
    <col min="13592" max="13592" width="73.28515625" style="134" bestFit="1" customWidth="1"/>
    <col min="13593" max="13593" width="15.42578125" style="134" bestFit="1" customWidth="1"/>
    <col min="13594" max="13824" width="9.140625" style="134"/>
    <col min="13825" max="13825" width="15" style="134" bestFit="1" customWidth="1"/>
    <col min="13826" max="13826" width="19.7109375" style="134" bestFit="1" customWidth="1"/>
    <col min="13827" max="13829" width="14.28515625" style="134" bestFit="1" customWidth="1"/>
    <col min="13830" max="13830" width="25.140625" style="134" bestFit="1" customWidth="1"/>
    <col min="13831" max="13831" width="14.28515625" style="134" bestFit="1" customWidth="1"/>
    <col min="13832" max="13832" width="17.5703125" style="134" bestFit="1" customWidth="1"/>
    <col min="13833" max="13838" width="14.28515625" style="134" bestFit="1" customWidth="1"/>
    <col min="13839" max="13839" width="17.5703125" style="134" bestFit="1" customWidth="1"/>
    <col min="13840" max="13840" width="44.28515625" style="134" bestFit="1" customWidth="1"/>
    <col min="13841" max="13841" width="39.5703125" style="134" bestFit="1" customWidth="1"/>
    <col min="13842" max="13842" width="23.85546875" style="134" bestFit="1" customWidth="1"/>
    <col min="13843" max="13843" width="23.28515625" style="134" bestFit="1" customWidth="1"/>
    <col min="13844" max="13845" width="14.28515625" style="134" bestFit="1" customWidth="1"/>
    <col min="13846" max="13846" width="43.7109375" style="134" bestFit="1" customWidth="1"/>
    <col min="13847" max="13847" width="52.28515625" style="134" bestFit="1" customWidth="1"/>
    <col min="13848" max="13848" width="73.28515625" style="134" bestFit="1" customWidth="1"/>
    <col min="13849" max="13849" width="15.42578125" style="134" bestFit="1" customWidth="1"/>
    <col min="13850" max="14080" width="9.140625" style="134"/>
    <col min="14081" max="14081" width="15" style="134" bestFit="1" customWidth="1"/>
    <col min="14082" max="14082" width="19.7109375" style="134" bestFit="1" customWidth="1"/>
    <col min="14083" max="14085" width="14.28515625" style="134" bestFit="1" customWidth="1"/>
    <col min="14086" max="14086" width="25.140625" style="134" bestFit="1" customWidth="1"/>
    <col min="14087" max="14087" width="14.28515625" style="134" bestFit="1" customWidth="1"/>
    <col min="14088" max="14088" width="17.5703125" style="134" bestFit="1" customWidth="1"/>
    <col min="14089" max="14094" width="14.28515625" style="134" bestFit="1" customWidth="1"/>
    <col min="14095" max="14095" width="17.5703125" style="134" bestFit="1" customWidth="1"/>
    <col min="14096" max="14096" width="44.28515625" style="134" bestFit="1" customWidth="1"/>
    <col min="14097" max="14097" width="39.5703125" style="134" bestFit="1" customWidth="1"/>
    <col min="14098" max="14098" width="23.85546875" style="134" bestFit="1" customWidth="1"/>
    <col min="14099" max="14099" width="23.28515625" style="134" bestFit="1" customWidth="1"/>
    <col min="14100" max="14101" width="14.28515625" style="134" bestFit="1" customWidth="1"/>
    <col min="14102" max="14102" width="43.7109375" style="134" bestFit="1" customWidth="1"/>
    <col min="14103" max="14103" width="52.28515625" style="134" bestFit="1" customWidth="1"/>
    <col min="14104" max="14104" width="73.28515625" style="134" bestFit="1" customWidth="1"/>
    <col min="14105" max="14105" width="15.42578125" style="134" bestFit="1" customWidth="1"/>
    <col min="14106" max="14336" width="9.140625" style="134"/>
    <col min="14337" max="14337" width="15" style="134" bestFit="1" customWidth="1"/>
    <col min="14338" max="14338" width="19.7109375" style="134" bestFit="1" customWidth="1"/>
    <col min="14339" max="14341" width="14.28515625" style="134" bestFit="1" customWidth="1"/>
    <col min="14342" max="14342" width="25.140625" style="134" bestFit="1" customWidth="1"/>
    <col min="14343" max="14343" width="14.28515625" style="134" bestFit="1" customWidth="1"/>
    <col min="14344" max="14344" width="17.5703125" style="134" bestFit="1" customWidth="1"/>
    <col min="14345" max="14350" width="14.28515625" style="134" bestFit="1" customWidth="1"/>
    <col min="14351" max="14351" width="17.5703125" style="134" bestFit="1" customWidth="1"/>
    <col min="14352" max="14352" width="44.28515625" style="134" bestFit="1" customWidth="1"/>
    <col min="14353" max="14353" width="39.5703125" style="134" bestFit="1" customWidth="1"/>
    <col min="14354" max="14354" width="23.85546875" style="134" bestFit="1" customWidth="1"/>
    <col min="14355" max="14355" width="23.28515625" style="134" bestFit="1" customWidth="1"/>
    <col min="14356" max="14357" width="14.28515625" style="134" bestFit="1" customWidth="1"/>
    <col min="14358" max="14358" width="43.7109375" style="134" bestFit="1" customWidth="1"/>
    <col min="14359" max="14359" width="52.28515625" style="134" bestFit="1" customWidth="1"/>
    <col min="14360" max="14360" width="73.28515625" style="134" bestFit="1" customWidth="1"/>
    <col min="14361" max="14361" width="15.42578125" style="134" bestFit="1" customWidth="1"/>
    <col min="14362" max="14592" width="9.140625" style="134"/>
    <col min="14593" max="14593" width="15" style="134" bestFit="1" customWidth="1"/>
    <col min="14594" max="14594" width="19.7109375" style="134" bestFit="1" customWidth="1"/>
    <col min="14595" max="14597" width="14.28515625" style="134" bestFit="1" customWidth="1"/>
    <col min="14598" max="14598" width="25.140625" style="134" bestFit="1" customWidth="1"/>
    <col min="14599" max="14599" width="14.28515625" style="134" bestFit="1" customWidth="1"/>
    <col min="14600" max="14600" width="17.5703125" style="134" bestFit="1" customWidth="1"/>
    <col min="14601" max="14606" width="14.28515625" style="134" bestFit="1" customWidth="1"/>
    <col min="14607" max="14607" width="17.5703125" style="134" bestFit="1" customWidth="1"/>
    <col min="14608" max="14608" width="44.28515625" style="134" bestFit="1" customWidth="1"/>
    <col min="14609" max="14609" width="39.5703125" style="134" bestFit="1" customWidth="1"/>
    <col min="14610" max="14610" width="23.85546875" style="134" bestFit="1" customWidth="1"/>
    <col min="14611" max="14611" width="23.28515625" style="134" bestFit="1" customWidth="1"/>
    <col min="14612" max="14613" width="14.28515625" style="134" bestFit="1" customWidth="1"/>
    <col min="14614" max="14614" width="43.7109375" style="134" bestFit="1" customWidth="1"/>
    <col min="14615" max="14615" width="52.28515625" style="134" bestFit="1" customWidth="1"/>
    <col min="14616" max="14616" width="73.28515625" style="134" bestFit="1" customWidth="1"/>
    <col min="14617" max="14617" width="15.42578125" style="134" bestFit="1" customWidth="1"/>
    <col min="14618" max="14848" width="9.140625" style="134"/>
    <col min="14849" max="14849" width="15" style="134" bestFit="1" customWidth="1"/>
    <col min="14850" max="14850" width="19.7109375" style="134" bestFit="1" customWidth="1"/>
    <col min="14851" max="14853" width="14.28515625" style="134" bestFit="1" customWidth="1"/>
    <col min="14854" max="14854" width="25.140625" style="134" bestFit="1" customWidth="1"/>
    <col min="14855" max="14855" width="14.28515625" style="134" bestFit="1" customWidth="1"/>
    <col min="14856" max="14856" width="17.5703125" style="134" bestFit="1" customWidth="1"/>
    <col min="14857" max="14862" width="14.28515625" style="134" bestFit="1" customWidth="1"/>
    <col min="14863" max="14863" width="17.5703125" style="134" bestFit="1" customWidth="1"/>
    <col min="14864" max="14864" width="44.28515625" style="134" bestFit="1" customWidth="1"/>
    <col min="14865" max="14865" width="39.5703125" style="134" bestFit="1" customWidth="1"/>
    <col min="14866" max="14866" width="23.85546875" style="134" bestFit="1" customWidth="1"/>
    <col min="14867" max="14867" width="23.28515625" style="134" bestFit="1" customWidth="1"/>
    <col min="14868" max="14869" width="14.28515625" style="134" bestFit="1" customWidth="1"/>
    <col min="14870" max="14870" width="43.7109375" style="134" bestFit="1" customWidth="1"/>
    <col min="14871" max="14871" width="52.28515625" style="134" bestFit="1" customWidth="1"/>
    <col min="14872" max="14872" width="73.28515625" style="134" bestFit="1" customWidth="1"/>
    <col min="14873" max="14873" width="15.42578125" style="134" bestFit="1" customWidth="1"/>
    <col min="14874" max="15104" width="9.140625" style="134"/>
    <col min="15105" max="15105" width="15" style="134" bestFit="1" customWidth="1"/>
    <col min="15106" max="15106" width="19.7109375" style="134" bestFit="1" customWidth="1"/>
    <col min="15107" max="15109" width="14.28515625" style="134" bestFit="1" customWidth="1"/>
    <col min="15110" max="15110" width="25.140625" style="134" bestFit="1" customWidth="1"/>
    <col min="15111" max="15111" width="14.28515625" style="134" bestFit="1" customWidth="1"/>
    <col min="15112" max="15112" width="17.5703125" style="134" bestFit="1" customWidth="1"/>
    <col min="15113" max="15118" width="14.28515625" style="134" bestFit="1" customWidth="1"/>
    <col min="15119" max="15119" width="17.5703125" style="134" bestFit="1" customWidth="1"/>
    <col min="15120" max="15120" width="44.28515625" style="134" bestFit="1" customWidth="1"/>
    <col min="15121" max="15121" width="39.5703125" style="134" bestFit="1" customWidth="1"/>
    <col min="15122" max="15122" width="23.85546875" style="134" bestFit="1" customWidth="1"/>
    <col min="15123" max="15123" width="23.28515625" style="134" bestFit="1" customWidth="1"/>
    <col min="15124" max="15125" width="14.28515625" style="134" bestFit="1" customWidth="1"/>
    <col min="15126" max="15126" width="43.7109375" style="134" bestFit="1" customWidth="1"/>
    <col min="15127" max="15127" width="52.28515625" style="134" bestFit="1" customWidth="1"/>
    <col min="15128" max="15128" width="73.28515625" style="134" bestFit="1" customWidth="1"/>
    <col min="15129" max="15129" width="15.42578125" style="134" bestFit="1" customWidth="1"/>
    <col min="15130" max="15360" width="9.140625" style="134"/>
    <col min="15361" max="15361" width="15" style="134" bestFit="1" customWidth="1"/>
    <col min="15362" max="15362" width="19.7109375" style="134" bestFit="1" customWidth="1"/>
    <col min="15363" max="15365" width="14.28515625" style="134" bestFit="1" customWidth="1"/>
    <col min="15366" max="15366" width="25.140625" style="134" bestFit="1" customWidth="1"/>
    <col min="15367" max="15367" width="14.28515625" style="134" bestFit="1" customWidth="1"/>
    <col min="15368" max="15368" width="17.5703125" style="134" bestFit="1" customWidth="1"/>
    <col min="15369" max="15374" width="14.28515625" style="134" bestFit="1" customWidth="1"/>
    <col min="15375" max="15375" width="17.5703125" style="134" bestFit="1" customWidth="1"/>
    <col min="15376" max="15376" width="44.28515625" style="134" bestFit="1" customWidth="1"/>
    <col min="15377" max="15377" width="39.5703125" style="134" bestFit="1" customWidth="1"/>
    <col min="15378" max="15378" width="23.85546875" style="134" bestFit="1" customWidth="1"/>
    <col min="15379" max="15379" width="23.28515625" style="134" bestFit="1" customWidth="1"/>
    <col min="15380" max="15381" width="14.28515625" style="134" bestFit="1" customWidth="1"/>
    <col min="15382" max="15382" width="43.7109375" style="134" bestFit="1" customWidth="1"/>
    <col min="15383" max="15383" width="52.28515625" style="134" bestFit="1" customWidth="1"/>
    <col min="15384" max="15384" width="73.28515625" style="134" bestFit="1" customWidth="1"/>
    <col min="15385" max="15385" width="15.42578125" style="134" bestFit="1" customWidth="1"/>
    <col min="15386" max="15616" width="9.140625" style="134"/>
    <col min="15617" max="15617" width="15" style="134" bestFit="1" customWidth="1"/>
    <col min="15618" max="15618" width="19.7109375" style="134" bestFit="1" customWidth="1"/>
    <col min="15619" max="15621" width="14.28515625" style="134" bestFit="1" customWidth="1"/>
    <col min="15622" max="15622" width="25.140625" style="134" bestFit="1" customWidth="1"/>
    <col min="15623" max="15623" width="14.28515625" style="134" bestFit="1" customWidth="1"/>
    <col min="15624" max="15624" width="17.5703125" style="134" bestFit="1" customWidth="1"/>
    <col min="15625" max="15630" width="14.28515625" style="134" bestFit="1" customWidth="1"/>
    <col min="15631" max="15631" width="17.5703125" style="134" bestFit="1" customWidth="1"/>
    <col min="15632" max="15632" width="44.28515625" style="134" bestFit="1" customWidth="1"/>
    <col min="15633" max="15633" width="39.5703125" style="134" bestFit="1" customWidth="1"/>
    <col min="15634" max="15634" width="23.85546875" style="134" bestFit="1" customWidth="1"/>
    <col min="15635" max="15635" width="23.28515625" style="134" bestFit="1" customWidth="1"/>
    <col min="15636" max="15637" width="14.28515625" style="134" bestFit="1" customWidth="1"/>
    <col min="15638" max="15638" width="43.7109375" style="134" bestFit="1" customWidth="1"/>
    <col min="15639" max="15639" width="52.28515625" style="134" bestFit="1" customWidth="1"/>
    <col min="15640" max="15640" width="73.28515625" style="134" bestFit="1" customWidth="1"/>
    <col min="15641" max="15641" width="15.42578125" style="134" bestFit="1" customWidth="1"/>
    <col min="15642" max="15872" width="9.140625" style="134"/>
    <col min="15873" max="15873" width="15" style="134" bestFit="1" customWidth="1"/>
    <col min="15874" max="15874" width="19.7109375" style="134" bestFit="1" customWidth="1"/>
    <col min="15875" max="15877" width="14.28515625" style="134" bestFit="1" customWidth="1"/>
    <col min="15878" max="15878" width="25.140625" style="134" bestFit="1" customWidth="1"/>
    <col min="15879" max="15879" width="14.28515625" style="134" bestFit="1" customWidth="1"/>
    <col min="15880" max="15880" width="17.5703125" style="134" bestFit="1" customWidth="1"/>
    <col min="15881" max="15886" width="14.28515625" style="134" bestFit="1" customWidth="1"/>
    <col min="15887" max="15887" width="17.5703125" style="134" bestFit="1" customWidth="1"/>
    <col min="15888" max="15888" width="44.28515625" style="134" bestFit="1" customWidth="1"/>
    <col min="15889" max="15889" width="39.5703125" style="134" bestFit="1" customWidth="1"/>
    <col min="15890" max="15890" width="23.85546875" style="134" bestFit="1" customWidth="1"/>
    <col min="15891" max="15891" width="23.28515625" style="134" bestFit="1" customWidth="1"/>
    <col min="15892" max="15893" width="14.28515625" style="134" bestFit="1" customWidth="1"/>
    <col min="15894" max="15894" width="43.7109375" style="134" bestFit="1" customWidth="1"/>
    <col min="15895" max="15895" width="52.28515625" style="134" bestFit="1" customWidth="1"/>
    <col min="15896" max="15896" width="73.28515625" style="134" bestFit="1" customWidth="1"/>
    <col min="15897" max="15897" width="15.42578125" style="134" bestFit="1" customWidth="1"/>
    <col min="15898" max="16128" width="9.140625" style="134"/>
    <col min="16129" max="16129" width="15" style="134" bestFit="1" customWidth="1"/>
    <col min="16130" max="16130" width="19.7109375" style="134" bestFit="1" customWidth="1"/>
    <col min="16131" max="16133" width="14.28515625" style="134" bestFit="1" customWidth="1"/>
    <col min="16134" max="16134" width="25.140625" style="134" bestFit="1" customWidth="1"/>
    <col min="16135" max="16135" width="14.28515625" style="134" bestFit="1" customWidth="1"/>
    <col min="16136" max="16136" width="17.5703125" style="134" bestFit="1" customWidth="1"/>
    <col min="16137" max="16142" width="14.28515625" style="134" bestFit="1" customWidth="1"/>
    <col min="16143" max="16143" width="17.5703125" style="134" bestFit="1" customWidth="1"/>
    <col min="16144" max="16144" width="44.28515625" style="134" bestFit="1" customWidth="1"/>
    <col min="16145" max="16145" width="39.5703125" style="134" bestFit="1" customWidth="1"/>
    <col min="16146" max="16146" width="23.85546875" style="134" bestFit="1" customWidth="1"/>
    <col min="16147" max="16147" width="23.28515625" style="134" bestFit="1" customWidth="1"/>
    <col min="16148" max="16149" width="14.28515625" style="134" bestFit="1" customWidth="1"/>
    <col min="16150" max="16150" width="43.7109375" style="134" bestFit="1" customWidth="1"/>
    <col min="16151" max="16151" width="52.28515625" style="134" bestFit="1" customWidth="1"/>
    <col min="16152" max="16152" width="73.28515625" style="134" bestFit="1" customWidth="1"/>
    <col min="16153" max="16153" width="15.42578125" style="134" bestFit="1" customWidth="1"/>
    <col min="16154" max="16384" width="9.140625" style="134"/>
  </cols>
  <sheetData>
    <row r="1" spans="1:27" ht="12.75" customHeight="1">
      <c r="A1" s="132" t="s">
        <v>0</v>
      </c>
      <c r="B1" s="133"/>
      <c r="C1" s="133"/>
      <c r="D1" s="133"/>
      <c r="E1" s="133"/>
      <c r="F1" s="133"/>
    </row>
    <row r="2" spans="1:27" ht="12.75" customHeight="1">
      <c r="A2" s="132" t="s">
        <v>1</v>
      </c>
      <c r="B2" s="133"/>
      <c r="C2" s="133"/>
      <c r="D2" s="133"/>
      <c r="E2" s="133"/>
      <c r="F2" s="133"/>
    </row>
    <row r="3" spans="1:27" ht="12.75" customHeight="1">
      <c r="A3" s="132" t="s">
        <v>2</v>
      </c>
      <c r="B3" s="133"/>
      <c r="C3" s="133"/>
      <c r="D3" s="133"/>
      <c r="E3" s="133"/>
      <c r="F3" s="133"/>
    </row>
    <row r="4" spans="1:27" ht="12.75" customHeight="1">
      <c r="A4" s="132" t="s">
        <v>3</v>
      </c>
      <c r="B4" s="133"/>
      <c r="C4" s="133"/>
      <c r="D4" s="133"/>
      <c r="E4" s="133"/>
      <c r="F4" s="133"/>
    </row>
    <row r="5" spans="1:27">
      <c r="A5" s="133" t="s">
        <v>4</v>
      </c>
    </row>
    <row r="6" spans="1:27" ht="27" customHeight="1">
      <c r="A6" s="174" t="s">
        <v>5</v>
      </c>
      <c r="B6" s="174" t="s">
        <v>6</v>
      </c>
      <c r="C6" s="174" t="s">
        <v>7</v>
      </c>
      <c r="D6" s="174" t="s">
        <v>8</v>
      </c>
      <c r="E6" s="174"/>
      <c r="F6" s="174"/>
      <c r="G6" s="174"/>
      <c r="H6" s="174"/>
      <c r="I6" s="174"/>
      <c r="J6" s="174"/>
      <c r="K6" s="174"/>
      <c r="L6" s="174"/>
      <c r="M6" s="174"/>
      <c r="N6" s="170" t="s">
        <v>9</v>
      </c>
      <c r="O6" s="170" t="s">
        <v>10</v>
      </c>
      <c r="P6" s="170" t="s">
        <v>11</v>
      </c>
      <c r="Q6" s="170" t="s">
        <v>12</v>
      </c>
      <c r="R6" s="172" t="s">
        <v>13</v>
      </c>
      <c r="S6" s="174" t="s">
        <v>14</v>
      </c>
      <c r="T6" s="174"/>
      <c r="U6" s="174"/>
      <c r="V6" s="170" t="s">
        <v>15</v>
      </c>
      <c r="W6" s="170" t="s">
        <v>16</v>
      </c>
      <c r="X6" s="170" t="s">
        <v>17</v>
      </c>
      <c r="Y6" s="175" t="s">
        <v>18</v>
      </c>
      <c r="Z6" s="169" t="s">
        <v>365</v>
      </c>
    </row>
    <row r="7" spans="1:27" ht="89.25" customHeight="1">
      <c r="A7" s="174"/>
      <c r="B7" s="174"/>
      <c r="C7" s="178"/>
      <c r="D7" s="135" t="s">
        <v>19</v>
      </c>
      <c r="E7" s="135" t="s">
        <v>20</v>
      </c>
      <c r="F7" s="135" t="s">
        <v>21</v>
      </c>
      <c r="G7" s="135" t="s">
        <v>22</v>
      </c>
      <c r="H7" s="136" t="s">
        <v>23</v>
      </c>
      <c r="I7" s="135" t="s">
        <v>24</v>
      </c>
      <c r="J7" s="136" t="s">
        <v>25</v>
      </c>
      <c r="K7" s="135" t="s">
        <v>26</v>
      </c>
      <c r="L7" s="135" t="s">
        <v>27</v>
      </c>
      <c r="M7" s="135" t="s">
        <v>28</v>
      </c>
      <c r="N7" s="171"/>
      <c r="O7" s="171"/>
      <c r="P7" s="171"/>
      <c r="Q7" s="171"/>
      <c r="R7" s="173"/>
      <c r="S7" s="135" t="s">
        <v>29</v>
      </c>
      <c r="T7" s="135" t="s">
        <v>30</v>
      </c>
      <c r="U7" s="135" t="s">
        <v>31</v>
      </c>
      <c r="V7" s="171"/>
      <c r="W7" s="171"/>
      <c r="X7" s="171"/>
      <c r="Y7" s="175"/>
      <c r="Z7" s="169"/>
    </row>
    <row r="8" spans="1:27" ht="38.25">
      <c r="A8" s="177"/>
      <c r="B8" s="174" t="s">
        <v>32</v>
      </c>
      <c r="C8" s="174" t="s">
        <v>32</v>
      </c>
      <c r="D8" s="135" t="s">
        <v>32</v>
      </c>
      <c r="E8" s="135" t="s">
        <v>32</v>
      </c>
      <c r="F8" s="135" t="s">
        <v>32</v>
      </c>
      <c r="G8" s="135" t="s">
        <v>32</v>
      </c>
      <c r="H8" s="136" t="s">
        <v>32</v>
      </c>
      <c r="I8" s="135" t="s">
        <v>32</v>
      </c>
      <c r="J8" s="136" t="s">
        <v>32</v>
      </c>
      <c r="K8" s="135" t="s">
        <v>32</v>
      </c>
      <c r="L8" s="135" t="s">
        <v>32</v>
      </c>
      <c r="M8" s="135" t="s">
        <v>32</v>
      </c>
      <c r="N8" s="135" t="s">
        <v>32</v>
      </c>
      <c r="O8" s="135" t="s">
        <v>32</v>
      </c>
      <c r="P8" s="135" t="s">
        <v>32</v>
      </c>
      <c r="Q8" s="135" t="s">
        <v>32</v>
      </c>
      <c r="R8" s="136" t="s">
        <v>32</v>
      </c>
      <c r="S8" s="135" t="s">
        <v>32</v>
      </c>
      <c r="T8" s="135" t="s">
        <v>32</v>
      </c>
      <c r="U8" s="135" t="s">
        <v>32</v>
      </c>
      <c r="V8" s="135" t="s">
        <v>32</v>
      </c>
      <c r="W8" s="135" t="s">
        <v>32</v>
      </c>
      <c r="X8" s="135" t="s">
        <v>32</v>
      </c>
      <c r="Y8" s="137" t="s">
        <v>32</v>
      </c>
      <c r="Z8" s="136" t="s">
        <v>369</v>
      </c>
    </row>
    <row r="9" spans="1:27" s="149" customFormat="1" ht="25.5">
      <c r="A9" s="142" t="s">
        <v>33</v>
      </c>
      <c r="B9" s="143" t="s">
        <v>34</v>
      </c>
      <c r="C9" s="143" t="s">
        <v>35</v>
      </c>
      <c r="D9" s="144">
        <v>10947305.17</v>
      </c>
      <c r="E9" s="144">
        <v>0</v>
      </c>
      <c r="F9" s="144">
        <v>7252012.9100000001</v>
      </c>
      <c r="G9" s="144">
        <v>0</v>
      </c>
      <c r="H9" s="145">
        <v>1246348.46</v>
      </c>
      <c r="I9" s="144">
        <v>150</v>
      </c>
      <c r="J9" s="145">
        <v>0</v>
      </c>
      <c r="K9" s="144">
        <v>146357.74</v>
      </c>
      <c r="L9" s="144">
        <v>243481.76</v>
      </c>
      <c r="M9" s="144">
        <v>217686</v>
      </c>
      <c r="N9" s="144">
        <v>0</v>
      </c>
      <c r="O9" s="144">
        <v>0</v>
      </c>
      <c r="P9" s="144">
        <v>853159.9</v>
      </c>
      <c r="Q9" s="144">
        <v>0</v>
      </c>
      <c r="R9" s="145">
        <v>0</v>
      </c>
      <c r="S9" s="144">
        <v>0</v>
      </c>
      <c r="T9" s="144">
        <v>0</v>
      </c>
      <c r="U9" s="144">
        <v>0</v>
      </c>
      <c r="V9" s="144">
        <v>0</v>
      </c>
      <c r="W9" s="144">
        <v>0</v>
      </c>
      <c r="X9" s="144">
        <v>0</v>
      </c>
      <c r="Y9" s="146">
        <v>20906501.940000001</v>
      </c>
      <c r="Z9" s="147">
        <f>Y9-H9-J9-R9</f>
        <v>19660153.48</v>
      </c>
      <c r="AA9" s="148"/>
    </row>
    <row r="10" spans="1:27" s="149" customFormat="1" ht="22.5" customHeight="1">
      <c r="A10" s="142" t="s">
        <v>36</v>
      </c>
      <c r="B10" s="143" t="s">
        <v>37</v>
      </c>
      <c r="C10" s="143" t="s">
        <v>35</v>
      </c>
      <c r="D10" s="144">
        <v>163909181.91</v>
      </c>
      <c r="E10" s="144">
        <v>282922104.07999998</v>
      </c>
      <c r="F10" s="144">
        <v>87960808.329999998</v>
      </c>
      <c r="G10" s="144">
        <v>51448029.380000003</v>
      </c>
      <c r="H10" s="145">
        <v>28993547.190000001</v>
      </c>
      <c r="I10" s="144">
        <v>119200</v>
      </c>
      <c r="J10" s="145">
        <v>10000</v>
      </c>
      <c r="K10" s="144">
        <v>69827.27</v>
      </c>
      <c r="L10" s="144">
        <v>2691451.06</v>
      </c>
      <c r="M10" s="144">
        <v>0</v>
      </c>
      <c r="N10" s="144">
        <v>2085592.45</v>
      </c>
      <c r="O10" s="144">
        <v>9017216.4000000004</v>
      </c>
      <c r="P10" s="144">
        <v>4218066.7</v>
      </c>
      <c r="Q10" s="144">
        <v>0</v>
      </c>
      <c r="R10" s="145">
        <v>13441111.02</v>
      </c>
      <c r="S10" s="144">
        <v>0</v>
      </c>
      <c r="T10" s="144">
        <v>20971562.02</v>
      </c>
      <c r="U10" s="144">
        <v>0</v>
      </c>
      <c r="V10" s="144">
        <v>217000</v>
      </c>
      <c r="W10" s="144">
        <v>2349189.06</v>
      </c>
      <c r="X10" s="144">
        <v>1181925</v>
      </c>
      <c r="Y10" s="146">
        <v>671605811.87</v>
      </c>
      <c r="Z10" s="147">
        <f t="shared" ref="Z10:Z21" si="0">Y10-H10-J10-R10</f>
        <v>629161153.65999997</v>
      </c>
      <c r="AA10" s="148"/>
    </row>
    <row r="11" spans="1:27" s="149" customFormat="1" ht="22.5" customHeight="1">
      <c r="A11" s="142" t="s">
        <v>38</v>
      </c>
      <c r="B11" s="143" t="s">
        <v>39</v>
      </c>
      <c r="C11" s="143" t="s">
        <v>35</v>
      </c>
      <c r="D11" s="144">
        <v>35468104.200000003</v>
      </c>
      <c r="E11" s="144">
        <v>31463273.609999999</v>
      </c>
      <c r="F11" s="144">
        <v>18814501.149999999</v>
      </c>
      <c r="G11" s="144">
        <v>2936942.56</v>
      </c>
      <c r="H11" s="145">
        <v>9547132.6500000004</v>
      </c>
      <c r="I11" s="144">
        <v>5550</v>
      </c>
      <c r="J11" s="145">
        <v>0</v>
      </c>
      <c r="K11" s="144">
        <v>106230.35</v>
      </c>
      <c r="L11" s="144">
        <v>506454.58</v>
      </c>
      <c r="M11" s="144">
        <v>1404267.78</v>
      </c>
      <c r="N11" s="144">
        <v>464099.34</v>
      </c>
      <c r="O11" s="144">
        <v>0</v>
      </c>
      <c r="P11" s="144">
        <v>1627813.3</v>
      </c>
      <c r="Q11" s="144">
        <v>0</v>
      </c>
      <c r="R11" s="145">
        <v>2225459.84</v>
      </c>
      <c r="S11" s="144">
        <v>0</v>
      </c>
      <c r="T11" s="144">
        <v>3448045.76</v>
      </c>
      <c r="U11" s="144">
        <v>0</v>
      </c>
      <c r="V11" s="144">
        <v>150000</v>
      </c>
      <c r="W11" s="144">
        <v>118277.72</v>
      </c>
      <c r="X11" s="144">
        <v>192770</v>
      </c>
      <c r="Y11" s="146">
        <v>108478922.84</v>
      </c>
      <c r="Z11" s="147">
        <f t="shared" si="0"/>
        <v>96706330.349999994</v>
      </c>
      <c r="AA11" s="148"/>
    </row>
    <row r="12" spans="1:27" s="149" customFormat="1" ht="22.5" customHeight="1">
      <c r="A12" s="142" t="s">
        <v>40</v>
      </c>
      <c r="B12" s="143" t="s">
        <v>41</v>
      </c>
      <c r="C12" s="143" t="s">
        <v>35</v>
      </c>
      <c r="D12" s="144">
        <v>73538700.950000003</v>
      </c>
      <c r="E12" s="144">
        <v>110897405.73</v>
      </c>
      <c r="F12" s="144">
        <v>32544465.800000001</v>
      </c>
      <c r="G12" s="144">
        <v>55676202.329999998</v>
      </c>
      <c r="H12" s="145">
        <v>10004674.58</v>
      </c>
      <c r="I12" s="144">
        <v>7650</v>
      </c>
      <c r="J12" s="145">
        <v>0</v>
      </c>
      <c r="K12" s="144">
        <v>15953.04</v>
      </c>
      <c r="L12" s="144">
        <v>555179.51</v>
      </c>
      <c r="M12" s="144">
        <v>11996943.640000001</v>
      </c>
      <c r="N12" s="144">
        <v>218817.34</v>
      </c>
      <c r="O12" s="144">
        <v>7072715</v>
      </c>
      <c r="P12" s="144">
        <v>1748983.2</v>
      </c>
      <c r="Q12" s="144">
        <v>5392298.1299999999</v>
      </c>
      <c r="R12" s="145">
        <v>12616935.210000001</v>
      </c>
      <c r="S12" s="144">
        <v>0</v>
      </c>
      <c r="T12" s="144">
        <v>9697390.4700000007</v>
      </c>
      <c r="U12" s="144">
        <v>0</v>
      </c>
      <c r="V12" s="144">
        <v>217000</v>
      </c>
      <c r="W12" s="144">
        <v>1535613.31</v>
      </c>
      <c r="X12" s="144">
        <v>595540</v>
      </c>
      <c r="Y12" s="146">
        <v>334332468.24000001</v>
      </c>
      <c r="Z12" s="147">
        <f t="shared" si="0"/>
        <v>311710858.45000005</v>
      </c>
      <c r="AA12" s="148"/>
    </row>
    <row r="13" spans="1:27" s="149" customFormat="1" ht="22.5" customHeight="1">
      <c r="A13" s="142" t="s">
        <v>42</v>
      </c>
      <c r="B13" s="143" t="s">
        <v>43</v>
      </c>
      <c r="C13" s="143" t="s">
        <v>35</v>
      </c>
      <c r="D13" s="144">
        <v>31102701.57</v>
      </c>
      <c r="E13" s="144">
        <v>17074672.199999999</v>
      </c>
      <c r="F13" s="144">
        <v>18990411.460000001</v>
      </c>
      <c r="G13" s="144">
        <v>1861775.16</v>
      </c>
      <c r="H13" s="145">
        <v>10290730.41</v>
      </c>
      <c r="I13" s="144">
        <v>4800</v>
      </c>
      <c r="J13" s="145">
        <v>0</v>
      </c>
      <c r="K13" s="144">
        <v>37772.07</v>
      </c>
      <c r="L13" s="144">
        <v>527194.06999999995</v>
      </c>
      <c r="M13" s="144">
        <v>2556711.5299999998</v>
      </c>
      <c r="N13" s="144">
        <v>101766.23</v>
      </c>
      <c r="O13" s="144">
        <v>0</v>
      </c>
      <c r="P13" s="144">
        <v>1464836.3</v>
      </c>
      <c r="Q13" s="144">
        <v>0</v>
      </c>
      <c r="R13" s="145">
        <v>599697.81000000006</v>
      </c>
      <c r="S13" s="144">
        <v>0</v>
      </c>
      <c r="T13" s="144">
        <v>853951.92</v>
      </c>
      <c r="U13" s="144">
        <v>0</v>
      </c>
      <c r="V13" s="144">
        <v>217000</v>
      </c>
      <c r="W13" s="144">
        <v>627108.97</v>
      </c>
      <c r="X13" s="144">
        <v>96385</v>
      </c>
      <c r="Y13" s="146">
        <v>86407514.700000003</v>
      </c>
      <c r="Z13" s="147">
        <f t="shared" si="0"/>
        <v>75517086.480000004</v>
      </c>
      <c r="AA13" s="148"/>
    </row>
    <row r="14" spans="1:27" s="149" customFormat="1" ht="22.5" customHeight="1">
      <c r="A14" s="142" t="s">
        <v>44</v>
      </c>
      <c r="B14" s="143" t="s">
        <v>45</v>
      </c>
      <c r="C14" s="143" t="s">
        <v>35</v>
      </c>
      <c r="D14" s="144">
        <v>37773839.729999997</v>
      </c>
      <c r="E14" s="144">
        <v>13200134.310000001</v>
      </c>
      <c r="F14" s="144">
        <v>24377813.359999999</v>
      </c>
      <c r="G14" s="144">
        <v>1082732.08</v>
      </c>
      <c r="H14" s="145">
        <v>7558483.54</v>
      </c>
      <c r="I14" s="144">
        <v>0</v>
      </c>
      <c r="J14" s="145">
        <v>0</v>
      </c>
      <c r="K14" s="144">
        <v>54538.28</v>
      </c>
      <c r="L14" s="144">
        <v>1106543.44</v>
      </c>
      <c r="M14" s="144">
        <v>2399106.5</v>
      </c>
      <c r="N14" s="144">
        <v>86242.23</v>
      </c>
      <c r="O14" s="144">
        <v>0</v>
      </c>
      <c r="P14" s="144">
        <v>1654372.9</v>
      </c>
      <c r="Q14" s="144">
        <v>0</v>
      </c>
      <c r="R14" s="145">
        <v>340651.27</v>
      </c>
      <c r="S14" s="144">
        <v>0</v>
      </c>
      <c r="T14" s="144">
        <v>1257170.82</v>
      </c>
      <c r="U14" s="144">
        <v>0</v>
      </c>
      <c r="V14" s="144">
        <v>150000</v>
      </c>
      <c r="W14" s="144">
        <v>12165.43</v>
      </c>
      <c r="X14" s="144">
        <v>96385</v>
      </c>
      <c r="Y14" s="146">
        <v>91150178.890000001</v>
      </c>
      <c r="Z14" s="147">
        <f t="shared" si="0"/>
        <v>83251044.079999998</v>
      </c>
      <c r="AA14" s="148"/>
    </row>
    <row r="15" spans="1:27" s="149" customFormat="1" ht="22.5" customHeight="1">
      <c r="A15" s="142" t="s">
        <v>58</v>
      </c>
      <c r="B15" s="143" t="s">
        <v>59</v>
      </c>
      <c r="C15" s="143" t="s">
        <v>35</v>
      </c>
      <c r="D15" s="144">
        <v>35506448.600000001</v>
      </c>
      <c r="E15" s="144">
        <v>0</v>
      </c>
      <c r="F15" s="144">
        <v>25377744.75</v>
      </c>
      <c r="G15" s="144">
        <v>27486.2</v>
      </c>
      <c r="H15" s="145">
        <v>4281035.55</v>
      </c>
      <c r="I15" s="144">
        <v>0</v>
      </c>
      <c r="J15" s="145">
        <v>0</v>
      </c>
      <c r="K15" s="144">
        <v>0</v>
      </c>
      <c r="L15" s="144">
        <v>375920.69</v>
      </c>
      <c r="M15" s="144">
        <v>482409</v>
      </c>
      <c r="N15" s="144">
        <v>0</v>
      </c>
      <c r="O15" s="144">
        <v>0</v>
      </c>
      <c r="P15" s="144">
        <v>1104673.8</v>
      </c>
      <c r="Q15" s="144">
        <v>0</v>
      </c>
      <c r="R15" s="145">
        <v>38999</v>
      </c>
      <c r="S15" s="144">
        <v>0</v>
      </c>
      <c r="T15" s="144">
        <v>0</v>
      </c>
      <c r="U15" s="144">
        <v>0</v>
      </c>
      <c r="V15" s="144">
        <v>150000</v>
      </c>
      <c r="W15" s="144">
        <v>1149.73</v>
      </c>
      <c r="X15" s="144">
        <v>96385</v>
      </c>
      <c r="Y15" s="146">
        <v>67442252.319999993</v>
      </c>
      <c r="Z15" s="147">
        <f t="shared" si="0"/>
        <v>63122217.769999996</v>
      </c>
      <c r="AA15" s="148"/>
    </row>
    <row r="16" spans="1:27" s="149" customFormat="1" ht="25.5">
      <c r="A16" s="142" t="s">
        <v>48</v>
      </c>
      <c r="B16" s="143" t="s">
        <v>49</v>
      </c>
      <c r="C16" s="143" t="s">
        <v>47</v>
      </c>
      <c r="D16" s="144">
        <v>22804594.260000002</v>
      </c>
      <c r="E16" s="144">
        <v>14159039.65</v>
      </c>
      <c r="F16" s="144">
        <v>8157162.1799999997</v>
      </c>
      <c r="G16" s="144">
        <v>193799.71</v>
      </c>
      <c r="H16" s="145">
        <v>2018431.67</v>
      </c>
      <c r="I16" s="144">
        <v>0</v>
      </c>
      <c r="J16" s="145">
        <v>0</v>
      </c>
      <c r="K16" s="144">
        <v>124861.41</v>
      </c>
      <c r="L16" s="144">
        <v>0</v>
      </c>
      <c r="M16" s="144">
        <v>0</v>
      </c>
      <c r="N16" s="144">
        <v>4303693.28</v>
      </c>
      <c r="O16" s="144">
        <v>0</v>
      </c>
      <c r="P16" s="144">
        <v>753088.2</v>
      </c>
      <c r="Q16" s="144">
        <v>0</v>
      </c>
      <c r="R16" s="145">
        <v>0</v>
      </c>
      <c r="S16" s="144">
        <v>0</v>
      </c>
      <c r="T16" s="144">
        <v>1247684.8999999999</v>
      </c>
      <c r="U16" s="144">
        <v>0</v>
      </c>
      <c r="V16" s="144">
        <v>0</v>
      </c>
      <c r="W16" s="144">
        <v>4690.66</v>
      </c>
      <c r="X16" s="144">
        <v>0</v>
      </c>
      <c r="Y16" s="146">
        <v>53767045.920000002</v>
      </c>
      <c r="Z16" s="147">
        <f t="shared" si="0"/>
        <v>51748614.25</v>
      </c>
      <c r="AA16" s="148"/>
    </row>
    <row r="17" spans="1:27" s="149" customFormat="1" ht="38.25">
      <c r="A17" s="142" t="s">
        <v>50</v>
      </c>
      <c r="B17" s="143" t="s">
        <v>51</v>
      </c>
      <c r="C17" s="143" t="s">
        <v>47</v>
      </c>
      <c r="D17" s="144">
        <v>57674151.979999997</v>
      </c>
      <c r="E17" s="144">
        <v>43288761.189999998</v>
      </c>
      <c r="F17" s="144">
        <v>27107121.620000001</v>
      </c>
      <c r="G17" s="144">
        <v>3865222</v>
      </c>
      <c r="H17" s="145">
        <v>6337277.5</v>
      </c>
      <c r="I17" s="144">
        <v>0</v>
      </c>
      <c r="J17" s="145">
        <v>0</v>
      </c>
      <c r="K17" s="144">
        <v>72540.67</v>
      </c>
      <c r="L17" s="144">
        <v>2813.33</v>
      </c>
      <c r="M17" s="144">
        <v>0</v>
      </c>
      <c r="N17" s="144">
        <v>102841.17</v>
      </c>
      <c r="O17" s="144">
        <v>14032930</v>
      </c>
      <c r="P17" s="144">
        <v>1296802.3</v>
      </c>
      <c r="Q17" s="144">
        <v>0</v>
      </c>
      <c r="R17" s="145">
        <v>284000</v>
      </c>
      <c r="S17" s="144">
        <v>0</v>
      </c>
      <c r="T17" s="144">
        <v>4836758.18</v>
      </c>
      <c r="U17" s="144">
        <v>0</v>
      </c>
      <c r="V17" s="144">
        <v>0</v>
      </c>
      <c r="W17" s="144">
        <v>217334.82</v>
      </c>
      <c r="X17" s="144">
        <v>0</v>
      </c>
      <c r="Y17" s="146">
        <v>159118554.75999999</v>
      </c>
      <c r="Z17" s="147">
        <f t="shared" si="0"/>
        <v>152497277.25999999</v>
      </c>
      <c r="AA17" s="148"/>
    </row>
    <row r="18" spans="1:27" s="149" customFormat="1">
      <c r="A18" s="142" t="s">
        <v>53</v>
      </c>
      <c r="B18" s="143" t="s">
        <v>54</v>
      </c>
      <c r="C18" s="143" t="s">
        <v>47</v>
      </c>
      <c r="D18" s="144">
        <v>6036393.5700000003</v>
      </c>
      <c r="E18" s="144">
        <v>0</v>
      </c>
      <c r="F18" s="144">
        <v>841066.94</v>
      </c>
      <c r="G18" s="144">
        <v>0</v>
      </c>
      <c r="H18" s="145">
        <v>422321.52</v>
      </c>
      <c r="I18" s="144">
        <v>0</v>
      </c>
      <c r="J18" s="145">
        <v>0</v>
      </c>
      <c r="K18" s="144">
        <v>0</v>
      </c>
      <c r="L18" s="144">
        <v>7182.77</v>
      </c>
      <c r="M18" s="144">
        <v>0</v>
      </c>
      <c r="N18" s="144">
        <v>0</v>
      </c>
      <c r="O18" s="144">
        <v>0</v>
      </c>
      <c r="P18" s="144">
        <v>125451</v>
      </c>
      <c r="Q18" s="144">
        <v>0</v>
      </c>
      <c r="R18" s="145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6">
        <v>7432415.7999999998</v>
      </c>
      <c r="Z18" s="147">
        <f t="shared" si="0"/>
        <v>7010094.2799999993</v>
      </c>
      <c r="AA18" s="148"/>
    </row>
    <row r="19" spans="1:27" s="149" customFormat="1" ht="25.5">
      <c r="A19" s="142" t="s">
        <v>55</v>
      </c>
      <c r="B19" s="143" t="s">
        <v>56</v>
      </c>
      <c r="C19" s="143" t="s">
        <v>47</v>
      </c>
      <c r="D19" s="144">
        <v>11211937.18</v>
      </c>
      <c r="E19" s="144">
        <v>0</v>
      </c>
      <c r="F19" s="144">
        <v>5040442.29</v>
      </c>
      <c r="G19" s="144">
        <v>0</v>
      </c>
      <c r="H19" s="145">
        <v>720782.5</v>
      </c>
      <c r="I19" s="144">
        <v>0</v>
      </c>
      <c r="J19" s="145">
        <v>0</v>
      </c>
      <c r="K19" s="144">
        <v>146204.39000000001</v>
      </c>
      <c r="L19" s="144">
        <v>413.21</v>
      </c>
      <c r="M19" s="144">
        <v>0</v>
      </c>
      <c r="N19" s="144">
        <v>0</v>
      </c>
      <c r="O19" s="144">
        <v>0</v>
      </c>
      <c r="P19" s="144">
        <v>450920.8</v>
      </c>
      <c r="Q19" s="144">
        <v>0</v>
      </c>
      <c r="R19" s="145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129105.11</v>
      </c>
      <c r="X19" s="144">
        <v>0</v>
      </c>
      <c r="Y19" s="146">
        <v>17699805.48</v>
      </c>
      <c r="Z19" s="147">
        <f t="shared" si="0"/>
        <v>16979022.98</v>
      </c>
      <c r="AA19" s="148"/>
    </row>
    <row r="20" spans="1:27" s="149" customFormat="1" ht="25.5">
      <c r="A20" s="142" t="s">
        <v>60</v>
      </c>
      <c r="B20" s="143" t="s">
        <v>61</v>
      </c>
      <c r="C20" s="143" t="s">
        <v>47</v>
      </c>
      <c r="D20" s="144">
        <v>10656350.109999999</v>
      </c>
      <c r="E20" s="144">
        <v>0</v>
      </c>
      <c r="F20" s="144">
        <v>3703829.81</v>
      </c>
      <c r="G20" s="144">
        <v>0</v>
      </c>
      <c r="H20" s="145">
        <v>685141.93</v>
      </c>
      <c r="I20" s="144">
        <v>0</v>
      </c>
      <c r="J20" s="145">
        <v>0</v>
      </c>
      <c r="K20" s="144">
        <v>84111.72</v>
      </c>
      <c r="L20" s="144">
        <v>931.91</v>
      </c>
      <c r="M20" s="144">
        <v>0</v>
      </c>
      <c r="N20" s="144">
        <v>0</v>
      </c>
      <c r="O20" s="144">
        <v>0</v>
      </c>
      <c r="P20" s="144">
        <v>543225.80000000005</v>
      </c>
      <c r="Q20" s="144">
        <v>0</v>
      </c>
      <c r="R20" s="145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6">
        <v>15673591.279999999</v>
      </c>
      <c r="Z20" s="147">
        <f t="shared" si="0"/>
        <v>14988449.35</v>
      </c>
      <c r="AA20" s="148"/>
    </row>
    <row r="21" spans="1:27" s="141" customFormat="1">
      <c r="A21" s="176" t="s">
        <v>18</v>
      </c>
      <c r="B21" s="176"/>
      <c r="C21" s="176"/>
      <c r="D21" s="138">
        <f>SUM(D9:D20)</f>
        <v>496629709.23000002</v>
      </c>
      <c r="E21" s="138">
        <f t="shared" ref="E21:W21" si="1">SUM(E9:E20)</f>
        <v>513005390.76999998</v>
      </c>
      <c r="F21" s="138">
        <f t="shared" si="1"/>
        <v>260167380.59999999</v>
      </c>
      <c r="G21" s="138">
        <f t="shared" si="1"/>
        <v>117092189.42</v>
      </c>
      <c r="H21" s="138">
        <f t="shared" si="1"/>
        <v>82105907.500000015</v>
      </c>
      <c r="I21" s="138">
        <f t="shared" si="1"/>
        <v>137350</v>
      </c>
      <c r="J21" s="138">
        <f t="shared" si="1"/>
        <v>10000</v>
      </c>
      <c r="K21" s="138">
        <f t="shared" si="1"/>
        <v>858396.94000000006</v>
      </c>
      <c r="L21" s="138">
        <f t="shared" si="1"/>
        <v>6017566.3300000001</v>
      </c>
      <c r="M21" s="138">
        <f t="shared" si="1"/>
        <v>19057124.449999999</v>
      </c>
      <c r="N21" s="138">
        <f t="shared" si="1"/>
        <v>7363052.04</v>
      </c>
      <c r="O21" s="138">
        <f t="shared" si="1"/>
        <v>30122861.399999999</v>
      </c>
      <c r="P21" s="138">
        <f t="shared" si="1"/>
        <v>15841394.200000003</v>
      </c>
      <c r="Q21" s="138">
        <f t="shared" si="1"/>
        <v>5392298.1299999999</v>
      </c>
      <c r="R21" s="138">
        <f t="shared" si="1"/>
        <v>29546854.149999999</v>
      </c>
      <c r="S21" s="138">
        <f t="shared" si="1"/>
        <v>0</v>
      </c>
      <c r="T21" s="138">
        <f t="shared" si="1"/>
        <v>42312564.07</v>
      </c>
      <c r="U21" s="138">
        <f t="shared" si="1"/>
        <v>0</v>
      </c>
      <c r="V21" s="138">
        <f t="shared" si="1"/>
        <v>1101000</v>
      </c>
      <c r="W21" s="138">
        <f t="shared" si="1"/>
        <v>4994634.8100000015</v>
      </c>
      <c r="X21" s="138">
        <f>SUM(X9:X20)</f>
        <v>2259390</v>
      </c>
      <c r="Y21" s="138">
        <f>SUM(Y9:Y20)</f>
        <v>1634015064.0400002</v>
      </c>
      <c r="Z21" s="138">
        <f t="shared" si="0"/>
        <v>1522352302.3900001</v>
      </c>
      <c r="AA21" s="139"/>
    </row>
  </sheetData>
  <mergeCells count="16">
    <mergeCell ref="A21:C21"/>
    <mergeCell ref="A6:A8"/>
    <mergeCell ref="B6:B8"/>
    <mergeCell ref="C6:C8"/>
    <mergeCell ref="D6:M6"/>
    <mergeCell ref="Z6:Z7"/>
    <mergeCell ref="N6:N7"/>
    <mergeCell ref="O6:O7"/>
    <mergeCell ref="P6:P7"/>
    <mergeCell ref="Q6:Q7"/>
    <mergeCell ref="R6:R7"/>
    <mergeCell ref="V6:V7"/>
    <mergeCell ref="W6:W7"/>
    <mergeCell ref="X6:X7"/>
    <mergeCell ref="S6:U6"/>
    <mergeCell ref="Y6:Y7"/>
  </mergeCells>
  <pageMargins left="0.2" right="0.2" top="0.74803149606299213" bottom="0.74803149606299213" header="0.31496062992125984" footer="0.31496062992125984"/>
  <pageSetup paperSize="9" scale="8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="80" zoomScaleNormal="80" workbookViewId="0">
      <selection activeCell="K33" sqref="K33"/>
    </sheetView>
  </sheetViews>
  <sheetFormatPr defaultRowHeight="12.75"/>
  <cols>
    <col min="1" max="1" width="8" style="163" customWidth="1"/>
    <col min="2" max="2" width="27" style="151" customWidth="1"/>
    <col min="3" max="3" width="16.5703125" style="151" hidden="1" customWidth="1"/>
    <col min="4" max="4" width="16.5703125" style="151" bestFit="1" customWidth="1"/>
    <col min="5" max="5" width="16.7109375" style="151" bestFit="1" customWidth="1"/>
    <col min="6" max="6" width="16.85546875" style="151" customWidth="1"/>
    <col min="7" max="7" width="17.7109375" style="151" bestFit="1" customWidth="1"/>
    <col min="8" max="8" width="17" style="151" customWidth="1"/>
    <col min="9" max="9" width="15.5703125" style="151" bestFit="1" customWidth="1"/>
    <col min="10" max="10" width="13" style="151" customWidth="1"/>
    <col min="11" max="11" width="16.7109375" style="151" bestFit="1" customWidth="1"/>
    <col min="12" max="12" width="17.28515625" style="151" customWidth="1"/>
    <col min="13" max="21" width="15" style="151" customWidth="1"/>
    <col min="22" max="22" width="12.7109375" style="151" customWidth="1"/>
    <col min="23" max="27" width="20.140625" style="151" customWidth="1"/>
    <col min="28" max="256" width="30.85546875" style="151" customWidth="1"/>
    <col min="257" max="16384" width="9.140625" style="151"/>
  </cols>
  <sheetData>
    <row r="1" spans="1:27" ht="20.100000000000001" customHeight="1">
      <c r="A1" s="152" t="s">
        <v>0</v>
      </c>
      <c r="B1" s="150"/>
      <c r="C1" s="150"/>
      <c r="D1" s="150"/>
      <c r="E1" s="150"/>
      <c r="F1" s="150"/>
    </row>
    <row r="2" spans="1:27" ht="12.75" customHeight="1">
      <c r="A2" s="152" t="s">
        <v>62</v>
      </c>
      <c r="B2" s="150"/>
      <c r="C2" s="150"/>
      <c r="D2" s="150"/>
      <c r="E2" s="150"/>
      <c r="F2" s="150"/>
    </row>
    <row r="3" spans="1:27" ht="12.75" customHeight="1">
      <c r="A3" s="152" t="s">
        <v>2</v>
      </c>
      <c r="B3" s="150"/>
      <c r="C3" s="150"/>
      <c r="D3" s="150"/>
      <c r="E3" s="150"/>
      <c r="F3" s="150"/>
    </row>
    <row r="4" spans="1:27" ht="12.75" customHeight="1">
      <c r="A4" s="152" t="s">
        <v>3</v>
      </c>
      <c r="B4" s="150"/>
      <c r="C4" s="150"/>
      <c r="D4" s="150"/>
      <c r="E4" s="150"/>
      <c r="F4" s="150"/>
    </row>
    <row r="5" spans="1:27">
      <c r="A5" s="150" t="s">
        <v>4</v>
      </c>
      <c r="B5" s="150"/>
      <c r="C5" s="150"/>
      <c r="D5" s="150"/>
      <c r="E5" s="150"/>
    </row>
    <row r="6" spans="1:27" ht="38.25" customHeight="1">
      <c r="A6" s="180" t="s">
        <v>5</v>
      </c>
      <c r="B6" s="180" t="s">
        <v>6</v>
      </c>
      <c r="C6" s="180" t="s">
        <v>7</v>
      </c>
      <c r="D6" s="180" t="s">
        <v>8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4" t="s">
        <v>9</v>
      </c>
      <c r="P6" s="184" t="s">
        <v>10</v>
      </c>
      <c r="Q6" s="184" t="s">
        <v>11</v>
      </c>
      <c r="R6" s="186" t="s">
        <v>13</v>
      </c>
      <c r="S6" s="180" t="s">
        <v>14</v>
      </c>
      <c r="T6" s="180"/>
      <c r="U6" s="180"/>
      <c r="V6" s="180"/>
      <c r="W6" s="184" t="s">
        <v>15</v>
      </c>
      <c r="X6" s="184" t="s">
        <v>16</v>
      </c>
      <c r="Y6" s="184" t="s">
        <v>17</v>
      </c>
      <c r="Z6" s="188" t="s">
        <v>18</v>
      </c>
      <c r="AA6" s="183" t="s">
        <v>365</v>
      </c>
    </row>
    <row r="7" spans="1:27" ht="63.75">
      <c r="A7" s="180"/>
      <c r="B7" s="180"/>
      <c r="C7" s="182"/>
      <c r="D7" s="153" t="s">
        <v>19</v>
      </c>
      <c r="E7" s="153" t="s">
        <v>20</v>
      </c>
      <c r="F7" s="153" t="s">
        <v>21</v>
      </c>
      <c r="G7" s="153" t="s">
        <v>22</v>
      </c>
      <c r="H7" s="154" t="s">
        <v>23</v>
      </c>
      <c r="I7" s="153" t="s">
        <v>24</v>
      </c>
      <c r="J7" s="154" t="s">
        <v>25</v>
      </c>
      <c r="K7" s="153" t="s">
        <v>26</v>
      </c>
      <c r="L7" s="154" t="s">
        <v>63</v>
      </c>
      <c r="M7" s="153" t="s">
        <v>27</v>
      </c>
      <c r="N7" s="153" t="s">
        <v>28</v>
      </c>
      <c r="O7" s="185"/>
      <c r="P7" s="185"/>
      <c r="Q7" s="185"/>
      <c r="R7" s="187"/>
      <c r="S7" s="153" t="s">
        <v>64</v>
      </c>
      <c r="T7" s="153" t="s">
        <v>29</v>
      </c>
      <c r="U7" s="153" t="s">
        <v>30</v>
      </c>
      <c r="V7" s="153" t="s">
        <v>31</v>
      </c>
      <c r="W7" s="185"/>
      <c r="X7" s="185"/>
      <c r="Y7" s="185"/>
      <c r="Z7" s="188"/>
      <c r="AA7" s="183"/>
    </row>
    <row r="8" spans="1:27" ht="43.5" customHeight="1">
      <c r="A8" s="181"/>
      <c r="B8" s="180" t="s">
        <v>32</v>
      </c>
      <c r="C8" s="180" t="s">
        <v>32</v>
      </c>
      <c r="D8" s="153" t="s">
        <v>32</v>
      </c>
      <c r="E8" s="153" t="s">
        <v>32</v>
      </c>
      <c r="F8" s="153" t="s">
        <v>32</v>
      </c>
      <c r="G8" s="153" t="s">
        <v>32</v>
      </c>
      <c r="H8" s="154" t="s">
        <v>32</v>
      </c>
      <c r="I8" s="153" t="s">
        <v>32</v>
      </c>
      <c r="J8" s="154" t="s">
        <v>32</v>
      </c>
      <c r="K8" s="153" t="s">
        <v>32</v>
      </c>
      <c r="L8" s="154" t="s">
        <v>32</v>
      </c>
      <c r="M8" s="153" t="s">
        <v>32</v>
      </c>
      <c r="N8" s="153" t="s">
        <v>32</v>
      </c>
      <c r="O8" s="153" t="s">
        <v>32</v>
      </c>
      <c r="P8" s="153" t="s">
        <v>32</v>
      </c>
      <c r="Q8" s="153" t="s">
        <v>32</v>
      </c>
      <c r="R8" s="154" t="s">
        <v>32</v>
      </c>
      <c r="S8" s="153" t="s">
        <v>32</v>
      </c>
      <c r="T8" s="153" t="s">
        <v>32</v>
      </c>
      <c r="U8" s="153" t="s">
        <v>32</v>
      </c>
      <c r="V8" s="153" t="s">
        <v>32</v>
      </c>
      <c r="W8" s="153" t="s">
        <v>32</v>
      </c>
      <c r="X8" s="153" t="s">
        <v>32</v>
      </c>
      <c r="Y8" s="153" t="s">
        <v>32</v>
      </c>
      <c r="Z8" s="155" t="s">
        <v>32</v>
      </c>
      <c r="AA8" s="156" t="s">
        <v>369</v>
      </c>
    </row>
    <row r="9" spans="1:27" ht="21.75" customHeight="1">
      <c r="A9" s="157" t="s">
        <v>65</v>
      </c>
      <c r="B9" s="158" t="s">
        <v>66</v>
      </c>
      <c r="C9" s="158" t="s">
        <v>35</v>
      </c>
      <c r="D9" s="159">
        <v>7423378.7800000003</v>
      </c>
      <c r="E9" s="159">
        <v>201927845.30000001</v>
      </c>
      <c r="F9" s="159">
        <v>2984227.1</v>
      </c>
      <c r="G9" s="159">
        <v>126780155.04000001</v>
      </c>
      <c r="H9" s="160">
        <v>16676891.83</v>
      </c>
      <c r="I9" s="159">
        <v>2333200</v>
      </c>
      <c r="J9" s="160">
        <v>0</v>
      </c>
      <c r="K9" s="159">
        <v>0</v>
      </c>
      <c r="L9" s="160">
        <v>5000</v>
      </c>
      <c r="M9" s="159">
        <v>335648.93</v>
      </c>
      <c r="N9" s="159">
        <v>0</v>
      </c>
      <c r="O9" s="159">
        <v>9860621.4499999993</v>
      </c>
      <c r="P9" s="159">
        <v>12192222</v>
      </c>
      <c r="Q9" s="159">
        <v>69000</v>
      </c>
      <c r="R9" s="160">
        <v>51792297.890000001</v>
      </c>
      <c r="S9" s="159">
        <v>326000</v>
      </c>
      <c r="T9" s="159">
        <v>0</v>
      </c>
      <c r="U9" s="159">
        <v>19275847.289999999</v>
      </c>
      <c r="V9" s="159">
        <v>0</v>
      </c>
      <c r="W9" s="159">
        <v>0</v>
      </c>
      <c r="X9" s="159">
        <v>1108277.69</v>
      </c>
      <c r="Y9" s="159">
        <v>1024695</v>
      </c>
      <c r="Z9" s="161">
        <v>454115308.30000001</v>
      </c>
      <c r="AA9" s="162">
        <f>Z9-H9-J9-L9-R9</f>
        <v>385641118.58000004</v>
      </c>
    </row>
    <row r="10" spans="1:27" ht="21.75" customHeight="1">
      <c r="A10" s="157" t="s">
        <v>67</v>
      </c>
      <c r="B10" s="158" t="s">
        <v>68</v>
      </c>
      <c r="C10" s="158" t="s">
        <v>35</v>
      </c>
      <c r="D10" s="159">
        <v>40702428.479999997</v>
      </c>
      <c r="E10" s="159">
        <v>33125400.129999999</v>
      </c>
      <c r="F10" s="159">
        <v>30702282.210000001</v>
      </c>
      <c r="G10" s="159">
        <v>3943780.37</v>
      </c>
      <c r="H10" s="160">
        <v>10531401.1</v>
      </c>
      <c r="I10" s="159">
        <v>900</v>
      </c>
      <c r="J10" s="160">
        <v>0</v>
      </c>
      <c r="K10" s="159">
        <v>102903.39</v>
      </c>
      <c r="L10" s="160">
        <v>0</v>
      </c>
      <c r="M10" s="159">
        <v>658548.87</v>
      </c>
      <c r="N10" s="159">
        <v>956764.63</v>
      </c>
      <c r="O10" s="159">
        <v>375197.23</v>
      </c>
      <c r="P10" s="159">
        <v>2575925</v>
      </c>
      <c r="Q10" s="159">
        <v>2029758</v>
      </c>
      <c r="R10" s="160">
        <v>2888645.78</v>
      </c>
      <c r="S10" s="159">
        <v>0</v>
      </c>
      <c r="T10" s="159">
        <v>0</v>
      </c>
      <c r="U10" s="159">
        <v>4083981.94</v>
      </c>
      <c r="V10" s="159">
        <v>0</v>
      </c>
      <c r="W10" s="159">
        <v>150000</v>
      </c>
      <c r="X10" s="159">
        <v>80640.83</v>
      </c>
      <c r="Y10" s="159">
        <v>289155</v>
      </c>
      <c r="Z10" s="161">
        <v>133197712.95999999</v>
      </c>
      <c r="AA10" s="162">
        <f t="shared" ref="AA10:AA28" si="0">Z10-H10-J10-L10-R10</f>
        <v>119777666.08</v>
      </c>
    </row>
    <row r="11" spans="1:27" ht="21.75" customHeight="1">
      <c r="A11" s="157" t="s">
        <v>69</v>
      </c>
      <c r="B11" s="158" t="s">
        <v>70</v>
      </c>
      <c r="C11" s="158" t="s">
        <v>35</v>
      </c>
      <c r="D11" s="159">
        <v>10639041.369999999</v>
      </c>
      <c r="E11" s="159">
        <v>4588104.9000000004</v>
      </c>
      <c r="F11" s="159">
        <v>5374014.71</v>
      </c>
      <c r="G11" s="159">
        <v>933396.89</v>
      </c>
      <c r="H11" s="160">
        <v>2509415.2599999998</v>
      </c>
      <c r="I11" s="159">
        <v>0</v>
      </c>
      <c r="J11" s="160">
        <v>0</v>
      </c>
      <c r="K11" s="159">
        <v>79990.990000000005</v>
      </c>
      <c r="L11" s="160">
        <v>20000</v>
      </c>
      <c r="M11" s="159">
        <v>207264.59</v>
      </c>
      <c r="N11" s="159">
        <v>4326358.63</v>
      </c>
      <c r="O11" s="159">
        <v>35327.11</v>
      </c>
      <c r="P11" s="159">
        <v>0</v>
      </c>
      <c r="Q11" s="159">
        <v>979690.6</v>
      </c>
      <c r="R11" s="160">
        <v>437333.86</v>
      </c>
      <c r="S11" s="159">
        <v>0</v>
      </c>
      <c r="T11" s="159">
        <v>0</v>
      </c>
      <c r="U11" s="159">
        <v>411543.45</v>
      </c>
      <c r="V11" s="159">
        <v>0</v>
      </c>
      <c r="W11" s="159">
        <v>150000</v>
      </c>
      <c r="X11" s="159">
        <v>86046.14</v>
      </c>
      <c r="Y11" s="159">
        <v>0</v>
      </c>
      <c r="Z11" s="161">
        <v>30777528.5</v>
      </c>
      <c r="AA11" s="162">
        <f t="shared" si="0"/>
        <v>27810779.380000003</v>
      </c>
    </row>
    <row r="12" spans="1:27" ht="21.75" customHeight="1">
      <c r="A12" s="157" t="s">
        <v>71</v>
      </c>
      <c r="B12" s="158" t="s">
        <v>72</v>
      </c>
      <c r="C12" s="158" t="s">
        <v>35</v>
      </c>
      <c r="D12" s="159">
        <v>99957257.379999995</v>
      </c>
      <c r="E12" s="159">
        <v>99965824.5</v>
      </c>
      <c r="F12" s="159">
        <v>55034784.090000004</v>
      </c>
      <c r="G12" s="159">
        <v>33520732.34</v>
      </c>
      <c r="H12" s="160">
        <v>16032418.43</v>
      </c>
      <c r="I12" s="159">
        <v>3750</v>
      </c>
      <c r="J12" s="160">
        <v>20000</v>
      </c>
      <c r="K12" s="159">
        <v>57152.46</v>
      </c>
      <c r="L12" s="160">
        <v>0</v>
      </c>
      <c r="M12" s="159">
        <v>1319862.98</v>
      </c>
      <c r="N12" s="159">
        <v>0</v>
      </c>
      <c r="O12" s="159">
        <v>2722224.34</v>
      </c>
      <c r="P12" s="159">
        <v>2220780.6</v>
      </c>
      <c r="Q12" s="159">
        <v>2771628.4</v>
      </c>
      <c r="R12" s="160">
        <v>2210942.46</v>
      </c>
      <c r="S12" s="159">
        <v>152000</v>
      </c>
      <c r="T12" s="159">
        <v>0</v>
      </c>
      <c r="U12" s="159">
        <v>7125452.4800000004</v>
      </c>
      <c r="V12" s="159">
        <v>0</v>
      </c>
      <c r="W12" s="159">
        <v>217000</v>
      </c>
      <c r="X12" s="159">
        <v>201451.18</v>
      </c>
      <c r="Y12" s="159">
        <v>919155</v>
      </c>
      <c r="Z12" s="161">
        <v>324452416.63999999</v>
      </c>
      <c r="AA12" s="162">
        <f t="shared" si="0"/>
        <v>306189055.75</v>
      </c>
    </row>
    <row r="13" spans="1:27" ht="21.75" customHeight="1">
      <c r="A13" s="157" t="s">
        <v>73</v>
      </c>
      <c r="B13" s="158" t="s">
        <v>74</v>
      </c>
      <c r="C13" s="158" t="s">
        <v>35</v>
      </c>
      <c r="D13" s="159">
        <v>8836882.4800000004</v>
      </c>
      <c r="E13" s="159">
        <v>6848557.5300000003</v>
      </c>
      <c r="F13" s="159">
        <v>5346037.3600000003</v>
      </c>
      <c r="G13" s="159">
        <v>1855978.43</v>
      </c>
      <c r="H13" s="160">
        <v>2435968.16</v>
      </c>
      <c r="I13" s="159">
        <v>0</v>
      </c>
      <c r="J13" s="160">
        <v>0</v>
      </c>
      <c r="K13" s="159">
        <v>120333.22</v>
      </c>
      <c r="L13" s="160">
        <v>0</v>
      </c>
      <c r="M13" s="159">
        <v>496126.05</v>
      </c>
      <c r="N13" s="159">
        <v>3398312.99</v>
      </c>
      <c r="O13" s="159">
        <v>164198.23000000001</v>
      </c>
      <c r="P13" s="159">
        <v>0</v>
      </c>
      <c r="Q13" s="159">
        <v>996883.8</v>
      </c>
      <c r="R13" s="160">
        <v>272301.92</v>
      </c>
      <c r="S13" s="159">
        <v>0</v>
      </c>
      <c r="T13" s="159">
        <v>0</v>
      </c>
      <c r="U13" s="159">
        <v>842444.39</v>
      </c>
      <c r="V13" s="159">
        <v>0</v>
      </c>
      <c r="W13" s="159">
        <v>150000</v>
      </c>
      <c r="X13" s="159">
        <v>904.5</v>
      </c>
      <c r="Y13" s="159">
        <v>0</v>
      </c>
      <c r="Z13" s="161">
        <v>31764929.059999999</v>
      </c>
      <c r="AA13" s="162">
        <f t="shared" si="0"/>
        <v>29056658.979999997</v>
      </c>
    </row>
    <row r="14" spans="1:27" ht="21.75" customHeight="1">
      <c r="A14" s="157" t="s">
        <v>75</v>
      </c>
      <c r="B14" s="158" t="s">
        <v>76</v>
      </c>
      <c r="C14" s="158" t="s">
        <v>35</v>
      </c>
      <c r="D14" s="159">
        <v>28789216.059999999</v>
      </c>
      <c r="E14" s="159">
        <v>15996064.609999999</v>
      </c>
      <c r="F14" s="159">
        <v>23566593.760000002</v>
      </c>
      <c r="G14" s="159">
        <v>3667748.18</v>
      </c>
      <c r="H14" s="160">
        <v>7268143.2800000003</v>
      </c>
      <c r="I14" s="159">
        <v>4350</v>
      </c>
      <c r="J14" s="160">
        <v>0</v>
      </c>
      <c r="K14" s="159">
        <v>47705.19</v>
      </c>
      <c r="L14" s="160">
        <v>0</v>
      </c>
      <c r="M14" s="159">
        <v>729239.71</v>
      </c>
      <c r="N14" s="159">
        <v>436363.64</v>
      </c>
      <c r="O14" s="159">
        <v>82961.23</v>
      </c>
      <c r="P14" s="159">
        <v>0</v>
      </c>
      <c r="Q14" s="159">
        <v>1425966.9</v>
      </c>
      <c r="R14" s="160">
        <v>1648513.84</v>
      </c>
      <c r="S14" s="159">
        <v>0</v>
      </c>
      <c r="T14" s="159">
        <v>0</v>
      </c>
      <c r="U14" s="159">
        <v>1515522.43</v>
      </c>
      <c r="V14" s="159">
        <v>0</v>
      </c>
      <c r="W14" s="159">
        <v>150000</v>
      </c>
      <c r="X14" s="159">
        <v>56512.55</v>
      </c>
      <c r="Y14" s="159">
        <v>0</v>
      </c>
      <c r="Z14" s="161">
        <v>85384901.379999995</v>
      </c>
      <c r="AA14" s="162">
        <f t="shared" si="0"/>
        <v>76468244.25999999</v>
      </c>
    </row>
    <row r="15" spans="1:27" ht="21.75" customHeight="1">
      <c r="A15" s="157" t="s">
        <v>77</v>
      </c>
      <c r="B15" s="158" t="s">
        <v>78</v>
      </c>
      <c r="C15" s="158" t="s">
        <v>35</v>
      </c>
      <c r="D15" s="159">
        <v>44060227.82</v>
      </c>
      <c r="E15" s="159">
        <v>39941537.789999999</v>
      </c>
      <c r="F15" s="159">
        <v>29663855.440000001</v>
      </c>
      <c r="G15" s="159">
        <v>8483871.9000000004</v>
      </c>
      <c r="H15" s="160">
        <v>12519757.68</v>
      </c>
      <c r="I15" s="159">
        <v>0</v>
      </c>
      <c r="J15" s="160">
        <v>0</v>
      </c>
      <c r="K15" s="159">
        <v>95985.87</v>
      </c>
      <c r="L15" s="160">
        <v>0</v>
      </c>
      <c r="M15" s="159">
        <v>641309.56999999995</v>
      </c>
      <c r="N15" s="159">
        <v>0</v>
      </c>
      <c r="O15" s="159">
        <v>303992.26</v>
      </c>
      <c r="P15" s="159">
        <v>2350500</v>
      </c>
      <c r="Q15" s="159">
        <v>2152845</v>
      </c>
      <c r="R15" s="160">
        <v>4470903.74</v>
      </c>
      <c r="S15" s="159">
        <v>212000</v>
      </c>
      <c r="T15" s="159">
        <v>0</v>
      </c>
      <c r="U15" s="159">
        <v>4569476.54</v>
      </c>
      <c r="V15" s="159">
        <v>0</v>
      </c>
      <c r="W15" s="159">
        <v>217000</v>
      </c>
      <c r="X15" s="159">
        <v>117446.85</v>
      </c>
      <c r="Y15" s="159">
        <v>0</v>
      </c>
      <c r="Z15" s="161">
        <v>149800710.46000001</v>
      </c>
      <c r="AA15" s="162">
        <f t="shared" si="0"/>
        <v>132810049.04000001</v>
      </c>
    </row>
    <row r="16" spans="1:27" ht="21.75" customHeight="1">
      <c r="A16" s="157" t="s">
        <v>79</v>
      </c>
      <c r="B16" s="158" t="s">
        <v>80</v>
      </c>
      <c r="C16" s="158" t="s">
        <v>35</v>
      </c>
      <c r="D16" s="159">
        <v>80307057.609999999</v>
      </c>
      <c r="E16" s="159">
        <v>51096728.859999999</v>
      </c>
      <c r="F16" s="159">
        <v>38861023.939999998</v>
      </c>
      <c r="G16" s="159">
        <v>11433625.77</v>
      </c>
      <c r="H16" s="160">
        <v>12152871.25</v>
      </c>
      <c r="I16" s="159">
        <v>5700</v>
      </c>
      <c r="J16" s="160">
        <v>0</v>
      </c>
      <c r="K16" s="159">
        <v>43865.55</v>
      </c>
      <c r="L16" s="160">
        <v>0</v>
      </c>
      <c r="M16" s="159">
        <v>1213562.99</v>
      </c>
      <c r="N16" s="159">
        <v>0</v>
      </c>
      <c r="O16" s="159">
        <v>332648.34000000003</v>
      </c>
      <c r="P16" s="159">
        <v>0</v>
      </c>
      <c r="Q16" s="159">
        <v>2119746.1</v>
      </c>
      <c r="R16" s="160">
        <v>882388.35</v>
      </c>
      <c r="S16" s="159">
        <v>0</v>
      </c>
      <c r="T16" s="159">
        <v>0</v>
      </c>
      <c r="U16" s="159">
        <v>3455351.56</v>
      </c>
      <c r="V16" s="159">
        <v>0</v>
      </c>
      <c r="W16" s="159">
        <v>150000</v>
      </c>
      <c r="X16" s="159">
        <v>507987.69</v>
      </c>
      <c r="Y16" s="159">
        <v>306385</v>
      </c>
      <c r="Z16" s="161">
        <v>202868943.00999999</v>
      </c>
      <c r="AA16" s="162">
        <f t="shared" si="0"/>
        <v>189833683.41</v>
      </c>
    </row>
    <row r="17" spans="1:27" ht="21.75" customHeight="1">
      <c r="A17" s="157" t="s">
        <v>81</v>
      </c>
      <c r="B17" s="158" t="s">
        <v>82</v>
      </c>
      <c r="C17" s="158" t="s">
        <v>35</v>
      </c>
      <c r="D17" s="159">
        <v>3000768.62</v>
      </c>
      <c r="E17" s="159">
        <v>157718.21</v>
      </c>
      <c r="F17" s="159">
        <v>2090210.51</v>
      </c>
      <c r="G17" s="159">
        <v>222260.35</v>
      </c>
      <c r="H17" s="160">
        <v>1157464.6599999999</v>
      </c>
      <c r="I17" s="159">
        <v>0</v>
      </c>
      <c r="J17" s="160">
        <v>10000</v>
      </c>
      <c r="K17" s="159">
        <v>169691.28</v>
      </c>
      <c r="L17" s="160">
        <v>0</v>
      </c>
      <c r="M17" s="159">
        <v>167561.54</v>
      </c>
      <c r="N17" s="159">
        <v>8953501.8200000003</v>
      </c>
      <c r="O17" s="159">
        <v>37744.11</v>
      </c>
      <c r="P17" s="159">
        <v>0</v>
      </c>
      <c r="Q17" s="159">
        <v>536480.9</v>
      </c>
      <c r="R17" s="160">
        <v>218017.2</v>
      </c>
      <c r="S17" s="159">
        <v>0</v>
      </c>
      <c r="T17" s="159">
        <v>0</v>
      </c>
      <c r="U17" s="159">
        <v>20466.939999999999</v>
      </c>
      <c r="V17" s="159">
        <v>0</v>
      </c>
      <c r="W17" s="159">
        <v>150000</v>
      </c>
      <c r="X17" s="159">
        <v>0</v>
      </c>
      <c r="Y17" s="159">
        <v>0</v>
      </c>
      <c r="Z17" s="161">
        <v>16891886.140000001</v>
      </c>
      <c r="AA17" s="162">
        <f t="shared" si="0"/>
        <v>15506404.280000001</v>
      </c>
    </row>
    <row r="18" spans="1:27" ht="21.75" customHeight="1">
      <c r="A18" s="157" t="s">
        <v>83</v>
      </c>
      <c r="B18" s="158" t="s">
        <v>84</v>
      </c>
      <c r="C18" s="158" t="s">
        <v>35</v>
      </c>
      <c r="D18" s="159">
        <v>36688406.07</v>
      </c>
      <c r="E18" s="159">
        <v>9963763.2799999993</v>
      </c>
      <c r="F18" s="159">
        <v>29093463.789999999</v>
      </c>
      <c r="G18" s="159">
        <v>3692299.28</v>
      </c>
      <c r="H18" s="160">
        <v>5410157.71</v>
      </c>
      <c r="I18" s="159">
        <v>2850</v>
      </c>
      <c r="J18" s="160">
        <v>0</v>
      </c>
      <c r="K18" s="159">
        <v>82437.929999999993</v>
      </c>
      <c r="L18" s="160">
        <v>0</v>
      </c>
      <c r="M18" s="159">
        <v>428267.77</v>
      </c>
      <c r="N18" s="159">
        <v>0</v>
      </c>
      <c r="O18" s="159">
        <v>236092.34</v>
      </c>
      <c r="P18" s="159">
        <v>0</v>
      </c>
      <c r="Q18" s="159">
        <v>1465290.1</v>
      </c>
      <c r="R18" s="160">
        <v>303696.28999999998</v>
      </c>
      <c r="S18" s="159">
        <v>0</v>
      </c>
      <c r="T18" s="159">
        <v>0</v>
      </c>
      <c r="U18" s="159">
        <v>929478.11</v>
      </c>
      <c r="V18" s="159">
        <v>0</v>
      </c>
      <c r="W18" s="159">
        <v>150000</v>
      </c>
      <c r="X18" s="159">
        <v>255226.84</v>
      </c>
      <c r="Y18" s="159">
        <v>96385</v>
      </c>
      <c r="Z18" s="161">
        <v>88797814.510000005</v>
      </c>
      <c r="AA18" s="162">
        <f t="shared" si="0"/>
        <v>83083960.510000005</v>
      </c>
    </row>
    <row r="19" spans="1:27" ht="21.75" customHeight="1">
      <c r="A19" s="157" t="s">
        <v>85</v>
      </c>
      <c r="B19" s="158" t="s">
        <v>86</v>
      </c>
      <c r="C19" s="158" t="s">
        <v>35</v>
      </c>
      <c r="D19" s="159">
        <v>26875818.68</v>
      </c>
      <c r="E19" s="159">
        <v>8963891.3000000007</v>
      </c>
      <c r="F19" s="159">
        <v>15445409.300000001</v>
      </c>
      <c r="G19" s="159">
        <v>1099828.72</v>
      </c>
      <c r="H19" s="160">
        <v>6783430.7999999998</v>
      </c>
      <c r="I19" s="159">
        <v>0</v>
      </c>
      <c r="J19" s="160">
        <v>0</v>
      </c>
      <c r="K19" s="159">
        <v>136343.82999999999</v>
      </c>
      <c r="L19" s="160">
        <v>0</v>
      </c>
      <c r="M19" s="159">
        <v>269052.25</v>
      </c>
      <c r="N19" s="159">
        <v>1000000</v>
      </c>
      <c r="O19" s="159">
        <v>65737.23</v>
      </c>
      <c r="P19" s="159">
        <v>0</v>
      </c>
      <c r="Q19" s="159">
        <v>1213688.8999999999</v>
      </c>
      <c r="R19" s="160">
        <v>654071.53</v>
      </c>
      <c r="S19" s="159">
        <v>0</v>
      </c>
      <c r="T19" s="159">
        <v>0</v>
      </c>
      <c r="U19" s="159">
        <v>1290629.42</v>
      </c>
      <c r="V19" s="159">
        <v>0</v>
      </c>
      <c r="W19" s="159">
        <v>150000</v>
      </c>
      <c r="X19" s="159">
        <v>14947.7</v>
      </c>
      <c r="Y19" s="159">
        <v>0</v>
      </c>
      <c r="Z19" s="161">
        <v>63962849.659999996</v>
      </c>
      <c r="AA19" s="162">
        <f t="shared" si="0"/>
        <v>56525347.329999998</v>
      </c>
    </row>
    <row r="20" spans="1:27" ht="21.75" customHeight="1">
      <c r="A20" s="157" t="s">
        <v>87</v>
      </c>
      <c r="B20" s="158" t="s">
        <v>88</v>
      </c>
      <c r="C20" s="158" t="s">
        <v>35</v>
      </c>
      <c r="D20" s="159">
        <v>159815490.75</v>
      </c>
      <c r="E20" s="159">
        <v>0</v>
      </c>
      <c r="F20" s="159">
        <v>41285920.329999998</v>
      </c>
      <c r="G20" s="159">
        <v>343070.78</v>
      </c>
      <c r="H20" s="160">
        <v>10167091.869999999</v>
      </c>
      <c r="I20" s="159">
        <v>0</v>
      </c>
      <c r="J20" s="160">
        <v>0</v>
      </c>
      <c r="K20" s="159">
        <v>0</v>
      </c>
      <c r="L20" s="160">
        <v>0</v>
      </c>
      <c r="M20" s="159">
        <v>1305813.68</v>
      </c>
      <c r="N20" s="159">
        <v>0</v>
      </c>
      <c r="O20" s="159">
        <v>0</v>
      </c>
      <c r="P20" s="159">
        <v>0</v>
      </c>
      <c r="Q20" s="159">
        <v>2872991.2</v>
      </c>
      <c r="R20" s="160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150000</v>
      </c>
      <c r="X20" s="159">
        <v>1134350.33</v>
      </c>
      <c r="Y20" s="159">
        <v>0</v>
      </c>
      <c r="Z20" s="161">
        <v>217074728.94</v>
      </c>
      <c r="AA20" s="162">
        <f t="shared" si="0"/>
        <v>206907637.06999999</v>
      </c>
    </row>
    <row r="21" spans="1:27" ht="21.75" customHeight="1">
      <c r="A21" s="157" t="s">
        <v>89</v>
      </c>
      <c r="B21" s="158" t="s">
        <v>90</v>
      </c>
      <c r="C21" s="158" t="s">
        <v>35</v>
      </c>
      <c r="D21" s="159">
        <v>26769089.82</v>
      </c>
      <c r="E21" s="159">
        <v>6559796.6500000004</v>
      </c>
      <c r="F21" s="159">
        <v>10777504.26</v>
      </c>
      <c r="G21" s="159">
        <v>708506.45</v>
      </c>
      <c r="H21" s="160">
        <v>2400940.4</v>
      </c>
      <c r="I21" s="159">
        <v>0</v>
      </c>
      <c r="J21" s="160">
        <v>0</v>
      </c>
      <c r="K21" s="159">
        <v>69256.73</v>
      </c>
      <c r="L21" s="160">
        <v>0</v>
      </c>
      <c r="M21" s="159">
        <v>359880.34</v>
      </c>
      <c r="N21" s="159">
        <v>1883666.25</v>
      </c>
      <c r="O21" s="159">
        <v>17563</v>
      </c>
      <c r="P21" s="159">
        <v>0</v>
      </c>
      <c r="Q21" s="159">
        <v>1035104.3</v>
      </c>
      <c r="R21" s="160">
        <v>470782.75</v>
      </c>
      <c r="S21" s="159">
        <v>0</v>
      </c>
      <c r="T21" s="159">
        <v>0</v>
      </c>
      <c r="U21" s="159">
        <v>666303.52</v>
      </c>
      <c r="V21" s="159">
        <v>0</v>
      </c>
      <c r="W21" s="159">
        <v>150000</v>
      </c>
      <c r="X21" s="159">
        <v>5375.01</v>
      </c>
      <c r="Y21" s="159">
        <v>0</v>
      </c>
      <c r="Z21" s="161">
        <v>51873769.479999997</v>
      </c>
      <c r="AA21" s="162">
        <f t="shared" si="0"/>
        <v>49002046.329999998</v>
      </c>
    </row>
    <row r="22" spans="1:27" ht="21.75" customHeight="1">
      <c r="A22" s="157" t="s">
        <v>91</v>
      </c>
      <c r="B22" s="158" t="s">
        <v>92</v>
      </c>
      <c r="C22" s="158" t="s">
        <v>46</v>
      </c>
      <c r="D22" s="159">
        <v>5040053.91</v>
      </c>
      <c r="E22" s="159">
        <v>275324.25</v>
      </c>
      <c r="F22" s="159">
        <v>1605348.55</v>
      </c>
      <c r="G22" s="159">
        <v>124495.31</v>
      </c>
      <c r="H22" s="160">
        <v>510858.1</v>
      </c>
      <c r="I22" s="159">
        <v>0</v>
      </c>
      <c r="J22" s="160">
        <v>0</v>
      </c>
      <c r="K22" s="159">
        <v>19731.91</v>
      </c>
      <c r="L22" s="160">
        <v>0</v>
      </c>
      <c r="M22" s="159">
        <v>106261.82</v>
      </c>
      <c r="N22" s="159">
        <v>0</v>
      </c>
      <c r="O22" s="159">
        <v>0</v>
      </c>
      <c r="P22" s="159">
        <v>0</v>
      </c>
      <c r="Q22" s="159">
        <v>238027.9</v>
      </c>
      <c r="R22" s="160">
        <v>3164705.12</v>
      </c>
      <c r="S22" s="159">
        <v>0</v>
      </c>
      <c r="T22" s="159">
        <v>0</v>
      </c>
      <c r="U22" s="159">
        <v>18065.580000000002</v>
      </c>
      <c r="V22" s="159">
        <v>0</v>
      </c>
      <c r="W22" s="159">
        <v>0</v>
      </c>
      <c r="X22" s="159">
        <v>0</v>
      </c>
      <c r="Y22" s="159">
        <v>0</v>
      </c>
      <c r="Z22" s="161">
        <v>11102872.449999999</v>
      </c>
      <c r="AA22" s="162">
        <f t="shared" si="0"/>
        <v>7427309.2299999995</v>
      </c>
    </row>
    <row r="23" spans="1:27" ht="21.75" customHeight="1">
      <c r="A23" s="157" t="s">
        <v>93</v>
      </c>
      <c r="B23" s="158" t="s">
        <v>94</v>
      </c>
      <c r="C23" s="158" t="s">
        <v>46</v>
      </c>
      <c r="D23" s="159">
        <v>26068217.739999998</v>
      </c>
      <c r="E23" s="159">
        <v>22211706.190000001</v>
      </c>
      <c r="F23" s="159">
        <v>6664417.7300000004</v>
      </c>
      <c r="G23" s="159">
        <v>20316608.550000001</v>
      </c>
      <c r="H23" s="160">
        <v>3870316.06</v>
      </c>
      <c r="I23" s="159">
        <v>238450</v>
      </c>
      <c r="J23" s="160">
        <v>0</v>
      </c>
      <c r="K23" s="159">
        <v>17253.3</v>
      </c>
      <c r="L23" s="160">
        <v>0</v>
      </c>
      <c r="M23" s="159">
        <v>161895.32999999999</v>
      </c>
      <c r="N23" s="159">
        <v>0</v>
      </c>
      <c r="O23" s="159">
        <v>93273.23</v>
      </c>
      <c r="P23" s="159">
        <v>5952642</v>
      </c>
      <c r="Q23" s="159">
        <v>636832.80000000005</v>
      </c>
      <c r="R23" s="160">
        <v>21491008.800000001</v>
      </c>
      <c r="S23" s="159">
        <v>30000</v>
      </c>
      <c r="T23" s="159">
        <v>0</v>
      </c>
      <c r="U23" s="159">
        <v>1705201.18</v>
      </c>
      <c r="V23" s="159">
        <v>0</v>
      </c>
      <c r="W23" s="159">
        <v>0</v>
      </c>
      <c r="X23" s="159">
        <v>48412.49</v>
      </c>
      <c r="Y23" s="159">
        <v>0</v>
      </c>
      <c r="Z23" s="161">
        <v>109506235.40000001</v>
      </c>
      <c r="AA23" s="162">
        <f t="shared" si="0"/>
        <v>84144910.540000007</v>
      </c>
    </row>
    <row r="24" spans="1:27" ht="21.75" customHeight="1">
      <c r="A24" s="157" t="s">
        <v>95</v>
      </c>
      <c r="B24" s="158" t="s">
        <v>96</v>
      </c>
      <c r="C24" s="158" t="s">
        <v>47</v>
      </c>
      <c r="D24" s="159">
        <v>32242285.370000001</v>
      </c>
      <c r="E24" s="159">
        <v>0</v>
      </c>
      <c r="F24" s="159">
        <v>6211983.0800000001</v>
      </c>
      <c r="G24" s="159">
        <v>0</v>
      </c>
      <c r="H24" s="160">
        <v>2181968.96</v>
      </c>
      <c r="I24" s="159">
        <v>0</v>
      </c>
      <c r="J24" s="160">
        <v>0</v>
      </c>
      <c r="K24" s="159">
        <v>163629.99</v>
      </c>
      <c r="L24" s="160">
        <v>0</v>
      </c>
      <c r="M24" s="159">
        <v>16167.83</v>
      </c>
      <c r="N24" s="159">
        <v>0</v>
      </c>
      <c r="O24" s="159">
        <v>0</v>
      </c>
      <c r="P24" s="159">
        <v>0</v>
      </c>
      <c r="Q24" s="159">
        <v>704012.5</v>
      </c>
      <c r="R24" s="160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61">
        <v>41520047.729999997</v>
      </c>
      <c r="AA24" s="162">
        <f t="shared" si="0"/>
        <v>39338078.769999996</v>
      </c>
    </row>
    <row r="25" spans="1:27" ht="21.75" customHeight="1">
      <c r="A25" s="157" t="s">
        <v>97</v>
      </c>
      <c r="B25" s="158" t="s">
        <v>98</v>
      </c>
      <c r="C25" s="158" t="s">
        <v>47</v>
      </c>
      <c r="D25" s="159">
        <v>10043198.689999999</v>
      </c>
      <c r="E25" s="159">
        <v>0</v>
      </c>
      <c r="F25" s="159">
        <v>3108929.54</v>
      </c>
      <c r="G25" s="159">
        <v>0</v>
      </c>
      <c r="H25" s="160">
        <v>673951.56</v>
      </c>
      <c r="I25" s="159">
        <v>0</v>
      </c>
      <c r="J25" s="160">
        <v>0</v>
      </c>
      <c r="K25" s="159">
        <v>94871.02</v>
      </c>
      <c r="L25" s="160">
        <v>0</v>
      </c>
      <c r="M25" s="159">
        <v>3718.86</v>
      </c>
      <c r="N25" s="159">
        <v>0</v>
      </c>
      <c r="O25" s="159">
        <v>0</v>
      </c>
      <c r="P25" s="159">
        <v>0</v>
      </c>
      <c r="Q25" s="159">
        <v>233939.7</v>
      </c>
      <c r="R25" s="160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61">
        <v>14158609.369999999</v>
      </c>
      <c r="AA25" s="162">
        <f t="shared" si="0"/>
        <v>13484657.809999999</v>
      </c>
    </row>
    <row r="26" spans="1:27" ht="21.75" customHeight="1">
      <c r="A26" s="157" t="s">
        <v>99</v>
      </c>
      <c r="B26" s="158" t="s">
        <v>100</v>
      </c>
      <c r="C26" s="158" t="s">
        <v>52</v>
      </c>
      <c r="D26" s="159">
        <v>37840526.990000002</v>
      </c>
      <c r="E26" s="159">
        <v>80742526.780000001</v>
      </c>
      <c r="F26" s="159">
        <v>13586198.880000001</v>
      </c>
      <c r="G26" s="159">
        <v>14004111.880000001</v>
      </c>
      <c r="H26" s="160">
        <v>8753871.7799999993</v>
      </c>
      <c r="I26" s="159">
        <v>1200</v>
      </c>
      <c r="J26" s="160">
        <v>0</v>
      </c>
      <c r="K26" s="159">
        <v>39382.71</v>
      </c>
      <c r="L26" s="160">
        <v>0</v>
      </c>
      <c r="M26" s="159">
        <v>103404.54</v>
      </c>
      <c r="N26" s="159">
        <v>0</v>
      </c>
      <c r="O26" s="159">
        <v>1893883.45</v>
      </c>
      <c r="P26" s="159">
        <v>3616293</v>
      </c>
      <c r="Q26" s="159">
        <v>1279954.7</v>
      </c>
      <c r="R26" s="160">
        <v>21866582.039999999</v>
      </c>
      <c r="S26" s="159">
        <v>2000</v>
      </c>
      <c r="T26" s="159">
        <v>0</v>
      </c>
      <c r="U26" s="159">
        <v>6544462.0999999996</v>
      </c>
      <c r="V26" s="159">
        <v>0</v>
      </c>
      <c r="W26" s="159">
        <v>0</v>
      </c>
      <c r="X26" s="159">
        <v>1152820.5900000001</v>
      </c>
      <c r="Y26" s="159">
        <v>0</v>
      </c>
      <c r="Z26" s="161">
        <v>191427219.44</v>
      </c>
      <c r="AA26" s="162">
        <f t="shared" si="0"/>
        <v>160806765.62</v>
      </c>
    </row>
    <row r="27" spans="1:27" ht="21.75" customHeight="1">
      <c r="A27" s="157" t="s">
        <v>101</v>
      </c>
      <c r="B27" s="158" t="s">
        <v>102</v>
      </c>
      <c r="C27" s="158" t="s">
        <v>57</v>
      </c>
      <c r="D27" s="159">
        <v>11759488.16</v>
      </c>
      <c r="E27" s="159">
        <v>24481970.460000001</v>
      </c>
      <c r="F27" s="159">
        <v>5539695.8099999996</v>
      </c>
      <c r="G27" s="159">
        <v>4585631.5</v>
      </c>
      <c r="H27" s="160">
        <v>3281975.68</v>
      </c>
      <c r="I27" s="159">
        <v>7800</v>
      </c>
      <c r="J27" s="160">
        <v>0</v>
      </c>
      <c r="K27" s="159">
        <v>25143.040000000001</v>
      </c>
      <c r="L27" s="160">
        <v>0</v>
      </c>
      <c r="M27" s="159">
        <v>176124.6</v>
      </c>
      <c r="N27" s="159">
        <v>0</v>
      </c>
      <c r="O27" s="159">
        <v>0</v>
      </c>
      <c r="P27" s="159">
        <v>9417000</v>
      </c>
      <c r="Q27" s="159">
        <v>841542.5</v>
      </c>
      <c r="R27" s="160">
        <v>872916.71</v>
      </c>
      <c r="S27" s="159">
        <v>0</v>
      </c>
      <c r="T27" s="159">
        <v>0</v>
      </c>
      <c r="U27" s="159">
        <v>2522888.11</v>
      </c>
      <c r="V27" s="159">
        <v>0</v>
      </c>
      <c r="W27" s="159">
        <v>0</v>
      </c>
      <c r="X27" s="159">
        <v>157359.29999999999</v>
      </c>
      <c r="Y27" s="159">
        <v>0</v>
      </c>
      <c r="Z27" s="161">
        <v>63669535.869999997</v>
      </c>
      <c r="AA27" s="162">
        <f t="shared" si="0"/>
        <v>59514643.479999997</v>
      </c>
    </row>
    <row r="28" spans="1:27" ht="21.75" customHeight="1">
      <c r="A28" s="179" t="s">
        <v>18</v>
      </c>
      <c r="B28" s="179"/>
      <c r="C28" s="179"/>
      <c r="D28" s="164">
        <f>SUM(D9:D27)</f>
        <v>696858834.77999997</v>
      </c>
      <c r="E28" s="164">
        <f t="shared" ref="E28:Y28" si="1">SUM(E9:E27)</f>
        <v>606846760.74000001</v>
      </c>
      <c r="F28" s="164">
        <f t="shared" si="1"/>
        <v>326941900.39000005</v>
      </c>
      <c r="G28" s="164">
        <f t="shared" si="1"/>
        <v>235716101.74000004</v>
      </c>
      <c r="H28" s="165">
        <f t="shared" si="1"/>
        <v>125318894.57000001</v>
      </c>
      <c r="I28" s="164">
        <f t="shared" si="1"/>
        <v>2598200</v>
      </c>
      <c r="J28" s="165">
        <f t="shared" si="1"/>
        <v>30000</v>
      </c>
      <c r="K28" s="164">
        <f t="shared" si="1"/>
        <v>1365678.4100000001</v>
      </c>
      <c r="L28" s="165">
        <f t="shared" si="1"/>
        <v>25000</v>
      </c>
      <c r="M28" s="164">
        <f t="shared" si="1"/>
        <v>8699712.2499999981</v>
      </c>
      <c r="N28" s="164">
        <f t="shared" si="1"/>
        <v>20954967.960000001</v>
      </c>
      <c r="O28" s="164">
        <f t="shared" si="1"/>
        <v>16221463.549999999</v>
      </c>
      <c r="P28" s="164">
        <f t="shared" si="1"/>
        <v>38325362.600000001</v>
      </c>
      <c r="Q28" s="164">
        <f t="shared" si="1"/>
        <v>23603384.299999997</v>
      </c>
      <c r="R28" s="165">
        <f t="shared" si="1"/>
        <v>113645108.28000002</v>
      </c>
      <c r="S28" s="164">
        <f t="shared" si="1"/>
        <v>722000</v>
      </c>
      <c r="T28" s="164">
        <f t="shared" si="1"/>
        <v>0</v>
      </c>
      <c r="U28" s="164">
        <f t="shared" si="1"/>
        <v>54977115.040000007</v>
      </c>
      <c r="V28" s="164">
        <f t="shared" si="1"/>
        <v>0</v>
      </c>
      <c r="W28" s="164">
        <f t="shared" si="1"/>
        <v>1934000</v>
      </c>
      <c r="X28" s="164">
        <f t="shared" si="1"/>
        <v>4927759.6900000004</v>
      </c>
      <c r="Y28" s="164">
        <f t="shared" si="1"/>
        <v>2635775</v>
      </c>
      <c r="Z28" s="161">
        <f>SUM(Z9:Z27)</f>
        <v>2282348019.3000002</v>
      </c>
      <c r="AA28" s="162">
        <f t="shared" si="0"/>
        <v>2043329016.45</v>
      </c>
    </row>
  </sheetData>
  <mergeCells count="15">
    <mergeCell ref="AA6:AA7"/>
    <mergeCell ref="O6:O7"/>
    <mergeCell ref="P6:P7"/>
    <mergeCell ref="Q6:Q7"/>
    <mergeCell ref="R6:R7"/>
    <mergeCell ref="W6:W7"/>
    <mergeCell ref="X6:X7"/>
    <mergeCell ref="Y6:Y7"/>
    <mergeCell ref="S6:V6"/>
    <mergeCell ref="Z6:Z7"/>
    <mergeCell ref="A28:C28"/>
    <mergeCell ref="A6:A8"/>
    <mergeCell ref="B6:B8"/>
    <mergeCell ref="C6:C8"/>
    <mergeCell ref="D6:N6"/>
  </mergeCells>
  <pageMargins left="0.2" right="0.2" top="0.53" bottom="0.44" header="0.51181102362204722" footer="0.17"/>
  <pageSetup paperSize="9" scale="80" orientation="landscape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zoomScale="80" zoomScaleNormal="80" workbookViewId="0">
      <selection activeCell="E23" sqref="E23"/>
    </sheetView>
  </sheetViews>
  <sheetFormatPr defaultRowHeight="12.75"/>
  <cols>
    <col min="1" max="1" width="8.7109375" style="163" customWidth="1"/>
    <col min="2" max="2" width="30.85546875" style="151" customWidth="1"/>
    <col min="3" max="3" width="18" style="151" hidden="1" customWidth="1"/>
    <col min="4" max="8" width="18.140625" style="151" customWidth="1"/>
    <col min="9" max="13" width="16.7109375" style="151" customWidth="1"/>
    <col min="14" max="14" width="16.42578125" style="151" customWidth="1"/>
    <col min="15" max="18" width="16.85546875" style="151" customWidth="1"/>
    <col min="19" max="19" width="19.5703125" style="151" customWidth="1"/>
    <col min="20" max="22" width="17" style="151" customWidth="1"/>
    <col min="23" max="25" width="16.140625" style="151" customWidth="1"/>
    <col min="26" max="26" width="19.5703125" style="151" customWidth="1"/>
    <col min="27" max="27" width="19.42578125" style="151" customWidth="1"/>
    <col min="28" max="256" width="30.85546875" style="151" customWidth="1"/>
    <col min="257" max="16384" width="9.140625" style="151"/>
  </cols>
  <sheetData>
    <row r="1" spans="1:27" ht="20.100000000000001" customHeight="1">
      <c r="A1" s="152" t="s">
        <v>0</v>
      </c>
      <c r="B1" s="150"/>
      <c r="C1" s="150"/>
      <c r="D1" s="150"/>
      <c r="E1" s="150"/>
      <c r="F1" s="150"/>
    </row>
    <row r="2" spans="1:27" ht="12.75" customHeight="1">
      <c r="A2" s="152" t="s">
        <v>103</v>
      </c>
      <c r="B2" s="150"/>
      <c r="C2" s="150"/>
      <c r="D2" s="150"/>
      <c r="E2" s="150"/>
      <c r="F2" s="150"/>
    </row>
    <row r="3" spans="1:27" ht="12.75" customHeight="1">
      <c r="A3" s="152" t="s">
        <v>2</v>
      </c>
      <c r="B3" s="150"/>
      <c r="C3" s="150"/>
      <c r="D3" s="150"/>
      <c r="E3" s="150"/>
      <c r="F3" s="150"/>
    </row>
    <row r="4" spans="1:27" ht="12.75" customHeight="1">
      <c r="A4" s="152" t="s">
        <v>3</v>
      </c>
      <c r="B4" s="150"/>
      <c r="C4" s="150"/>
      <c r="D4" s="150"/>
      <c r="E4" s="150"/>
      <c r="F4" s="150"/>
    </row>
    <row r="5" spans="1:27">
      <c r="A5" s="150" t="s">
        <v>4</v>
      </c>
      <c r="B5" s="150"/>
      <c r="C5" s="150"/>
      <c r="D5" s="150"/>
      <c r="E5" s="150"/>
    </row>
    <row r="6" spans="1:27" ht="63.75" customHeight="1">
      <c r="A6" s="180" t="s">
        <v>5</v>
      </c>
      <c r="B6" s="180" t="s">
        <v>6</v>
      </c>
      <c r="C6" s="180" t="s">
        <v>7</v>
      </c>
      <c r="D6" s="180" t="s">
        <v>8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4" t="s">
        <v>9</v>
      </c>
      <c r="P6" s="184" t="s">
        <v>10</v>
      </c>
      <c r="Q6" s="184" t="s">
        <v>11</v>
      </c>
      <c r="R6" s="184" t="s">
        <v>12</v>
      </c>
      <c r="S6" s="186" t="s">
        <v>13</v>
      </c>
      <c r="T6" s="180" t="s">
        <v>14</v>
      </c>
      <c r="U6" s="180"/>
      <c r="V6" s="180"/>
      <c r="W6" s="184" t="s">
        <v>15</v>
      </c>
      <c r="X6" s="184" t="s">
        <v>16</v>
      </c>
      <c r="Y6" s="184" t="s">
        <v>17</v>
      </c>
      <c r="Z6" s="188" t="s">
        <v>18</v>
      </c>
      <c r="AA6" s="183" t="s">
        <v>365</v>
      </c>
    </row>
    <row r="7" spans="1:27" ht="63.75">
      <c r="A7" s="180"/>
      <c r="B7" s="180"/>
      <c r="C7" s="182"/>
      <c r="D7" s="153" t="s">
        <v>19</v>
      </c>
      <c r="E7" s="153" t="s">
        <v>20</v>
      </c>
      <c r="F7" s="153" t="s">
        <v>21</v>
      </c>
      <c r="G7" s="153" t="s">
        <v>22</v>
      </c>
      <c r="H7" s="154" t="s">
        <v>23</v>
      </c>
      <c r="I7" s="153" t="s">
        <v>24</v>
      </c>
      <c r="J7" s="154" t="s">
        <v>25</v>
      </c>
      <c r="K7" s="153" t="s">
        <v>26</v>
      </c>
      <c r="L7" s="154" t="s">
        <v>63</v>
      </c>
      <c r="M7" s="153" t="s">
        <v>27</v>
      </c>
      <c r="N7" s="153" t="s">
        <v>28</v>
      </c>
      <c r="O7" s="185"/>
      <c r="P7" s="185"/>
      <c r="Q7" s="185"/>
      <c r="R7" s="185"/>
      <c r="S7" s="187"/>
      <c r="T7" s="153" t="s">
        <v>64</v>
      </c>
      <c r="U7" s="153" t="s">
        <v>29</v>
      </c>
      <c r="V7" s="153" t="s">
        <v>30</v>
      </c>
      <c r="W7" s="185"/>
      <c r="X7" s="185"/>
      <c r="Y7" s="185"/>
      <c r="Z7" s="188"/>
      <c r="AA7" s="183"/>
    </row>
    <row r="8" spans="1:27" ht="38.25">
      <c r="A8" s="181"/>
      <c r="B8" s="180" t="s">
        <v>32</v>
      </c>
      <c r="C8" s="180" t="s">
        <v>32</v>
      </c>
      <c r="D8" s="153" t="s">
        <v>32</v>
      </c>
      <c r="E8" s="153" t="s">
        <v>32</v>
      </c>
      <c r="F8" s="153" t="s">
        <v>32</v>
      </c>
      <c r="G8" s="153" t="s">
        <v>32</v>
      </c>
      <c r="H8" s="154" t="s">
        <v>32</v>
      </c>
      <c r="I8" s="153" t="s">
        <v>32</v>
      </c>
      <c r="J8" s="154" t="s">
        <v>32</v>
      </c>
      <c r="K8" s="153" t="s">
        <v>32</v>
      </c>
      <c r="L8" s="154" t="s">
        <v>32</v>
      </c>
      <c r="M8" s="153" t="s">
        <v>32</v>
      </c>
      <c r="N8" s="153" t="s">
        <v>32</v>
      </c>
      <c r="O8" s="153" t="s">
        <v>32</v>
      </c>
      <c r="P8" s="153" t="s">
        <v>32</v>
      </c>
      <c r="Q8" s="153" t="s">
        <v>32</v>
      </c>
      <c r="R8" s="153" t="s">
        <v>32</v>
      </c>
      <c r="S8" s="154" t="s">
        <v>32</v>
      </c>
      <c r="T8" s="153" t="s">
        <v>32</v>
      </c>
      <c r="U8" s="153" t="s">
        <v>32</v>
      </c>
      <c r="V8" s="153" t="s">
        <v>32</v>
      </c>
      <c r="W8" s="153" t="s">
        <v>32</v>
      </c>
      <c r="X8" s="153" t="s">
        <v>32</v>
      </c>
      <c r="Y8" s="153" t="s">
        <v>32</v>
      </c>
      <c r="Z8" s="155" t="s">
        <v>32</v>
      </c>
      <c r="AA8" s="156" t="s">
        <v>369</v>
      </c>
    </row>
    <row r="9" spans="1:27">
      <c r="A9" s="157" t="s">
        <v>104</v>
      </c>
      <c r="B9" s="158" t="s">
        <v>105</v>
      </c>
      <c r="C9" s="158" t="s">
        <v>35</v>
      </c>
      <c r="D9" s="159">
        <v>66409525.939999998</v>
      </c>
      <c r="E9" s="159">
        <v>158641358.06999999</v>
      </c>
      <c r="F9" s="159">
        <v>28883413.960000001</v>
      </c>
      <c r="G9" s="159">
        <v>52981221.869999997</v>
      </c>
      <c r="H9" s="160">
        <v>19679235.670000002</v>
      </c>
      <c r="I9" s="159">
        <v>157400</v>
      </c>
      <c r="J9" s="160">
        <v>0</v>
      </c>
      <c r="K9" s="159">
        <v>31464.61</v>
      </c>
      <c r="L9" s="160">
        <v>0</v>
      </c>
      <c r="M9" s="159">
        <v>648354.97</v>
      </c>
      <c r="N9" s="159">
        <v>203847.38</v>
      </c>
      <c r="O9" s="159">
        <v>7650300.4500000002</v>
      </c>
      <c r="P9" s="159">
        <v>7577850</v>
      </c>
      <c r="Q9" s="159">
        <v>2488140.6</v>
      </c>
      <c r="R9" s="159">
        <v>0</v>
      </c>
      <c r="S9" s="160">
        <v>30572835.379999999</v>
      </c>
      <c r="T9" s="159">
        <v>90000</v>
      </c>
      <c r="U9" s="159">
        <v>216000</v>
      </c>
      <c r="V9" s="159">
        <v>14166579.189999999</v>
      </c>
      <c r="W9" s="159">
        <v>150000</v>
      </c>
      <c r="X9" s="159">
        <v>1214691.46</v>
      </c>
      <c r="Y9" s="159">
        <v>788310</v>
      </c>
      <c r="Z9" s="161">
        <v>392550529.55000001</v>
      </c>
      <c r="AA9" s="162">
        <f>Z9-H9-J9-L9-S9</f>
        <v>342298458.5</v>
      </c>
    </row>
    <row r="10" spans="1:27" ht="38.25">
      <c r="A10" s="157" t="s">
        <v>106</v>
      </c>
      <c r="B10" s="158" t="s">
        <v>107</v>
      </c>
      <c r="C10" s="158" t="s">
        <v>35</v>
      </c>
      <c r="D10" s="159">
        <v>17633832.989999998</v>
      </c>
      <c r="E10" s="159">
        <v>18822563.579999998</v>
      </c>
      <c r="F10" s="159">
        <v>7858749.0300000003</v>
      </c>
      <c r="G10" s="159">
        <v>6153786.0499999998</v>
      </c>
      <c r="H10" s="160">
        <v>3801753.21</v>
      </c>
      <c r="I10" s="159">
        <v>1850</v>
      </c>
      <c r="J10" s="160">
        <v>0</v>
      </c>
      <c r="K10" s="159">
        <v>14026.74</v>
      </c>
      <c r="L10" s="160">
        <v>0</v>
      </c>
      <c r="M10" s="159">
        <v>164805.35999999999</v>
      </c>
      <c r="N10" s="159">
        <v>17284378.890000001</v>
      </c>
      <c r="O10" s="159">
        <v>279347.23</v>
      </c>
      <c r="P10" s="159">
        <v>320000</v>
      </c>
      <c r="Q10" s="159">
        <v>1283433.2</v>
      </c>
      <c r="R10" s="159">
        <v>4764398.97</v>
      </c>
      <c r="S10" s="160">
        <v>1340338.3600000001</v>
      </c>
      <c r="T10" s="159">
        <v>0</v>
      </c>
      <c r="U10" s="159">
        <v>0</v>
      </c>
      <c r="V10" s="159">
        <v>2325869.96</v>
      </c>
      <c r="W10" s="159">
        <v>150000</v>
      </c>
      <c r="X10" s="159">
        <v>66976.34</v>
      </c>
      <c r="Y10" s="159">
        <v>0</v>
      </c>
      <c r="Z10" s="161">
        <v>82266109.909999996</v>
      </c>
      <c r="AA10" s="162">
        <f t="shared" ref="AA10:AA18" si="0">Z10-H10-J10-L10-S10</f>
        <v>77124018.340000004</v>
      </c>
    </row>
    <row r="11" spans="1:27">
      <c r="A11" s="157" t="s">
        <v>108</v>
      </c>
      <c r="B11" s="158" t="s">
        <v>109</v>
      </c>
      <c r="C11" s="158" t="s">
        <v>35</v>
      </c>
      <c r="D11" s="159">
        <v>25343059.350000001</v>
      </c>
      <c r="E11" s="159">
        <v>13425164.17</v>
      </c>
      <c r="F11" s="159">
        <v>9885962.8800000008</v>
      </c>
      <c r="G11" s="159">
        <v>2013626.6</v>
      </c>
      <c r="H11" s="160">
        <v>5668406.46</v>
      </c>
      <c r="I11" s="159">
        <v>0</v>
      </c>
      <c r="J11" s="160">
        <v>0</v>
      </c>
      <c r="K11" s="159">
        <v>47365.45</v>
      </c>
      <c r="L11" s="160">
        <v>0</v>
      </c>
      <c r="M11" s="159">
        <v>446136.78</v>
      </c>
      <c r="N11" s="159">
        <v>801378.43</v>
      </c>
      <c r="O11" s="159">
        <v>359933.23</v>
      </c>
      <c r="P11" s="159">
        <v>0</v>
      </c>
      <c r="Q11" s="159">
        <v>1195779.8999999999</v>
      </c>
      <c r="R11" s="159">
        <v>0</v>
      </c>
      <c r="S11" s="160">
        <v>408928.21</v>
      </c>
      <c r="T11" s="159">
        <v>0</v>
      </c>
      <c r="U11" s="159">
        <v>0</v>
      </c>
      <c r="V11" s="159">
        <v>997317.74</v>
      </c>
      <c r="W11" s="159">
        <v>150000</v>
      </c>
      <c r="X11" s="159">
        <v>11426.89</v>
      </c>
      <c r="Y11" s="159">
        <v>0</v>
      </c>
      <c r="Z11" s="161">
        <v>60754486.090000004</v>
      </c>
      <c r="AA11" s="162">
        <f t="shared" si="0"/>
        <v>54677151.420000002</v>
      </c>
    </row>
    <row r="12" spans="1:27">
      <c r="A12" s="157" t="s">
        <v>110</v>
      </c>
      <c r="B12" s="158" t="s">
        <v>111</v>
      </c>
      <c r="C12" s="158" t="s">
        <v>35</v>
      </c>
      <c r="D12" s="159">
        <v>59902250.159999996</v>
      </c>
      <c r="E12" s="159">
        <v>43566318.649999999</v>
      </c>
      <c r="F12" s="159">
        <v>21146195.699999999</v>
      </c>
      <c r="G12" s="159">
        <v>7202541.9000000004</v>
      </c>
      <c r="H12" s="160">
        <v>9939415.1999999993</v>
      </c>
      <c r="I12" s="159">
        <v>4750</v>
      </c>
      <c r="J12" s="160">
        <v>0</v>
      </c>
      <c r="K12" s="159">
        <v>39224.949999999997</v>
      </c>
      <c r="L12" s="160">
        <v>2000</v>
      </c>
      <c r="M12" s="159">
        <v>462368.9</v>
      </c>
      <c r="N12" s="159">
        <v>5000000</v>
      </c>
      <c r="O12" s="159">
        <v>551895.26</v>
      </c>
      <c r="P12" s="159">
        <v>1598650</v>
      </c>
      <c r="Q12" s="159">
        <v>2025118.5</v>
      </c>
      <c r="R12" s="159">
        <v>7467095.3300000001</v>
      </c>
      <c r="S12" s="160">
        <v>4606728.34</v>
      </c>
      <c r="T12" s="159">
        <v>4000</v>
      </c>
      <c r="U12" s="159">
        <v>0</v>
      </c>
      <c r="V12" s="159">
        <v>4185739.55</v>
      </c>
      <c r="W12" s="159">
        <v>150000</v>
      </c>
      <c r="X12" s="159">
        <v>109484.59</v>
      </c>
      <c r="Y12" s="159">
        <v>289155</v>
      </c>
      <c r="Z12" s="161">
        <v>168252932.03</v>
      </c>
      <c r="AA12" s="162">
        <f t="shared" si="0"/>
        <v>153704788.49000001</v>
      </c>
    </row>
    <row r="13" spans="1:27">
      <c r="A13" s="157" t="s">
        <v>112</v>
      </c>
      <c r="B13" s="158" t="s">
        <v>113</v>
      </c>
      <c r="C13" s="158" t="s">
        <v>35</v>
      </c>
      <c r="D13" s="159">
        <v>16520790.82</v>
      </c>
      <c r="E13" s="159">
        <v>4980187.1500000004</v>
      </c>
      <c r="F13" s="159">
        <v>5556166.1699999999</v>
      </c>
      <c r="G13" s="159">
        <v>677681.09</v>
      </c>
      <c r="H13" s="160">
        <v>7806613.4100000001</v>
      </c>
      <c r="I13" s="159">
        <v>300</v>
      </c>
      <c r="J13" s="160">
        <v>0</v>
      </c>
      <c r="K13" s="159">
        <v>103481.08</v>
      </c>
      <c r="L13" s="160">
        <v>0</v>
      </c>
      <c r="M13" s="159">
        <v>166809.85</v>
      </c>
      <c r="N13" s="159">
        <v>0</v>
      </c>
      <c r="O13" s="159">
        <v>154899.17000000001</v>
      </c>
      <c r="P13" s="159">
        <v>3269850</v>
      </c>
      <c r="Q13" s="159">
        <v>1014293.5</v>
      </c>
      <c r="R13" s="159">
        <v>0</v>
      </c>
      <c r="S13" s="160">
        <v>1477126.8</v>
      </c>
      <c r="T13" s="159">
        <v>0</v>
      </c>
      <c r="U13" s="159">
        <v>0</v>
      </c>
      <c r="V13" s="159">
        <v>573193.38</v>
      </c>
      <c r="W13" s="159">
        <v>150000</v>
      </c>
      <c r="X13" s="159">
        <v>1083.6199999999999</v>
      </c>
      <c r="Y13" s="159">
        <v>0</v>
      </c>
      <c r="Z13" s="161">
        <v>42452476.039999999</v>
      </c>
      <c r="AA13" s="162">
        <f t="shared" si="0"/>
        <v>33168735.829999994</v>
      </c>
    </row>
    <row r="14" spans="1:27">
      <c r="A14" s="157" t="s">
        <v>114</v>
      </c>
      <c r="B14" s="158" t="s">
        <v>115</v>
      </c>
      <c r="C14" s="158" t="s">
        <v>35</v>
      </c>
      <c r="D14" s="159">
        <v>25042592.09</v>
      </c>
      <c r="E14" s="159">
        <v>8773079.0500000007</v>
      </c>
      <c r="F14" s="159">
        <v>9625872.0899999999</v>
      </c>
      <c r="G14" s="159">
        <v>903072.67</v>
      </c>
      <c r="H14" s="160">
        <v>4601155.59</v>
      </c>
      <c r="I14" s="159">
        <v>0</v>
      </c>
      <c r="J14" s="160">
        <v>0</v>
      </c>
      <c r="K14" s="159">
        <v>81765.73</v>
      </c>
      <c r="L14" s="160">
        <v>0</v>
      </c>
      <c r="M14" s="159">
        <v>185408.57</v>
      </c>
      <c r="N14" s="159">
        <v>1125678.93</v>
      </c>
      <c r="O14" s="159">
        <v>368763.34</v>
      </c>
      <c r="P14" s="159">
        <v>0</v>
      </c>
      <c r="Q14" s="159">
        <v>1389478.8</v>
      </c>
      <c r="R14" s="159">
        <v>0</v>
      </c>
      <c r="S14" s="160">
        <v>641276.62</v>
      </c>
      <c r="T14" s="159">
        <v>0</v>
      </c>
      <c r="U14" s="159">
        <v>0</v>
      </c>
      <c r="V14" s="159">
        <v>989987.89</v>
      </c>
      <c r="W14" s="159">
        <v>150000</v>
      </c>
      <c r="X14" s="159">
        <v>8446.7000000000007</v>
      </c>
      <c r="Y14" s="159">
        <v>96385</v>
      </c>
      <c r="Z14" s="161">
        <v>53982963.07</v>
      </c>
      <c r="AA14" s="162">
        <f t="shared" si="0"/>
        <v>48740530.860000007</v>
      </c>
    </row>
    <row r="15" spans="1:27">
      <c r="A15" s="157" t="s">
        <v>116</v>
      </c>
      <c r="B15" s="158" t="s">
        <v>117</v>
      </c>
      <c r="C15" s="158" t="s">
        <v>35</v>
      </c>
      <c r="D15" s="159">
        <v>29714295.890000001</v>
      </c>
      <c r="E15" s="159">
        <v>10798982.630000001</v>
      </c>
      <c r="F15" s="159">
        <v>8998277.2899999991</v>
      </c>
      <c r="G15" s="159">
        <v>3003809.13</v>
      </c>
      <c r="H15" s="160">
        <v>3607330.87</v>
      </c>
      <c r="I15" s="159">
        <v>900</v>
      </c>
      <c r="J15" s="160">
        <v>0</v>
      </c>
      <c r="K15" s="159">
        <v>13438.18</v>
      </c>
      <c r="L15" s="160">
        <v>0</v>
      </c>
      <c r="M15" s="159">
        <v>180300.63</v>
      </c>
      <c r="N15" s="159">
        <v>246739.7</v>
      </c>
      <c r="O15" s="159">
        <v>271543.23</v>
      </c>
      <c r="P15" s="159">
        <v>0</v>
      </c>
      <c r="Q15" s="159">
        <v>1134882.1000000001</v>
      </c>
      <c r="R15" s="159">
        <v>0</v>
      </c>
      <c r="S15" s="160">
        <v>635238.29</v>
      </c>
      <c r="T15" s="159">
        <v>0</v>
      </c>
      <c r="U15" s="159">
        <v>0</v>
      </c>
      <c r="V15" s="159">
        <v>1044857.06</v>
      </c>
      <c r="W15" s="159">
        <v>150000</v>
      </c>
      <c r="X15" s="159">
        <v>51343.23</v>
      </c>
      <c r="Y15" s="159">
        <v>612770</v>
      </c>
      <c r="Z15" s="161">
        <v>60464708.229999997</v>
      </c>
      <c r="AA15" s="162">
        <f t="shared" si="0"/>
        <v>56222139.07</v>
      </c>
    </row>
    <row r="16" spans="1:27" ht="25.5">
      <c r="A16" s="157" t="s">
        <v>118</v>
      </c>
      <c r="B16" s="158" t="s">
        <v>119</v>
      </c>
      <c r="C16" s="158" t="s">
        <v>35</v>
      </c>
      <c r="D16" s="159">
        <v>14856382.300000001</v>
      </c>
      <c r="E16" s="159">
        <v>4950231.3600000003</v>
      </c>
      <c r="F16" s="159">
        <v>4978721.4800000004</v>
      </c>
      <c r="G16" s="159">
        <v>359027.78</v>
      </c>
      <c r="H16" s="160">
        <v>4728652.3</v>
      </c>
      <c r="I16" s="159">
        <v>150</v>
      </c>
      <c r="J16" s="160">
        <v>0</v>
      </c>
      <c r="K16" s="159">
        <v>127186.95</v>
      </c>
      <c r="L16" s="160">
        <v>0</v>
      </c>
      <c r="M16" s="159">
        <v>293340.79999999999</v>
      </c>
      <c r="N16" s="159">
        <v>0</v>
      </c>
      <c r="O16" s="159">
        <v>67940.11</v>
      </c>
      <c r="P16" s="159">
        <v>0</v>
      </c>
      <c r="Q16" s="159">
        <v>779569.7</v>
      </c>
      <c r="R16" s="159">
        <v>0</v>
      </c>
      <c r="S16" s="160">
        <v>203944.33</v>
      </c>
      <c r="T16" s="159">
        <v>0</v>
      </c>
      <c r="U16" s="159">
        <v>0</v>
      </c>
      <c r="V16" s="159">
        <v>669232.78</v>
      </c>
      <c r="W16" s="159">
        <v>150000</v>
      </c>
      <c r="X16" s="159">
        <v>0</v>
      </c>
      <c r="Y16" s="159">
        <v>0</v>
      </c>
      <c r="Z16" s="161">
        <v>32164379.890000001</v>
      </c>
      <c r="AA16" s="162">
        <f t="shared" si="0"/>
        <v>27231783.260000002</v>
      </c>
    </row>
    <row r="17" spans="1:27">
      <c r="A17" s="157" t="s">
        <v>120</v>
      </c>
      <c r="B17" s="158" t="s">
        <v>121</v>
      </c>
      <c r="C17" s="158" t="s">
        <v>35</v>
      </c>
      <c r="D17" s="159">
        <v>26462142.469999999</v>
      </c>
      <c r="E17" s="159">
        <v>2422649.65</v>
      </c>
      <c r="F17" s="159">
        <v>8583945.4199999999</v>
      </c>
      <c r="G17" s="159">
        <v>250532.42</v>
      </c>
      <c r="H17" s="160">
        <v>2335605.88</v>
      </c>
      <c r="I17" s="159">
        <v>600</v>
      </c>
      <c r="J17" s="160">
        <v>0</v>
      </c>
      <c r="K17" s="159">
        <v>91969.56</v>
      </c>
      <c r="L17" s="160">
        <v>0</v>
      </c>
      <c r="M17" s="159">
        <v>286588.82</v>
      </c>
      <c r="N17" s="159">
        <v>502459.3</v>
      </c>
      <c r="O17" s="159">
        <v>62352.14</v>
      </c>
      <c r="P17" s="159">
        <v>0</v>
      </c>
      <c r="Q17" s="159">
        <v>1034006.8</v>
      </c>
      <c r="R17" s="159">
        <v>0</v>
      </c>
      <c r="S17" s="160">
        <v>180574.93</v>
      </c>
      <c r="T17" s="159">
        <v>0</v>
      </c>
      <c r="U17" s="159">
        <v>0</v>
      </c>
      <c r="V17" s="159">
        <v>334364.78000000003</v>
      </c>
      <c r="W17" s="159">
        <v>150000</v>
      </c>
      <c r="X17" s="159">
        <v>18730.89</v>
      </c>
      <c r="Y17" s="159">
        <v>472770</v>
      </c>
      <c r="Z17" s="161">
        <v>43189293.060000002</v>
      </c>
      <c r="AA17" s="162">
        <f t="shared" si="0"/>
        <v>40673112.25</v>
      </c>
    </row>
    <row r="18" spans="1:27">
      <c r="A18" s="189" t="s">
        <v>18</v>
      </c>
      <c r="B18" s="189"/>
      <c r="C18" s="189"/>
      <c r="D18" s="161">
        <f>SUM(D9:D17)</f>
        <v>281884872.00999999</v>
      </c>
      <c r="E18" s="161">
        <f t="shared" ref="E18:Y18" si="1">SUM(E9:E17)</f>
        <v>266380534.31</v>
      </c>
      <c r="F18" s="161">
        <f t="shared" si="1"/>
        <v>105517304.02000001</v>
      </c>
      <c r="G18" s="161">
        <f t="shared" si="1"/>
        <v>73545299.510000005</v>
      </c>
      <c r="H18" s="161">
        <f t="shared" si="1"/>
        <v>62168168.590000004</v>
      </c>
      <c r="I18" s="161">
        <f t="shared" si="1"/>
        <v>165950</v>
      </c>
      <c r="J18" s="161">
        <f t="shared" si="1"/>
        <v>0</v>
      </c>
      <c r="K18" s="161">
        <f t="shared" si="1"/>
        <v>549923.25</v>
      </c>
      <c r="L18" s="161">
        <f t="shared" si="1"/>
        <v>2000</v>
      </c>
      <c r="M18" s="161">
        <f t="shared" si="1"/>
        <v>2834114.6799999997</v>
      </c>
      <c r="N18" s="161">
        <f t="shared" si="1"/>
        <v>25164482.629999999</v>
      </c>
      <c r="O18" s="161">
        <f t="shared" si="1"/>
        <v>9766974.1600000001</v>
      </c>
      <c r="P18" s="161">
        <f t="shared" si="1"/>
        <v>12766350</v>
      </c>
      <c r="Q18" s="161">
        <f t="shared" si="1"/>
        <v>12344703.1</v>
      </c>
      <c r="R18" s="161">
        <f t="shared" si="1"/>
        <v>12231494.300000001</v>
      </c>
      <c r="S18" s="161">
        <f t="shared" si="1"/>
        <v>40066991.25999999</v>
      </c>
      <c r="T18" s="161">
        <f t="shared" si="1"/>
        <v>94000</v>
      </c>
      <c r="U18" s="161">
        <f t="shared" si="1"/>
        <v>216000</v>
      </c>
      <c r="V18" s="161">
        <f t="shared" si="1"/>
        <v>25287142.329999998</v>
      </c>
      <c r="W18" s="161">
        <f t="shared" si="1"/>
        <v>1350000</v>
      </c>
      <c r="X18" s="161">
        <f t="shared" si="1"/>
        <v>1482183.72</v>
      </c>
      <c r="Y18" s="161">
        <f t="shared" si="1"/>
        <v>2259390</v>
      </c>
      <c r="Z18" s="161">
        <f>SUM(Z9:Z17)</f>
        <v>936077877.87000012</v>
      </c>
      <c r="AA18" s="162">
        <f t="shared" si="0"/>
        <v>833840718.0200001</v>
      </c>
    </row>
  </sheetData>
  <mergeCells count="16">
    <mergeCell ref="AA6:AA7"/>
    <mergeCell ref="O6:O7"/>
    <mergeCell ref="P6:P7"/>
    <mergeCell ref="Q6:Q7"/>
    <mergeCell ref="R6:R7"/>
    <mergeCell ref="S6:S7"/>
    <mergeCell ref="W6:W7"/>
    <mergeCell ref="X6:X7"/>
    <mergeCell ref="Y6:Y7"/>
    <mergeCell ref="T6:V6"/>
    <mergeCell ref="Z6:Z7"/>
    <mergeCell ref="A18:C18"/>
    <mergeCell ref="A6:A8"/>
    <mergeCell ref="B6:B8"/>
    <mergeCell ref="C6:C8"/>
    <mergeCell ref="D6:N6"/>
  </mergeCells>
  <pageMargins left="0.75" right="0.75" top="1" bottom="1" header="0.5" footer="0.5"/>
  <pageSetup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P4" workbookViewId="0">
      <selection activeCell="Y25" sqref="Y25"/>
    </sheetView>
  </sheetViews>
  <sheetFormatPr defaultRowHeight="12.75"/>
  <cols>
    <col min="1" max="1" width="7.42578125" style="80" customWidth="1"/>
    <col min="2" max="2" width="19.42578125" style="73" bestFit="1" customWidth="1"/>
    <col min="3" max="3" width="16.5703125" style="73" bestFit="1" customWidth="1"/>
    <col min="4" max="13" width="17.85546875" style="73" customWidth="1"/>
    <col min="14" max="17" width="16.85546875" style="73" customWidth="1"/>
    <col min="18" max="20" width="16.7109375" style="73" customWidth="1"/>
    <col min="21" max="23" width="16.85546875" style="73" customWidth="1"/>
    <col min="24" max="24" width="19.140625" style="73" customWidth="1"/>
    <col min="25" max="256" width="30.85546875" style="73" customWidth="1"/>
    <col min="257" max="16384" width="9.140625" style="73"/>
  </cols>
  <sheetData>
    <row r="1" spans="1:25" ht="20.100000000000001" customHeight="1">
      <c r="A1" s="191" t="s">
        <v>0</v>
      </c>
      <c r="B1" s="192"/>
      <c r="C1" s="192"/>
      <c r="D1" s="192"/>
      <c r="E1" s="192"/>
      <c r="F1" s="192"/>
    </row>
    <row r="2" spans="1:25">
      <c r="A2" s="193" t="s">
        <v>122</v>
      </c>
      <c r="B2" s="192"/>
      <c r="C2" s="192"/>
      <c r="D2" s="192"/>
      <c r="E2" s="192"/>
      <c r="F2" s="192"/>
    </row>
    <row r="3" spans="1:25">
      <c r="A3" s="193" t="s">
        <v>2</v>
      </c>
      <c r="B3" s="192"/>
      <c r="C3" s="192"/>
      <c r="D3" s="192"/>
      <c r="E3" s="192"/>
      <c r="F3" s="192"/>
    </row>
    <row r="4" spans="1:25">
      <c r="A4" s="193" t="s">
        <v>3</v>
      </c>
      <c r="B4" s="192"/>
      <c r="C4" s="192"/>
      <c r="D4" s="192"/>
      <c r="E4" s="192"/>
      <c r="F4" s="192"/>
    </row>
    <row r="5" spans="1:25">
      <c r="F5" s="73" t="s">
        <v>4</v>
      </c>
    </row>
    <row r="6" spans="1:25" ht="38.25" customHeight="1">
      <c r="A6" s="194" t="s">
        <v>5</v>
      </c>
      <c r="B6" s="194" t="s">
        <v>6</v>
      </c>
      <c r="C6" s="194" t="s">
        <v>7</v>
      </c>
      <c r="D6" s="194" t="s">
        <v>8</v>
      </c>
      <c r="E6" s="194"/>
      <c r="F6" s="194"/>
      <c r="G6" s="194"/>
      <c r="H6" s="194"/>
      <c r="I6" s="194"/>
      <c r="J6" s="194"/>
      <c r="K6" s="194"/>
      <c r="L6" s="194"/>
      <c r="M6" s="194"/>
      <c r="N6" s="196" t="s">
        <v>9</v>
      </c>
      <c r="O6" s="196" t="s">
        <v>10</v>
      </c>
      <c r="P6" s="196" t="s">
        <v>11</v>
      </c>
      <c r="Q6" s="201" t="s">
        <v>13</v>
      </c>
      <c r="R6" s="194" t="s">
        <v>14</v>
      </c>
      <c r="S6" s="194"/>
      <c r="T6" s="194"/>
      <c r="U6" s="196" t="s">
        <v>15</v>
      </c>
      <c r="V6" s="196" t="s">
        <v>16</v>
      </c>
      <c r="W6" s="196" t="s">
        <v>17</v>
      </c>
      <c r="X6" s="200" t="s">
        <v>18</v>
      </c>
      <c r="Y6" s="198" t="s">
        <v>365</v>
      </c>
    </row>
    <row r="7" spans="1:25" ht="51">
      <c r="A7" s="194"/>
      <c r="B7" s="194"/>
      <c r="C7" s="192"/>
      <c r="D7" s="66" t="s">
        <v>19</v>
      </c>
      <c r="E7" s="66" t="s">
        <v>20</v>
      </c>
      <c r="F7" s="66" t="s">
        <v>21</v>
      </c>
      <c r="G7" s="66" t="s">
        <v>22</v>
      </c>
      <c r="H7" s="70" t="s">
        <v>23</v>
      </c>
      <c r="I7" s="66" t="s">
        <v>24</v>
      </c>
      <c r="J7" s="70" t="s">
        <v>25</v>
      </c>
      <c r="K7" s="66" t="s">
        <v>26</v>
      </c>
      <c r="L7" s="66" t="s">
        <v>27</v>
      </c>
      <c r="M7" s="66" t="s">
        <v>28</v>
      </c>
      <c r="N7" s="197"/>
      <c r="O7" s="197"/>
      <c r="P7" s="197"/>
      <c r="Q7" s="202"/>
      <c r="R7" s="66" t="s">
        <v>64</v>
      </c>
      <c r="S7" s="66" t="s">
        <v>30</v>
      </c>
      <c r="T7" s="66" t="s">
        <v>31</v>
      </c>
      <c r="U7" s="197"/>
      <c r="V7" s="197"/>
      <c r="W7" s="197"/>
      <c r="X7" s="200"/>
      <c r="Y7" s="199"/>
    </row>
    <row r="8" spans="1:25" ht="25.5">
      <c r="A8" s="195"/>
      <c r="B8" s="194" t="s">
        <v>32</v>
      </c>
      <c r="C8" s="194" t="s">
        <v>32</v>
      </c>
      <c r="D8" s="66" t="s">
        <v>32</v>
      </c>
      <c r="E8" s="66" t="s">
        <v>32</v>
      </c>
      <c r="F8" s="66" t="s">
        <v>32</v>
      </c>
      <c r="G8" s="66" t="s">
        <v>32</v>
      </c>
      <c r="H8" s="70" t="s">
        <v>32</v>
      </c>
      <c r="I8" s="66" t="s">
        <v>32</v>
      </c>
      <c r="J8" s="70" t="s">
        <v>32</v>
      </c>
      <c r="K8" s="66" t="s">
        <v>32</v>
      </c>
      <c r="L8" s="66" t="s">
        <v>32</v>
      </c>
      <c r="M8" s="66" t="s">
        <v>32</v>
      </c>
      <c r="N8" s="66" t="s">
        <v>32</v>
      </c>
      <c r="O8" s="66" t="s">
        <v>32</v>
      </c>
      <c r="P8" s="66" t="s">
        <v>32</v>
      </c>
      <c r="Q8" s="70" t="s">
        <v>32</v>
      </c>
      <c r="R8" s="66" t="s">
        <v>32</v>
      </c>
      <c r="S8" s="66" t="s">
        <v>32</v>
      </c>
      <c r="T8" s="66" t="s">
        <v>32</v>
      </c>
      <c r="U8" s="66" t="s">
        <v>32</v>
      </c>
      <c r="V8" s="66" t="s">
        <v>32</v>
      </c>
      <c r="W8" s="66" t="s">
        <v>32</v>
      </c>
      <c r="X8" s="68" t="s">
        <v>32</v>
      </c>
      <c r="Y8" s="61" t="s">
        <v>369</v>
      </c>
    </row>
    <row r="9" spans="1:25">
      <c r="A9" s="81" t="s">
        <v>123</v>
      </c>
      <c r="B9" s="74" t="s">
        <v>124</v>
      </c>
      <c r="C9" s="74" t="s">
        <v>35</v>
      </c>
      <c r="D9" s="75">
        <v>53653931.119999997</v>
      </c>
      <c r="E9" s="75">
        <v>235270282.43000001</v>
      </c>
      <c r="F9" s="75">
        <v>17547794.449999999</v>
      </c>
      <c r="G9" s="75">
        <v>90853823.030000001</v>
      </c>
      <c r="H9" s="76">
        <v>21204044.859999999</v>
      </c>
      <c r="I9" s="75">
        <v>4442350</v>
      </c>
      <c r="J9" s="76">
        <v>23000</v>
      </c>
      <c r="K9" s="75">
        <v>110743.57</v>
      </c>
      <c r="L9" s="75">
        <v>1279423.69</v>
      </c>
      <c r="M9" s="75">
        <v>436363.64</v>
      </c>
      <c r="N9" s="75">
        <v>8361546.4500000002</v>
      </c>
      <c r="O9" s="75">
        <v>6942650</v>
      </c>
      <c r="P9" s="75">
        <v>2165104.5</v>
      </c>
      <c r="Q9" s="76">
        <v>53962687.630000003</v>
      </c>
      <c r="R9" s="75">
        <v>138000</v>
      </c>
      <c r="S9" s="75">
        <v>25087401</v>
      </c>
      <c r="T9" s="75">
        <v>0</v>
      </c>
      <c r="U9" s="75">
        <v>150000</v>
      </c>
      <c r="V9" s="75">
        <v>369988.68</v>
      </c>
      <c r="W9" s="75">
        <v>569155</v>
      </c>
      <c r="X9" s="69">
        <v>522568290.05000001</v>
      </c>
      <c r="Y9" s="77">
        <f>X9-H9-J9-Q9</f>
        <v>447378557.56</v>
      </c>
    </row>
    <row r="10" spans="1:25">
      <c r="A10" s="81" t="s">
        <v>125</v>
      </c>
      <c r="B10" s="74" t="s">
        <v>126</v>
      </c>
      <c r="C10" s="74" t="s">
        <v>35</v>
      </c>
      <c r="D10" s="75">
        <v>27840001.48</v>
      </c>
      <c r="E10" s="75">
        <v>8465371.5099999998</v>
      </c>
      <c r="F10" s="75">
        <v>7963392.4100000001</v>
      </c>
      <c r="G10" s="75">
        <v>618094.96</v>
      </c>
      <c r="H10" s="76">
        <v>5350636.18</v>
      </c>
      <c r="I10" s="75">
        <v>406840</v>
      </c>
      <c r="J10" s="76">
        <v>55000</v>
      </c>
      <c r="K10" s="75">
        <v>89071.49</v>
      </c>
      <c r="L10" s="75">
        <v>532516.30000000005</v>
      </c>
      <c r="M10" s="75">
        <v>2580910.5</v>
      </c>
      <c r="N10" s="75">
        <v>165029.23000000001</v>
      </c>
      <c r="O10" s="75">
        <v>497500</v>
      </c>
      <c r="P10" s="75">
        <v>1526693.6</v>
      </c>
      <c r="Q10" s="76">
        <v>1769900.34</v>
      </c>
      <c r="R10" s="75">
        <v>0</v>
      </c>
      <c r="S10" s="75">
        <v>954205.16</v>
      </c>
      <c r="T10" s="75">
        <v>0</v>
      </c>
      <c r="U10" s="75">
        <v>150000</v>
      </c>
      <c r="V10" s="75">
        <v>10231.25</v>
      </c>
      <c r="W10" s="75">
        <v>420000</v>
      </c>
      <c r="X10" s="69">
        <v>59395394.409999996</v>
      </c>
      <c r="Y10" s="77">
        <f t="shared" ref="Y10:Y21" si="0">X10-H10-J10-Q10</f>
        <v>52219857.889999993</v>
      </c>
    </row>
    <row r="11" spans="1:25">
      <c r="A11" s="81" t="s">
        <v>127</v>
      </c>
      <c r="B11" s="74" t="s">
        <v>128</v>
      </c>
      <c r="C11" s="74" t="s">
        <v>35</v>
      </c>
      <c r="D11" s="75">
        <v>14570541.779999999</v>
      </c>
      <c r="E11" s="75">
        <v>3696512.24</v>
      </c>
      <c r="F11" s="75">
        <v>4761647.2699999996</v>
      </c>
      <c r="G11" s="75">
        <v>349876.28</v>
      </c>
      <c r="H11" s="76">
        <v>3411068.49</v>
      </c>
      <c r="I11" s="75">
        <v>574950</v>
      </c>
      <c r="J11" s="76">
        <v>40000</v>
      </c>
      <c r="K11" s="75">
        <v>112993.84</v>
      </c>
      <c r="L11" s="75">
        <v>142826.26</v>
      </c>
      <c r="M11" s="75">
        <v>5118760.3</v>
      </c>
      <c r="N11" s="75">
        <v>152749.23000000001</v>
      </c>
      <c r="O11" s="75">
        <v>0</v>
      </c>
      <c r="P11" s="75">
        <v>1003529.3</v>
      </c>
      <c r="Q11" s="76">
        <v>1283395.82</v>
      </c>
      <c r="R11" s="75">
        <v>0</v>
      </c>
      <c r="S11" s="75">
        <v>251225.4</v>
      </c>
      <c r="T11" s="75">
        <v>0</v>
      </c>
      <c r="U11" s="75">
        <v>150000</v>
      </c>
      <c r="V11" s="75">
        <v>0</v>
      </c>
      <c r="W11" s="75">
        <v>0</v>
      </c>
      <c r="X11" s="69">
        <v>35620076.210000001</v>
      </c>
      <c r="Y11" s="77">
        <f t="shared" si="0"/>
        <v>30885611.899999999</v>
      </c>
    </row>
    <row r="12" spans="1:25">
      <c r="A12" s="81" t="s">
        <v>129</v>
      </c>
      <c r="B12" s="74" t="s">
        <v>130</v>
      </c>
      <c r="C12" s="74" t="s">
        <v>35</v>
      </c>
      <c r="D12" s="75">
        <v>12570780.060000001</v>
      </c>
      <c r="E12" s="75">
        <v>7761143.0999999996</v>
      </c>
      <c r="F12" s="75">
        <v>4077144.3</v>
      </c>
      <c r="G12" s="75">
        <v>1250765.5900000001</v>
      </c>
      <c r="H12" s="76">
        <v>2095429.97</v>
      </c>
      <c r="I12" s="75">
        <v>354750</v>
      </c>
      <c r="J12" s="76">
        <v>0</v>
      </c>
      <c r="K12" s="75">
        <v>146322.31</v>
      </c>
      <c r="L12" s="75">
        <v>155011.47</v>
      </c>
      <c r="M12" s="75">
        <v>6755381.54</v>
      </c>
      <c r="N12" s="75">
        <v>39658.14</v>
      </c>
      <c r="O12" s="75">
        <v>0</v>
      </c>
      <c r="P12" s="75">
        <v>911636.6</v>
      </c>
      <c r="Q12" s="76">
        <v>347515.34</v>
      </c>
      <c r="R12" s="75">
        <v>0</v>
      </c>
      <c r="S12" s="75">
        <v>204991.38</v>
      </c>
      <c r="T12" s="75">
        <v>0</v>
      </c>
      <c r="U12" s="75">
        <v>150000</v>
      </c>
      <c r="V12" s="75">
        <v>6165.5</v>
      </c>
      <c r="W12" s="75">
        <v>210000</v>
      </c>
      <c r="X12" s="69">
        <v>37036695.299999997</v>
      </c>
      <c r="Y12" s="77">
        <f t="shared" si="0"/>
        <v>34593749.989999995</v>
      </c>
    </row>
    <row r="13" spans="1:25">
      <c r="A13" s="81" t="s">
        <v>131</v>
      </c>
      <c r="B13" s="74" t="s">
        <v>132</v>
      </c>
      <c r="C13" s="74" t="s">
        <v>35</v>
      </c>
      <c r="D13" s="75">
        <v>13370099.369999999</v>
      </c>
      <c r="E13" s="75">
        <v>4542965.1100000003</v>
      </c>
      <c r="F13" s="75">
        <v>4286592</v>
      </c>
      <c r="G13" s="75">
        <v>360447.8</v>
      </c>
      <c r="H13" s="76">
        <v>1768252.79</v>
      </c>
      <c r="I13" s="75">
        <v>405750</v>
      </c>
      <c r="J13" s="76">
        <v>0</v>
      </c>
      <c r="K13" s="75">
        <v>116088.18</v>
      </c>
      <c r="L13" s="75">
        <v>134992.9</v>
      </c>
      <c r="M13" s="75">
        <v>3913738.28</v>
      </c>
      <c r="N13" s="75">
        <v>147341.28</v>
      </c>
      <c r="O13" s="75">
        <v>0</v>
      </c>
      <c r="P13" s="75">
        <v>774030.4</v>
      </c>
      <c r="Q13" s="76">
        <v>841578.61</v>
      </c>
      <c r="R13" s="75">
        <v>0</v>
      </c>
      <c r="S13" s="75">
        <v>595090.12</v>
      </c>
      <c r="T13" s="75">
        <v>0</v>
      </c>
      <c r="U13" s="75">
        <v>150000</v>
      </c>
      <c r="V13" s="75">
        <v>3206.13</v>
      </c>
      <c r="W13" s="75">
        <v>0</v>
      </c>
      <c r="X13" s="69">
        <v>31410172.969999999</v>
      </c>
      <c r="Y13" s="77">
        <f t="shared" si="0"/>
        <v>28800341.57</v>
      </c>
    </row>
    <row r="14" spans="1:25">
      <c r="A14" s="81" t="s">
        <v>133</v>
      </c>
      <c r="B14" s="74" t="s">
        <v>134</v>
      </c>
      <c r="C14" s="74" t="s">
        <v>35</v>
      </c>
      <c r="D14" s="75">
        <v>26608067.710000001</v>
      </c>
      <c r="E14" s="75">
        <v>9517597.5099999998</v>
      </c>
      <c r="F14" s="75">
        <v>7699300.3200000003</v>
      </c>
      <c r="G14" s="75">
        <v>1412828.52</v>
      </c>
      <c r="H14" s="76">
        <v>4657936.83</v>
      </c>
      <c r="I14" s="75">
        <v>562800</v>
      </c>
      <c r="J14" s="76">
        <v>20000</v>
      </c>
      <c r="K14" s="75">
        <v>151659.48000000001</v>
      </c>
      <c r="L14" s="75">
        <v>348183.06</v>
      </c>
      <c r="M14" s="75">
        <v>3250620.45</v>
      </c>
      <c r="N14" s="75">
        <v>210469.23</v>
      </c>
      <c r="O14" s="75">
        <v>0</v>
      </c>
      <c r="P14" s="75">
        <v>1088110.8999999999</v>
      </c>
      <c r="Q14" s="76">
        <v>972916.96</v>
      </c>
      <c r="R14" s="75">
        <v>0</v>
      </c>
      <c r="S14" s="75">
        <v>1483628.79</v>
      </c>
      <c r="T14" s="75">
        <v>0</v>
      </c>
      <c r="U14" s="75">
        <v>150000</v>
      </c>
      <c r="V14" s="75">
        <v>0</v>
      </c>
      <c r="W14" s="75">
        <v>0</v>
      </c>
      <c r="X14" s="69">
        <v>58134119.759999998</v>
      </c>
      <c r="Y14" s="77">
        <f t="shared" si="0"/>
        <v>52483265.969999999</v>
      </c>
    </row>
    <row r="15" spans="1:25">
      <c r="A15" s="81" t="s">
        <v>135</v>
      </c>
      <c r="B15" s="74" t="s">
        <v>136</v>
      </c>
      <c r="C15" s="74" t="s">
        <v>35</v>
      </c>
      <c r="D15" s="75">
        <v>16705614.560000001</v>
      </c>
      <c r="E15" s="75">
        <v>5471081.4199999999</v>
      </c>
      <c r="F15" s="75">
        <v>4977996.5199999996</v>
      </c>
      <c r="G15" s="75">
        <v>678713.75</v>
      </c>
      <c r="H15" s="76">
        <v>3328882.35</v>
      </c>
      <c r="I15" s="75">
        <v>919000</v>
      </c>
      <c r="J15" s="76">
        <v>0</v>
      </c>
      <c r="K15" s="75">
        <v>84705.13</v>
      </c>
      <c r="L15" s="75">
        <v>259343.52</v>
      </c>
      <c r="M15" s="75">
        <v>5755108.4299999997</v>
      </c>
      <c r="N15" s="75">
        <v>141132.23000000001</v>
      </c>
      <c r="O15" s="75">
        <v>0</v>
      </c>
      <c r="P15" s="75">
        <v>1037689.8</v>
      </c>
      <c r="Q15" s="76">
        <v>890569.1</v>
      </c>
      <c r="R15" s="75">
        <v>0</v>
      </c>
      <c r="S15" s="75">
        <v>386214.74</v>
      </c>
      <c r="T15" s="75">
        <v>0</v>
      </c>
      <c r="U15" s="75">
        <v>150000</v>
      </c>
      <c r="V15" s="75">
        <v>3435.2</v>
      </c>
      <c r="W15" s="75">
        <v>0</v>
      </c>
      <c r="X15" s="69">
        <v>40789486.75</v>
      </c>
      <c r="Y15" s="77">
        <f t="shared" si="0"/>
        <v>36570035.299999997</v>
      </c>
    </row>
    <row r="16" spans="1:25">
      <c r="A16" s="81" t="s">
        <v>137</v>
      </c>
      <c r="B16" s="74" t="s">
        <v>138</v>
      </c>
      <c r="C16" s="74" t="s">
        <v>35</v>
      </c>
      <c r="D16" s="75">
        <v>13196379.9</v>
      </c>
      <c r="E16" s="75">
        <v>7676074.96</v>
      </c>
      <c r="F16" s="75">
        <v>4371763.79</v>
      </c>
      <c r="G16" s="75">
        <v>325566.61</v>
      </c>
      <c r="H16" s="76">
        <v>3523263.21</v>
      </c>
      <c r="I16" s="75">
        <v>270580</v>
      </c>
      <c r="J16" s="76">
        <v>0</v>
      </c>
      <c r="K16" s="75">
        <v>91533.1</v>
      </c>
      <c r="L16" s="75">
        <v>275621.25</v>
      </c>
      <c r="M16" s="75">
        <v>3958572.35</v>
      </c>
      <c r="N16" s="75">
        <v>219475.34</v>
      </c>
      <c r="O16" s="75">
        <v>0</v>
      </c>
      <c r="P16" s="75">
        <v>1194043.6000000001</v>
      </c>
      <c r="Q16" s="76">
        <v>1540942.55</v>
      </c>
      <c r="R16" s="75">
        <v>0</v>
      </c>
      <c r="S16" s="75">
        <v>760046.67</v>
      </c>
      <c r="T16" s="75">
        <v>0</v>
      </c>
      <c r="U16" s="75">
        <v>150000</v>
      </c>
      <c r="V16" s="75">
        <v>351</v>
      </c>
      <c r="W16" s="75">
        <v>0</v>
      </c>
      <c r="X16" s="69">
        <v>37554214.329999998</v>
      </c>
      <c r="Y16" s="77">
        <f t="shared" si="0"/>
        <v>32490008.569999997</v>
      </c>
    </row>
    <row r="17" spans="1:25">
      <c r="A17" s="81" t="s">
        <v>139</v>
      </c>
      <c r="B17" s="74" t="s">
        <v>140</v>
      </c>
      <c r="C17" s="74" t="s">
        <v>35</v>
      </c>
      <c r="D17" s="75">
        <v>36859052.890000001</v>
      </c>
      <c r="E17" s="75">
        <v>11245575.060000001</v>
      </c>
      <c r="F17" s="75">
        <v>10446368.77</v>
      </c>
      <c r="G17" s="75">
        <v>1673259.28</v>
      </c>
      <c r="H17" s="76">
        <v>4256015.75</v>
      </c>
      <c r="I17" s="75">
        <v>536850</v>
      </c>
      <c r="J17" s="76">
        <v>0</v>
      </c>
      <c r="K17" s="75">
        <v>164261.03</v>
      </c>
      <c r="L17" s="75">
        <v>486916.81</v>
      </c>
      <c r="M17" s="75">
        <v>0</v>
      </c>
      <c r="N17" s="75">
        <v>200211.23</v>
      </c>
      <c r="O17" s="75">
        <v>0</v>
      </c>
      <c r="P17" s="75">
        <v>1355282.8</v>
      </c>
      <c r="Q17" s="76">
        <v>1103934.97</v>
      </c>
      <c r="R17" s="75">
        <v>0</v>
      </c>
      <c r="S17" s="75">
        <v>1562837.67</v>
      </c>
      <c r="T17" s="75">
        <v>0</v>
      </c>
      <c r="U17" s="75">
        <v>150000</v>
      </c>
      <c r="V17" s="75">
        <v>0</v>
      </c>
      <c r="W17" s="75">
        <v>0</v>
      </c>
      <c r="X17" s="69">
        <v>70040566.260000005</v>
      </c>
      <c r="Y17" s="77">
        <f t="shared" si="0"/>
        <v>64680615.540000007</v>
      </c>
    </row>
    <row r="18" spans="1:25">
      <c r="A18" s="81" t="s">
        <v>141</v>
      </c>
      <c r="B18" s="74" t="s">
        <v>142</v>
      </c>
      <c r="C18" s="74" t="s">
        <v>35</v>
      </c>
      <c r="D18" s="75">
        <v>30631353.890000001</v>
      </c>
      <c r="E18" s="75">
        <v>8878724.3599999994</v>
      </c>
      <c r="F18" s="75">
        <v>7793070.2999999998</v>
      </c>
      <c r="G18" s="75">
        <v>752673.92</v>
      </c>
      <c r="H18" s="76">
        <v>4406793.7300000004</v>
      </c>
      <c r="I18" s="75">
        <v>618850</v>
      </c>
      <c r="J18" s="76">
        <v>0</v>
      </c>
      <c r="K18" s="75">
        <v>74960.44</v>
      </c>
      <c r="L18" s="75">
        <v>317596.94</v>
      </c>
      <c r="M18" s="75">
        <v>0</v>
      </c>
      <c r="N18" s="75">
        <v>202039.28</v>
      </c>
      <c r="O18" s="75">
        <v>0</v>
      </c>
      <c r="P18" s="75">
        <v>1456913.9</v>
      </c>
      <c r="Q18" s="76">
        <v>418617.49</v>
      </c>
      <c r="R18" s="75">
        <v>0</v>
      </c>
      <c r="S18" s="75">
        <v>994154.71</v>
      </c>
      <c r="T18" s="75">
        <v>0</v>
      </c>
      <c r="U18" s="75">
        <v>150000</v>
      </c>
      <c r="V18" s="75">
        <v>0</v>
      </c>
      <c r="W18" s="75">
        <v>0</v>
      </c>
      <c r="X18" s="69">
        <v>56695748.960000001</v>
      </c>
      <c r="Y18" s="77">
        <f t="shared" si="0"/>
        <v>51870337.740000002</v>
      </c>
    </row>
    <row r="19" spans="1:25">
      <c r="A19" s="81" t="s">
        <v>143</v>
      </c>
      <c r="B19" s="74" t="s">
        <v>144</v>
      </c>
      <c r="C19" s="74" t="s">
        <v>35</v>
      </c>
      <c r="D19" s="75">
        <v>21963104.59</v>
      </c>
      <c r="E19" s="75">
        <v>7701245.2199999997</v>
      </c>
      <c r="F19" s="75">
        <v>6130394.8799999999</v>
      </c>
      <c r="G19" s="75">
        <v>1025726.95</v>
      </c>
      <c r="H19" s="76">
        <v>3062969.05</v>
      </c>
      <c r="I19" s="75">
        <v>475800</v>
      </c>
      <c r="J19" s="76">
        <v>20000</v>
      </c>
      <c r="K19" s="75">
        <v>97364.47</v>
      </c>
      <c r="L19" s="75">
        <v>198152.05</v>
      </c>
      <c r="M19" s="75">
        <v>2546436.85</v>
      </c>
      <c r="N19" s="75">
        <v>130452.28</v>
      </c>
      <c r="O19" s="75">
        <v>0</v>
      </c>
      <c r="P19" s="75">
        <v>1211057.2</v>
      </c>
      <c r="Q19" s="76">
        <v>1091143.19</v>
      </c>
      <c r="R19" s="75">
        <v>0</v>
      </c>
      <c r="S19" s="75">
        <v>954605.15</v>
      </c>
      <c r="T19" s="75">
        <v>0</v>
      </c>
      <c r="U19" s="75">
        <v>150000</v>
      </c>
      <c r="V19" s="75">
        <v>26657.19</v>
      </c>
      <c r="W19" s="75">
        <v>0</v>
      </c>
      <c r="X19" s="69">
        <v>46785109.07</v>
      </c>
      <c r="Y19" s="77">
        <f t="shared" si="0"/>
        <v>42610996.830000006</v>
      </c>
    </row>
    <row r="20" spans="1:25">
      <c r="A20" s="81" t="s">
        <v>145</v>
      </c>
      <c r="B20" s="74" t="s">
        <v>146</v>
      </c>
      <c r="C20" s="74" t="s">
        <v>35</v>
      </c>
      <c r="D20" s="75">
        <v>19252981.359999999</v>
      </c>
      <c r="E20" s="75">
        <v>5343052.07</v>
      </c>
      <c r="F20" s="75">
        <v>6492128.5</v>
      </c>
      <c r="G20" s="75">
        <v>556966.72</v>
      </c>
      <c r="H20" s="76">
        <v>4895121.13</v>
      </c>
      <c r="I20" s="75">
        <v>760500</v>
      </c>
      <c r="J20" s="76">
        <v>20000</v>
      </c>
      <c r="K20" s="75">
        <v>266556.26</v>
      </c>
      <c r="L20" s="75">
        <v>530694.78</v>
      </c>
      <c r="M20" s="75">
        <v>1135758.2</v>
      </c>
      <c r="N20" s="75">
        <v>90844.17</v>
      </c>
      <c r="O20" s="75">
        <v>0</v>
      </c>
      <c r="P20" s="75">
        <v>941444.6</v>
      </c>
      <c r="Q20" s="76">
        <v>489438.41</v>
      </c>
      <c r="R20" s="75">
        <v>0</v>
      </c>
      <c r="S20" s="75">
        <v>198527.1</v>
      </c>
      <c r="T20" s="75">
        <v>0</v>
      </c>
      <c r="U20" s="75">
        <v>150000</v>
      </c>
      <c r="V20" s="75">
        <v>1414.75</v>
      </c>
      <c r="W20" s="75">
        <v>306385</v>
      </c>
      <c r="X20" s="69">
        <v>41431813.049999997</v>
      </c>
      <c r="Y20" s="77">
        <f t="shared" si="0"/>
        <v>36027253.509999998</v>
      </c>
    </row>
    <row r="21" spans="1:25">
      <c r="A21" s="190" t="s">
        <v>18</v>
      </c>
      <c r="B21" s="190"/>
      <c r="C21" s="190"/>
      <c r="D21" s="69">
        <f>SUM(D9:D20)</f>
        <v>287221908.70999998</v>
      </c>
      <c r="E21" s="69">
        <f t="shared" ref="E21:W21" si="1">SUM(E9:E20)</f>
        <v>315569624.99000007</v>
      </c>
      <c r="F21" s="69">
        <f t="shared" si="1"/>
        <v>86547593.50999999</v>
      </c>
      <c r="G21" s="69">
        <f t="shared" si="1"/>
        <v>99858743.409999996</v>
      </c>
      <c r="H21" s="72">
        <f t="shared" si="1"/>
        <v>61960414.339999996</v>
      </c>
      <c r="I21" s="69">
        <f t="shared" si="1"/>
        <v>10329020</v>
      </c>
      <c r="J21" s="72">
        <f t="shared" si="1"/>
        <v>178000</v>
      </c>
      <c r="K21" s="69">
        <f t="shared" si="1"/>
        <v>1506259.2999999998</v>
      </c>
      <c r="L21" s="69">
        <f t="shared" si="1"/>
        <v>4661279.03</v>
      </c>
      <c r="M21" s="69">
        <f t="shared" si="1"/>
        <v>35451650.540000007</v>
      </c>
      <c r="N21" s="69">
        <f t="shared" si="1"/>
        <v>10060948.09</v>
      </c>
      <c r="O21" s="69">
        <f t="shared" si="1"/>
        <v>7440150</v>
      </c>
      <c r="P21" s="69">
        <f t="shared" si="1"/>
        <v>14665537.200000001</v>
      </c>
      <c r="Q21" s="72">
        <f t="shared" si="1"/>
        <v>64712640.410000004</v>
      </c>
      <c r="R21" s="69">
        <f t="shared" si="1"/>
        <v>138000</v>
      </c>
      <c r="S21" s="69">
        <f t="shared" si="1"/>
        <v>33432927.890000001</v>
      </c>
      <c r="T21" s="69">
        <f t="shared" si="1"/>
        <v>0</v>
      </c>
      <c r="U21" s="69">
        <f t="shared" si="1"/>
        <v>1800000</v>
      </c>
      <c r="V21" s="69">
        <f t="shared" si="1"/>
        <v>421449.7</v>
      </c>
      <c r="W21" s="69">
        <f t="shared" si="1"/>
        <v>1505540</v>
      </c>
      <c r="X21" s="69">
        <f>SUM(X9:X20)</f>
        <v>1037461687.1200001</v>
      </c>
      <c r="Y21" s="77">
        <f t="shared" si="0"/>
        <v>910610632.37000012</v>
      </c>
    </row>
  </sheetData>
  <mergeCells count="19">
    <mergeCell ref="N6:N7"/>
    <mergeCell ref="O6:O7"/>
    <mergeCell ref="P6:P7"/>
    <mergeCell ref="Q6:Q7"/>
    <mergeCell ref="U6:U7"/>
    <mergeCell ref="V6:V7"/>
    <mergeCell ref="W6:W7"/>
    <mergeCell ref="Y6:Y7"/>
    <mergeCell ref="R6:T6"/>
    <mergeCell ref="X6:X7"/>
    <mergeCell ref="A21:C21"/>
    <mergeCell ref="A1:F1"/>
    <mergeCell ref="A2:F2"/>
    <mergeCell ref="A3:F3"/>
    <mergeCell ref="A4:F4"/>
    <mergeCell ref="A6:A8"/>
    <mergeCell ref="B6:B8"/>
    <mergeCell ref="C6:C8"/>
    <mergeCell ref="D6:M6"/>
  </mergeCell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A6" workbookViewId="0">
      <selection activeCell="Z9" sqref="Z9:Z16"/>
    </sheetView>
  </sheetViews>
  <sheetFormatPr defaultRowHeight="12.75"/>
  <cols>
    <col min="1" max="1" width="7.7109375" style="73" customWidth="1"/>
    <col min="2" max="2" width="18.140625" style="73" bestFit="1" customWidth="1"/>
    <col min="3" max="3" width="16.5703125" style="73" bestFit="1" customWidth="1"/>
    <col min="4" max="14" width="17.5703125" style="73" customWidth="1"/>
    <col min="15" max="19" width="15.85546875" style="73" customWidth="1"/>
    <col min="20" max="20" width="18.42578125" style="73" customWidth="1"/>
    <col min="21" max="21" width="17.85546875" style="73" customWidth="1"/>
    <col min="22" max="23" width="14.42578125" style="73" customWidth="1"/>
    <col min="24" max="24" width="16" style="73" customWidth="1"/>
    <col min="25" max="25" width="14.28515625" style="73" bestFit="1" customWidth="1"/>
    <col min="26" max="26" width="22.7109375" customWidth="1"/>
    <col min="27" max="256" width="30.85546875" customWidth="1"/>
  </cols>
  <sheetData>
    <row r="1" spans="1:26" ht="20.100000000000001" customHeight="1">
      <c r="A1" s="191" t="s">
        <v>0</v>
      </c>
      <c r="B1" s="192"/>
      <c r="C1" s="192"/>
      <c r="D1" s="192"/>
      <c r="E1" s="192"/>
      <c r="F1" s="192"/>
    </row>
    <row r="2" spans="1:26">
      <c r="A2" s="193" t="s">
        <v>147</v>
      </c>
      <c r="B2" s="192"/>
      <c r="C2" s="192"/>
      <c r="D2" s="192"/>
      <c r="E2" s="192"/>
      <c r="F2" s="192"/>
    </row>
    <row r="3" spans="1:26">
      <c r="A3" s="193" t="s">
        <v>2</v>
      </c>
      <c r="B3" s="192"/>
      <c r="C3" s="192"/>
      <c r="D3" s="192"/>
      <c r="E3" s="192"/>
      <c r="F3" s="192"/>
    </row>
    <row r="4" spans="1:26">
      <c r="A4" s="193" t="s">
        <v>3</v>
      </c>
      <c r="B4" s="192"/>
      <c r="C4" s="192"/>
      <c r="D4" s="192"/>
      <c r="E4" s="192"/>
      <c r="F4" s="192"/>
    </row>
    <row r="5" spans="1:26">
      <c r="F5" s="73" t="s">
        <v>4</v>
      </c>
    </row>
    <row r="6" spans="1:26" ht="38.25" customHeight="1">
      <c r="A6" s="194" t="s">
        <v>5</v>
      </c>
      <c r="B6" s="194" t="s">
        <v>6</v>
      </c>
      <c r="C6" s="194" t="s">
        <v>7</v>
      </c>
      <c r="D6" s="194" t="s">
        <v>8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6" t="s">
        <v>9</v>
      </c>
      <c r="P6" s="196" t="s">
        <v>10</v>
      </c>
      <c r="Q6" s="196" t="s">
        <v>11</v>
      </c>
      <c r="R6" s="196" t="s">
        <v>12</v>
      </c>
      <c r="S6" s="201" t="s">
        <v>13</v>
      </c>
      <c r="T6" s="194" t="s">
        <v>14</v>
      </c>
      <c r="U6" s="194"/>
      <c r="V6" s="196" t="s">
        <v>15</v>
      </c>
      <c r="W6" s="196" t="s">
        <v>16</v>
      </c>
      <c r="X6" s="196" t="s">
        <v>17</v>
      </c>
      <c r="Y6" s="200" t="s">
        <v>18</v>
      </c>
      <c r="Z6" s="203" t="s">
        <v>365</v>
      </c>
    </row>
    <row r="7" spans="1:26" ht="51">
      <c r="A7" s="194"/>
      <c r="B7" s="194"/>
      <c r="C7" s="192"/>
      <c r="D7" s="66" t="s">
        <v>19</v>
      </c>
      <c r="E7" s="66" t="s">
        <v>20</v>
      </c>
      <c r="F7" s="66" t="s">
        <v>21</v>
      </c>
      <c r="G7" s="66" t="s">
        <v>22</v>
      </c>
      <c r="H7" s="70" t="s">
        <v>23</v>
      </c>
      <c r="I7" s="66" t="s">
        <v>24</v>
      </c>
      <c r="J7" s="70" t="s">
        <v>25</v>
      </c>
      <c r="K7" s="66" t="s">
        <v>26</v>
      </c>
      <c r="L7" s="70" t="s">
        <v>63</v>
      </c>
      <c r="M7" s="66" t="s">
        <v>27</v>
      </c>
      <c r="N7" s="66" t="s">
        <v>28</v>
      </c>
      <c r="O7" s="197"/>
      <c r="P7" s="197"/>
      <c r="Q7" s="197"/>
      <c r="R7" s="197"/>
      <c r="S7" s="202"/>
      <c r="T7" s="66" t="s">
        <v>64</v>
      </c>
      <c r="U7" s="66" t="s">
        <v>30</v>
      </c>
      <c r="V7" s="197"/>
      <c r="W7" s="197"/>
      <c r="X7" s="197"/>
      <c r="Y7" s="200"/>
      <c r="Z7" s="203"/>
    </row>
    <row r="8" spans="1:26" ht="25.5">
      <c r="A8" s="192"/>
      <c r="B8" s="194" t="s">
        <v>32</v>
      </c>
      <c r="C8" s="194" t="s">
        <v>32</v>
      </c>
      <c r="D8" s="66" t="s">
        <v>32</v>
      </c>
      <c r="E8" s="66" t="s">
        <v>32</v>
      </c>
      <c r="F8" s="66" t="s">
        <v>32</v>
      </c>
      <c r="G8" s="66" t="s">
        <v>32</v>
      </c>
      <c r="H8" s="70" t="s">
        <v>32</v>
      </c>
      <c r="I8" s="66" t="s">
        <v>32</v>
      </c>
      <c r="J8" s="70" t="s">
        <v>32</v>
      </c>
      <c r="K8" s="66" t="s">
        <v>32</v>
      </c>
      <c r="L8" s="70" t="s">
        <v>32</v>
      </c>
      <c r="M8" s="66" t="s">
        <v>32</v>
      </c>
      <c r="N8" s="66" t="s">
        <v>32</v>
      </c>
      <c r="O8" s="66" t="s">
        <v>32</v>
      </c>
      <c r="P8" s="66" t="s">
        <v>32</v>
      </c>
      <c r="Q8" s="66" t="s">
        <v>32</v>
      </c>
      <c r="R8" s="66" t="s">
        <v>32</v>
      </c>
      <c r="S8" s="70" t="s">
        <v>32</v>
      </c>
      <c r="T8" s="66" t="s">
        <v>32</v>
      </c>
      <c r="U8" s="66" t="s">
        <v>32</v>
      </c>
      <c r="V8" s="66" t="s">
        <v>32</v>
      </c>
      <c r="W8" s="66" t="s">
        <v>32</v>
      </c>
      <c r="X8" s="66" t="s">
        <v>32</v>
      </c>
      <c r="Y8" s="68" t="s">
        <v>32</v>
      </c>
      <c r="Z8" s="61" t="s">
        <v>369</v>
      </c>
    </row>
    <row r="9" spans="1:26">
      <c r="A9" s="74" t="s">
        <v>148</v>
      </c>
      <c r="B9" s="74" t="s">
        <v>149</v>
      </c>
      <c r="C9" s="74" t="s">
        <v>35</v>
      </c>
      <c r="D9" s="75">
        <v>14348575.73</v>
      </c>
      <c r="E9" s="75">
        <v>37144809.740000002</v>
      </c>
      <c r="F9" s="75">
        <v>8001610.7800000003</v>
      </c>
      <c r="G9" s="75">
        <v>7163765.3099999996</v>
      </c>
      <c r="H9" s="76">
        <v>8609064.3699999992</v>
      </c>
      <c r="I9" s="75">
        <v>300</v>
      </c>
      <c r="J9" s="76">
        <v>16000</v>
      </c>
      <c r="K9" s="75">
        <v>93561.36</v>
      </c>
      <c r="L9" s="76">
        <v>0</v>
      </c>
      <c r="M9" s="75">
        <v>516663.32</v>
      </c>
      <c r="N9" s="75">
        <v>19356943.710000001</v>
      </c>
      <c r="O9" s="75">
        <v>1359557.34</v>
      </c>
      <c r="P9" s="75">
        <v>4832950</v>
      </c>
      <c r="Q9" s="75">
        <v>1301638.2</v>
      </c>
      <c r="R9" s="75">
        <v>0</v>
      </c>
      <c r="S9" s="76">
        <v>9315966.9299999997</v>
      </c>
      <c r="T9" s="75">
        <v>74000</v>
      </c>
      <c r="U9" s="75">
        <v>6551759.0099999998</v>
      </c>
      <c r="V9" s="75">
        <v>150000</v>
      </c>
      <c r="W9" s="75">
        <v>75485.17</v>
      </c>
      <c r="X9" s="75">
        <v>595540</v>
      </c>
      <c r="Y9" s="69">
        <v>119508190.97</v>
      </c>
      <c r="Z9" s="62">
        <f>Y9-H9-J9-L9-S9</f>
        <v>101567159.66999999</v>
      </c>
    </row>
    <row r="10" spans="1:26">
      <c r="A10" s="74" t="s">
        <v>150</v>
      </c>
      <c r="B10" s="74" t="s">
        <v>151</v>
      </c>
      <c r="C10" s="74" t="s">
        <v>35</v>
      </c>
      <c r="D10" s="75">
        <v>7104180.6299999999</v>
      </c>
      <c r="E10" s="75">
        <v>2447302.85</v>
      </c>
      <c r="F10" s="75">
        <v>3071185.08</v>
      </c>
      <c r="G10" s="75">
        <v>550785.36</v>
      </c>
      <c r="H10" s="76">
        <v>2356668.7599999998</v>
      </c>
      <c r="I10" s="75">
        <v>0</v>
      </c>
      <c r="J10" s="76">
        <v>20000</v>
      </c>
      <c r="K10" s="75">
        <v>150600.75</v>
      </c>
      <c r="L10" s="76">
        <v>18000</v>
      </c>
      <c r="M10" s="75">
        <v>159693.01999999999</v>
      </c>
      <c r="N10" s="75">
        <v>4067574.56</v>
      </c>
      <c r="O10" s="75">
        <v>116466.23</v>
      </c>
      <c r="P10" s="75">
        <v>0</v>
      </c>
      <c r="Q10" s="75">
        <v>853712.5</v>
      </c>
      <c r="R10" s="75">
        <v>0</v>
      </c>
      <c r="S10" s="76">
        <v>949591.77</v>
      </c>
      <c r="T10" s="75">
        <v>0</v>
      </c>
      <c r="U10" s="75">
        <v>192917.52</v>
      </c>
      <c r="V10" s="75">
        <v>150000</v>
      </c>
      <c r="W10" s="75">
        <v>0</v>
      </c>
      <c r="X10" s="75">
        <v>166385</v>
      </c>
      <c r="Y10" s="69">
        <v>22375064.030000001</v>
      </c>
      <c r="Z10" s="62">
        <f t="shared" ref="Z10:Z16" si="0">Y10-H10-J10-L10-S10</f>
        <v>19030803.500000004</v>
      </c>
    </row>
    <row r="11" spans="1:26">
      <c r="A11" s="74" t="s">
        <v>152</v>
      </c>
      <c r="B11" s="74" t="s">
        <v>153</v>
      </c>
      <c r="C11" s="74" t="s">
        <v>35</v>
      </c>
      <c r="D11" s="75">
        <v>19562314.82</v>
      </c>
      <c r="E11" s="75">
        <v>3951968.94</v>
      </c>
      <c r="F11" s="75">
        <v>5723044.1100000003</v>
      </c>
      <c r="G11" s="75">
        <v>1184770.6100000001</v>
      </c>
      <c r="H11" s="76">
        <v>2545203.98</v>
      </c>
      <c r="I11" s="75">
        <v>1650</v>
      </c>
      <c r="J11" s="76">
        <v>0</v>
      </c>
      <c r="K11" s="75">
        <v>74425.539999999994</v>
      </c>
      <c r="L11" s="76">
        <v>0</v>
      </c>
      <c r="M11" s="75">
        <v>173478.31</v>
      </c>
      <c r="N11" s="75">
        <v>1556137.26</v>
      </c>
      <c r="O11" s="75">
        <v>207150.23</v>
      </c>
      <c r="P11" s="75">
        <v>0</v>
      </c>
      <c r="Q11" s="75">
        <v>1099645.5</v>
      </c>
      <c r="R11" s="75">
        <v>0</v>
      </c>
      <c r="S11" s="76">
        <v>551513.71</v>
      </c>
      <c r="T11" s="75">
        <v>0</v>
      </c>
      <c r="U11" s="75">
        <v>609671</v>
      </c>
      <c r="V11" s="75">
        <v>150000</v>
      </c>
      <c r="W11" s="75">
        <v>2949.22</v>
      </c>
      <c r="X11" s="75">
        <v>0</v>
      </c>
      <c r="Y11" s="69">
        <v>37393923.229999997</v>
      </c>
      <c r="Z11" s="62">
        <f t="shared" si="0"/>
        <v>34297205.539999999</v>
      </c>
    </row>
    <row r="12" spans="1:26">
      <c r="A12" s="74" t="s">
        <v>154</v>
      </c>
      <c r="B12" s="74" t="s">
        <v>155</v>
      </c>
      <c r="C12" s="74" t="s">
        <v>35</v>
      </c>
      <c r="D12" s="75">
        <v>16875473.09</v>
      </c>
      <c r="E12" s="75">
        <v>8990290.4399999995</v>
      </c>
      <c r="F12" s="75">
        <v>5175878.75</v>
      </c>
      <c r="G12" s="75">
        <v>818411.16</v>
      </c>
      <c r="H12" s="76">
        <v>4041384.72</v>
      </c>
      <c r="I12" s="75">
        <v>0</v>
      </c>
      <c r="J12" s="76">
        <v>0</v>
      </c>
      <c r="K12" s="75">
        <v>92068.43</v>
      </c>
      <c r="L12" s="76">
        <v>0</v>
      </c>
      <c r="M12" s="75">
        <v>345835.69</v>
      </c>
      <c r="N12" s="75">
        <v>2590016.48</v>
      </c>
      <c r="O12" s="75">
        <v>203763.34</v>
      </c>
      <c r="P12" s="75">
        <v>242375</v>
      </c>
      <c r="Q12" s="75">
        <v>894099.3</v>
      </c>
      <c r="R12" s="75">
        <v>0</v>
      </c>
      <c r="S12" s="76">
        <v>800974.68</v>
      </c>
      <c r="T12" s="75">
        <v>0</v>
      </c>
      <c r="U12" s="75">
        <v>1043789.98</v>
      </c>
      <c r="V12" s="75">
        <v>150000</v>
      </c>
      <c r="W12" s="75">
        <v>5246.35</v>
      </c>
      <c r="X12" s="75">
        <v>0</v>
      </c>
      <c r="Y12" s="69">
        <v>42269607.409999996</v>
      </c>
      <c r="Z12" s="62">
        <f t="shared" si="0"/>
        <v>37427248.009999998</v>
      </c>
    </row>
    <row r="13" spans="1:26">
      <c r="A13" s="74" t="s">
        <v>156</v>
      </c>
      <c r="B13" s="74" t="s">
        <v>157</v>
      </c>
      <c r="C13" s="74" t="s">
        <v>35</v>
      </c>
      <c r="D13" s="75">
        <v>4739471.8600000003</v>
      </c>
      <c r="E13" s="75">
        <v>2526524.1</v>
      </c>
      <c r="F13" s="75">
        <v>2447177.19</v>
      </c>
      <c r="G13" s="75">
        <v>376696.33</v>
      </c>
      <c r="H13" s="76">
        <v>1526558.43</v>
      </c>
      <c r="I13" s="75">
        <v>0</v>
      </c>
      <c r="J13" s="76">
        <v>16000</v>
      </c>
      <c r="K13" s="75">
        <v>133284.78</v>
      </c>
      <c r="L13" s="76">
        <v>0</v>
      </c>
      <c r="M13" s="75">
        <v>385916.78</v>
      </c>
      <c r="N13" s="75">
        <v>8207094.9500000002</v>
      </c>
      <c r="O13" s="75">
        <v>88788.28</v>
      </c>
      <c r="P13" s="75">
        <v>0</v>
      </c>
      <c r="Q13" s="75">
        <v>1051960.6000000001</v>
      </c>
      <c r="R13" s="75">
        <v>0</v>
      </c>
      <c r="S13" s="76">
        <v>2072083.07</v>
      </c>
      <c r="T13" s="75">
        <v>0</v>
      </c>
      <c r="U13" s="75">
        <v>320531.19</v>
      </c>
      <c r="V13" s="75">
        <v>150000</v>
      </c>
      <c r="W13" s="75">
        <v>12450</v>
      </c>
      <c r="X13" s="75">
        <v>306385</v>
      </c>
      <c r="Y13" s="69">
        <v>24360922.559999999</v>
      </c>
      <c r="Z13" s="62">
        <f t="shared" si="0"/>
        <v>20746281.059999999</v>
      </c>
    </row>
    <row r="14" spans="1:26">
      <c r="A14" s="74" t="s">
        <v>158</v>
      </c>
      <c r="B14" s="74" t="s">
        <v>159</v>
      </c>
      <c r="C14" s="74" t="s">
        <v>35</v>
      </c>
      <c r="D14" s="75">
        <v>2693767.57</v>
      </c>
      <c r="E14" s="75">
        <v>21492.87</v>
      </c>
      <c r="F14" s="75">
        <v>1038528.62</v>
      </c>
      <c r="G14" s="75">
        <v>489083.28</v>
      </c>
      <c r="H14" s="76">
        <v>608948.28</v>
      </c>
      <c r="I14" s="75">
        <v>0</v>
      </c>
      <c r="J14" s="76">
        <v>30000</v>
      </c>
      <c r="K14" s="75">
        <v>60390.59</v>
      </c>
      <c r="L14" s="76">
        <v>0</v>
      </c>
      <c r="M14" s="75">
        <v>212739.03</v>
      </c>
      <c r="N14" s="75">
        <v>1582400.01</v>
      </c>
      <c r="O14" s="75">
        <v>20145.169999999998</v>
      </c>
      <c r="P14" s="75">
        <v>0</v>
      </c>
      <c r="Q14" s="75">
        <v>281165.8</v>
      </c>
      <c r="R14" s="75">
        <v>4772999.63</v>
      </c>
      <c r="S14" s="76">
        <v>4695.75</v>
      </c>
      <c r="T14" s="75">
        <v>0</v>
      </c>
      <c r="U14" s="75">
        <v>10691.71</v>
      </c>
      <c r="V14" s="75">
        <v>150000</v>
      </c>
      <c r="W14" s="75">
        <v>0</v>
      </c>
      <c r="X14" s="75">
        <v>0</v>
      </c>
      <c r="Y14" s="69">
        <v>11977048.310000001</v>
      </c>
      <c r="Z14" s="62">
        <f t="shared" si="0"/>
        <v>11333404.280000001</v>
      </c>
    </row>
    <row r="15" spans="1:26">
      <c r="A15" s="74" t="s">
        <v>160</v>
      </c>
      <c r="B15" s="74" t="s">
        <v>161</v>
      </c>
      <c r="C15" s="74" t="s">
        <v>35</v>
      </c>
      <c r="D15" s="75">
        <v>4537939.42</v>
      </c>
      <c r="E15" s="75">
        <v>1814049.12</v>
      </c>
      <c r="F15" s="75">
        <v>1767993.39</v>
      </c>
      <c r="G15" s="75">
        <v>685407.39</v>
      </c>
      <c r="H15" s="76">
        <v>1930958.11</v>
      </c>
      <c r="I15" s="75">
        <v>0</v>
      </c>
      <c r="J15" s="76">
        <v>0</v>
      </c>
      <c r="K15" s="75">
        <v>88610.97</v>
      </c>
      <c r="L15" s="76">
        <v>0</v>
      </c>
      <c r="M15" s="75">
        <v>232480.66</v>
      </c>
      <c r="N15" s="75">
        <v>7053079.6100000003</v>
      </c>
      <c r="O15" s="75">
        <v>267598.08000000002</v>
      </c>
      <c r="P15" s="75">
        <v>0</v>
      </c>
      <c r="Q15" s="75">
        <v>529547.6</v>
      </c>
      <c r="R15" s="75">
        <v>4182499.08</v>
      </c>
      <c r="S15" s="76">
        <v>91887.94</v>
      </c>
      <c r="T15" s="75">
        <v>0</v>
      </c>
      <c r="U15" s="75">
        <v>139299.57</v>
      </c>
      <c r="V15" s="75">
        <v>150000</v>
      </c>
      <c r="W15" s="75">
        <v>5615.42</v>
      </c>
      <c r="X15" s="75">
        <v>0</v>
      </c>
      <c r="Y15" s="69">
        <v>23476966.359999999</v>
      </c>
      <c r="Z15" s="62">
        <f t="shared" si="0"/>
        <v>21454120.309999999</v>
      </c>
    </row>
    <row r="16" spans="1:26">
      <c r="A16" s="190" t="s">
        <v>18</v>
      </c>
      <c r="B16" s="190"/>
      <c r="C16" s="190"/>
      <c r="D16" s="69">
        <f>SUM(D9:D15)</f>
        <v>69861723.11999999</v>
      </c>
      <c r="E16" s="69">
        <f t="shared" ref="E16:Y16" si="1">SUM(E9:E15)</f>
        <v>56896438.059999995</v>
      </c>
      <c r="F16" s="69">
        <f t="shared" si="1"/>
        <v>27225417.920000002</v>
      </c>
      <c r="G16" s="69">
        <f t="shared" si="1"/>
        <v>11268919.439999999</v>
      </c>
      <c r="H16" s="69">
        <f t="shared" si="1"/>
        <v>21618786.649999999</v>
      </c>
      <c r="I16" s="69">
        <f t="shared" si="1"/>
        <v>1950</v>
      </c>
      <c r="J16" s="69">
        <f t="shared" si="1"/>
        <v>82000</v>
      </c>
      <c r="K16" s="69">
        <f t="shared" si="1"/>
        <v>692942.41999999993</v>
      </c>
      <c r="L16" s="69">
        <f t="shared" si="1"/>
        <v>18000</v>
      </c>
      <c r="M16" s="69">
        <f t="shared" si="1"/>
        <v>2026806.8099999998</v>
      </c>
      <c r="N16" s="69">
        <f t="shared" si="1"/>
        <v>44413246.579999998</v>
      </c>
      <c r="O16" s="69">
        <f t="shared" si="1"/>
        <v>2263468.67</v>
      </c>
      <c r="P16" s="69">
        <f t="shared" si="1"/>
        <v>5075325</v>
      </c>
      <c r="Q16" s="69">
        <f t="shared" si="1"/>
        <v>6011769.4999999991</v>
      </c>
      <c r="R16" s="69">
        <f t="shared" si="1"/>
        <v>8955498.7100000009</v>
      </c>
      <c r="S16" s="69">
        <f t="shared" si="1"/>
        <v>13786713.85</v>
      </c>
      <c r="T16" s="69">
        <f t="shared" si="1"/>
        <v>74000</v>
      </c>
      <c r="U16" s="69">
        <f t="shared" si="1"/>
        <v>8868659.9800000004</v>
      </c>
      <c r="V16" s="69">
        <f t="shared" si="1"/>
        <v>1050000</v>
      </c>
      <c r="W16" s="69">
        <f t="shared" si="1"/>
        <v>101746.16</v>
      </c>
      <c r="X16" s="69">
        <f t="shared" si="1"/>
        <v>1068310</v>
      </c>
      <c r="Y16" s="69">
        <f t="shared" si="1"/>
        <v>281361722.87</v>
      </c>
      <c r="Z16" s="62">
        <f t="shared" si="0"/>
        <v>245856222.37</v>
      </c>
    </row>
  </sheetData>
  <mergeCells count="20">
    <mergeCell ref="Z6:Z7"/>
    <mergeCell ref="O6:O7"/>
    <mergeCell ref="P6:P7"/>
    <mergeCell ref="Q6:Q7"/>
    <mergeCell ref="R6:R7"/>
    <mergeCell ref="S6:S7"/>
    <mergeCell ref="V6:V7"/>
    <mergeCell ref="W6:W7"/>
    <mergeCell ref="X6:X7"/>
    <mergeCell ref="T6:U6"/>
    <mergeCell ref="Y6:Y7"/>
    <mergeCell ref="A16:C16"/>
    <mergeCell ref="A1:F1"/>
    <mergeCell ref="A2:F2"/>
    <mergeCell ref="A3:F3"/>
    <mergeCell ref="A4:F4"/>
    <mergeCell ref="A6:A8"/>
    <mergeCell ref="B6:B8"/>
    <mergeCell ref="C6:C8"/>
    <mergeCell ref="D6:N6"/>
  </mergeCell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opLeftCell="N7" zoomScale="90" zoomScaleNormal="90" workbookViewId="0">
      <selection activeCell="Y9" sqref="Y9:Y20"/>
    </sheetView>
  </sheetViews>
  <sheetFormatPr defaultRowHeight="12.75"/>
  <cols>
    <col min="1" max="1" width="8.28515625" style="73" customWidth="1"/>
    <col min="2" max="2" width="19.85546875" style="73" bestFit="1" customWidth="1"/>
    <col min="3" max="3" width="16.5703125" style="73" bestFit="1" customWidth="1"/>
    <col min="4" max="4" width="15.7109375" style="73" bestFit="1" customWidth="1"/>
    <col min="5" max="5" width="14.85546875" style="73" bestFit="1" customWidth="1"/>
    <col min="6" max="7" width="16.42578125" style="73" customWidth="1"/>
    <col min="8" max="16" width="16" style="73" customWidth="1"/>
    <col min="17" max="24" width="16.28515625" style="73" customWidth="1"/>
    <col min="25" max="25" width="16.28515625" customWidth="1"/>
    <col min="26" max="256" width="30.85546875" customWidth="1"/>
  </cols>
  <sheetData>
    <row r="1" spans="1:25" ht="20.100000000000001" customHeight="1">
      <c r="A1" s="191" t="s">
        <v>0</v>
      </c>
      <c r="B1" s="192"/>
      <c r="C1" s="192"/>
      <c r="D1" s="192"/>
      <c r="E1" s="192"/>
      <c r="F1" s="192"/>
    </row>
    <row r="2" spans="1:25">
      <c r="A2" s="193" t="s">
        <v>162</v>
      </c>
      <c r="B2" s="192"/>
      <c r="C2" s="192"/>
      <c r="D2" s="192"/>
      <c r="E2" s="192"/>
      <c r="F2" s="192"/>
    </row>
    <row r="3" spans="1:25">
      <c r="A3" s="193" t="s">
        <v>2</v>
      </c>
      <c r="B3" s="192"/>
      <c r="C3" s="192"/>
      <c r="D3" s="192"/>
      <c r="E3" s="192"/>
      <c r="F3" s="192"/>
    </row>
    <row r="4" spans="1:25">
      <c r="A4" s="193" t="s">
        <v>3</v>
      </c>
      <c r="B4" s="192"/>
      <c r="C4" s="192"/>
      <c r="D4" s="192"/>
      <c r="E4" s="192"/>
      <c r="F4" s="192"/>
    </row>
    <row r="5" spans="1:25">
      <c r="F5" s="73" t="s">
        <v>4</v>
      </c>
    </row>
    <row r="6" spans="1:25" ht="89.25" customHeight="1">
      <c r="A6" s="194" t="s">
        <v>5</v>
      </c>
      <c r="B6" s="194" t="s">
        <v>6</v>
      </c>
      <c r="C6" s="194" t="s">
        <v>7</v>
      </c>
      <c r="D6" s="194" t="s">
        <v>8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6" t="s">
        <v>9</v>
      </c>
      <c r="P6" s="196" t="s">
        <v>10</v>
      </c>
      <c r="Q6" s="196" t="s">
        <v>11</v>
      </c>
      <c r="R6" s="196" t="s">
        <v>12</v>
      </c>
      <c r="S6" s="201" t="s">
        <v>13</v>
      </c>
      <c r="T6" s="66" t="s">
        <v>14</v>
      </c>
      <c r="U6" s="196" t="s">
        <v>15</v>
      </c>
      <c r="V6" s="196" t="s">
        <v>16</v>
      </c>
      <c r="W6" s="196" t="s">
        <v>17</v>
      </c>
      <c r="X6" s="200" t="s">
        <v>18</v>
      </c>
      <c r="Y6" s="198" t="s">
        <v>365</v>
      </c>
    </row>
    <row r="7" spans="1:25" ht="63.75" customHeight="1">
      <c r="A7" s="194"/>
      <c r="B7" s="194"/>
      <c r="C7" s="192"/>
      <c r="D7" s="66" t="s">
        <v>19</v>
      </c>
      <c r="E7" s="66" t="s">
        <v>20</v>
      </c>
      <c r="F7" s="66" t="s">
        <v>21</v>
      </c>
      <c r="G7" s="66" t="s">
        <v>22</v>
      </c>
      <c r="H7" s="70" t="s">
        <v>23</v>
      </c>
      <c r="I7" s="66" t="s">
        <v>24</v>
      </c>
      <c r="J7" s="70" t="s">
        <v>25</v>
      </c>
      <c r="K7" s="66" t="s">
        <v>26</v>
      </c>
      <c r="L7" s="70" t="s">
        <v>63</v>
      </c>
      <c r="M7" s="66" t="s">
        <v>27</v>
      </c>
      <c r="N7" s="66" t="s">
        <v>28</v>
      </c>
      <c r="O7" s="197"/>
      <c r="P7" s="197"/>
      <c r="Q7" s="197"/>
      <c r="R7" s="197"/>
      <c r="S7" s="202"/>
      <c r="T7" s="66" t="s">
        <v>30</v>
      </c>
      <c r="U7" s="197"/>
      <c r="V7" s="197"/>
      <c r="W7" s="197"/>
      <c r="X7" s="200"/>
      <c r="Y7" s="199"/>
    </row>
    <row r="8" spans="1:25" ht="38.25">
      <c r="A8" s="192"/>
      <c r="B8" s="194" t="s">
        <v>32</v>
      </c>
      <c r="C8" s="194" t="s">
        <v>32</v>
      </c>
      <c r="D8" s="66" t="s">
        <v>32</v>
      </c>
      <c r="E8" s="66" t="s">
        <v>32</v>
      </c>
      <c r="F8" s="66" t="s">
        <v>32</v>
      </c>
      <c r="G8" s="66" t="s">
        <v>32</v>
      </c>
      <c r="H8" s="70" t="s">
        <v>32</v>
      </c>
      <c r="I8" s="66" t="s">
        <v>32</v>
      </c>
      <c r="J8" s="70" t="s">
        <v>32</v>
      </c>
      <c r="K8" s="66" t="s">
        <v>32</v>
      </c>
      <c r="L8" s="70" t="s">
        <v>32</v>
      </c>
      <c r="M8" s="66" t="s">
        <v>32</v>
      </c>
      <c r="N8" s="66" t="s">
        <v>32</v>
      </c>
      <c r="O8" s="66" t="s">
        <v>32</v>
      </c>
      <c r="P8" s="66" t="s">
        <v>32</v>
      </c>
      <c r="Q8" s="66" t="s">
        <v>32</v>
      </c>
      <c r="R8" s="66" t="s">
        <v>32</v>
      </c>
      <c r="S8" s="70" t="s">
        <v>32</v>
      </c>
      <c r="T8" s="66" t="s">
        <v>32</v>
      </c>
      <c r="U8" s="66" t="s">
        <v>32</v>
      </c>
      <c r="V8" s="66" t="s">
        <v>32</v>
      </c>
      <c r="W8" s="66" t="s">
        <v>32</v>
      </c>
      <c r="X8" s="68" t="s">
        <v>32</v>
      </c>
      <c r="Y8" s="61" t="s">
        <v>369</v>
      </c>
    </row>
    <row r="9" spans="1:25">
      <c r="A9" s="74" t="s">
        <v>163</v>
      </c>
      <c r="B9" s="74" t="s">
        <v>164</v>
      </c>
      <c r="C9" s="74" t="s">
        <v>35</v>
      </c>
      <c r="D9" s="75">
        <v>41771025.950000003</v>
      </c>
      <c r="E9" s="75">
        <v>145104767.68000001</v>
      </c>
      <c r="F9" s="75">
        <v>19635150.870000001</v>
      </c>
      <c r="G9" s="75">
        <v>27921893.600000001</v>
      </c>
      <c r="H9" s="76">
        <v>18407590.030000001</v>
      </c>
      <c r="I9" s="75">
        <v>1697035</v>
      </c>
      <c r="J9" s="76">
        <v>0</v>
      </c>
      <c r="K9" s="75">
        <v>48314.74</v>
      </c>
      <c r="L9" s="76">
        <v>0</v>
      </c>
      <c r="M9" s="75">
        <v>427472.12</v>
      </c>
      <c r="N9" s="75">
        <v>868838.1</v>
      </c>
      <c r="O9" s="75">
        <v>5254334.34</v>
      </c>
      <c r="P9" s="75">
        <v>9127325</v>
      </c>
      <c r="Q9" s="75">
        <v>2268900.1</v>
      </c>
      <c r="R9" s="75">
        <v>0</v>
      </c>
      <c r="S9" s="76">
        <v>24749606.41</v>
      </c>
      <c r="T9" s="75">
        <v>10704149.970000001</v>
      </c>
      <c r="U9" s="75">
        <v>150000</v>
      </c>
      <c r="V9" s="75">
        <v>1443127.52</v>
      </c>
      <c r="W9" s="75">
        <v>1068310</v>
      </c>
      <c r="X9" s="69">
        <v>310647841.43000001</v>
      </c>
      <c r="Y9" s="62">
        <f>X9-H9-J9-L9-S9</f>
        <v>267490644.98999998</v>
      </c>
    </row>
    <row r="10" spans="1:25">
      <c r="A10" s="74" t="s">
        <v>165</v>
      </c>
      <c r="B10" s="74" t="s">
        <v>166</v>
      </c>
      <c r="C10" s="74" t="s">
        <v>35</v>
      </c>
      <c r="D10" s="75">
        <v>30580625.41</v>
      </c>
      <c r="E10" s="75">
        <v>9609419.2400000002</v>
      </c>
      <c r="F10" s="75">
        <v>9293498.0399999991</v>
      </c>
      <c r="G10" s="75">
        <v>1036230.76</v>
      </c>
      <c r="H10" s="76">
        <v>9303563.5600000005</v>
      </c>
      <c r="I10" s="75">
        <v>394350</v>
      </c>
      <c r="J10" s="76">
        <v>400000</v>
      </c>
      <c r="K10" s="75">
        <v>114671.59</v>
      </c>
      <c r="L10" s="76">
        <v>0</v>
      </c>
      <c r="M10" s="75">
        <v>348264.93</v>
      </c>
      <c r="N10" s="75">
        <v>99950.88</v>
      </c>
      <c r="O10" s="75">
        <v>154438.17000000001</v>
      </c>
      <c r="P10" s="75">
        <v>0</v>
      </c>
      <c r="Q10" s="75">
        <v>888796.1</v>
      </c>
      <c r="R10" s="75">
        <v>4892298.13</v>
      </c>
      <c r="S10" s="76">
        <v>258150.75</v>
      </c>
      <c r="T10" s="75">
        <v>721027.31</v>
      </c>
      <c r="U10" s="75">
        <v>150000</v>
      </c>
      <c r="V10" s="75">
        <v>23090.639999999999</v>
      </c>
      <c r="W10" s="75">
        <v>0</v>
      </c>
      <c r="X10" s="69">
        <v>68268375.510000005</v>
      </c>
      <c r="Y10" s="62">
        <f t="shared" ref="Y10:Y20" si="0">X10-H10-J10-L10-S10</f>
        <v>58306661.200000003</v>
      </c>
    </row>
    <row r="11" spans="1:25">
      <c r="A11" s="74" t="s">
        <v>167</v>
      </c>
      <c r="B11" s="74" t="s">
        <v>168</v>
      </c>
      <c r="C11" s="74" t="s">
        <v>35</v>
      </c>
      <c r="D11" s="75">
        <v>16658439.789999999</v>
      </c>
      <c r="E11" s="75">
        <v>8149481.96</v>
      </c>
      <c r="F11" s="75">
        <v>6958373.7300000004</v>
      </c>
      <c r="G11" s="75">
        <v>2674705.59</v>
      </c>
      <c r="H11" s="76">
        <v>2750164.33</v>
      </c>
      <c r="I11" s="75">
        <v>318300</v>
      </c>
      <c r="J11" s="76">
        <v>0</v>
      </c>
      <c r="K11" s="75">
        <v>68963.679999999993</v>
      </c>
      <c r="L11" s="76">
        <v>0</v>
      </c>
      <c r="M11" s="75">
        <v>169746.26</v>
      </c>
      <c r="N11" s="75">
        <v>3065401.1</v>
      </c>
      <c r="O11" s="75">
        <v>152046.23000000001</v>
      </c>
      <c r="P11" s="75">
        <v>1542225</v>
      </c>
      <c r="Q11" s="75">
        <v>1075113.2</v>
      </c>
      <c r="R11" s="75">
        <v>0</v>
      </c>
      <c r="S11" s="76">
        <v>2012741.62</v>
      </c>
      <c r="T11" s="75">
        <v>1306557.74</v>
      </c>
      <c r="U11" s="75">
        <v>150000</v>
      </c>
      <c r="V11" s="75">
        <v>138239.44</v>
      </c>
      <c r="W11" s="75">
        <v>0</v>
      </c>
      <c r="X11" s="69">
        <v>47190499.670000002</v>
      </c>
      <c r="Y11" s="62">
        <f t="shared" si="0"/>
        <v>42427593.720000006</v>
      </c>
    </row>
    <row r="12" spans="1:25">
      <c r="A12" s="74" t="s">
        <v>169</v>
      </c>
      <c r="B12" s="74" t="s">
        <v>170</v>
      </c>
      <c r="C12" s="74" t="s">
        <v>35</v>
      </c>
      <c r="D12" s="75">
        <v>37258704.25</v>
      </c>
      <c r="E12" s="75">
        <v>14129118.060000001</v>
      </c>
      <c r="F12" s="75">
        <v>14927577.34</v>
      </c>
      <c r="G12" s="75">
        <v>2082962.95</v>
      </c>
      <c r="H12" s="76">
        <v>5519025.9699999997</v>
      </c>
      <c r="I12" s="75">
        <v>1100080</v>
      </c>
      <c r="J12" s="76">
        <v>0</v>
      </c>
      <c r="K12" s="75">
        <v>227685.32</v>
      </c>
      <c r="L12" s="76">
        <v>10000</v>
      </c>
      <c r="M12" s="75">
        <v>624917.55000000005</v>
      </c>
      <c r="N12" s="75">
        <v>3368838.1</v>
      </c>
      <c r="O12" s="75">
        <v>109919.23</v>
      </c>
      <c r="P12" s="75">
        <v>0</v>
      </c>
      <c r="Q12" s="75">
        <v>1786386.3</v>
      </c>
      <c r="R12" s="75">
        <v>0</v>
      </c>
      <c r="S12" s="76">
        <v>1273303.71</v>
      </c>
      <c r="T12" s="75">
        <v>1546474.59</v>
      </c>
      <c r="U12" s="75">
        <v>217000</v>
      </c>
      <c r="V12" s="75">
        <v>63461.26</v>
      </c>
      <c r="W12" s="75">
        <v>96385</v>
      </c>
      <c r="X12" s="69">
        <v>84341839.629999995</v>
      </c>
      <c r="Y12" s="62">
        <f t="shared" si="0"/>
        <v>77539509.950000003</v>
      </c>
    </row>
    <row r="13" spans="1:25">
      <c r="A13" s="74" t="s">
        <v>171</v>
      </c>
      <c r="B13" s="74" t="s">
        <v>172</v>
      </c>
      <c r="C13" s="74" t="s">
        <v>35</v>
      </c>
      <c r="D13" s="75">
        <v>29868372.719999999</v>
      </c>
      <c r="E13" s="75">
        <v>16122990.66</v>
      </c>
      <c r="F13" s="75">
        <v>12696841.24</v>
      </c>
      <c r="G13" s="75">
        <v>4137112.44</v>
      </c>
      <c r="H13" s="76">
        <v>7494515.4900000002</v>
      </c>
      <c r="I13" s="75">
        <v>419850</v>
      </c>
      <c r="J13" s="76">
        <v>0</v>
      </c>
      <c r="K13" s="75">
        <v>120383.95</v>
      </c>
      <c r="L13" s="76">
        <v>0</v>
      </c>
      <c r="M13" s="75">
        <v>535367.54</v>
      </c>
      <c r="N13" s="75">
        <v>1000000</v>
      </c>
      <c r="O13" s="75">
        <v>243195.23</v>
      </c>
      <c r="P13" s="75">
        <v>0</v>
      </c>
      <c r="Q13" s="75">
        <v>1324032.1000000001</v>
      </c>
      <c r="R13" s="75">
        <v>0</v>
      </c>
      <c r="S13" s="76">
        <v>1484339.52</v>
      </c>
      <c r="T13" s="75">
        <v>1241654.54</v>
      </c>
      <c r="U13" s="75">
        <v>150000</v>
      </c>
      <c r="V13" s="75">
        <v>261236.06</v>
      </c>
      <c r="W13" s="75">
        <v>306385</v>
      </c>
      <c r="X13" s="69">
        <v>77406276.489999995</v>
      </c>
      <c r="Y13" s="62">
        <f t="shared" si="0"/>
        <v>68427421.480000004</v>
      </c>
    </row>
    <row r="14" spans="1:25">
      <c r="A14" s="74" t="s">
        <v>173</v>
      </c>
      <c r="B14" s="74" t="s">
        <v>174</v>
      </c>
      <c r="C14" s="74" t="s">
        <v>35</v>
      </c>
      <c r="D14" s="75">
        <v>16452890.710000001</v>
      </c>
      <c r="E14" s="75">
        <v>8550001.4800000004</v>
      </c>
      <c r="F14" s="75">
        <v>7385803.5199999996</v>
      </c>
      <c r="G14" s="75">
        <v>1066804.72</v>
      </c>
      <c r="H14" s="76">
        <v>3289279.99</v>
      </c>
      <c r="I14" s="75">
        <v>718940</v>
      </c>
      <c r="J14" s="76">
        <v>20000</v>
      </c>
      <c r="K14" s="75">
        <v>73714.820000000007</v>
      </c>
      <c r="L14" s="76">
        <v>0</v>
      </c>
      <c r="M14" s="75">
        <v>611868.01</v>
      </c>
      <c r="N14" s="75">
        <v>3712899.8</v>
      </c>
      <c r="O14" s="75">
        <v>265007.28000000003</v>
      </c>
      <c r="P14" s="75">
        <v>5414650</v>
      </c>
      <c r="Q14" s="75">
        <v>1188004.1000000001</v>
      </c>
      <c r="R14" s="75">
        <v>0</v>
      </c>
      <c r="S14" s="76">
        <v>4455511.5999999996</v>
      </c>
      <c r="T14" s="75">
        <v>904757.42</v>
      </c>
      <c r="U14" s="75">
        <v>150000</v>
      </c>
      <c r="V14" s="75">
        <v>19184.71</v>
      </c>
      <c r="W14" s="75">
        <v>306385</v>
      </c>
      <c r="X14" s="69">
        <v>54585703.159999996</v>
      </c>
      <c r="Y14" s="62">
        <f t="shared" si="0"/>
        <v>46820911.569999993</v>
      </c>
    </row>
    <row r="15" spans="1:25">
      <c r="A15" s="74" t="s">
        <v>175</v>
      </c>
      <c r="B15" s="74" t="s">
        <v>176</v>
      </c>
      <c r="C15" s="74" t="s">
        <v>35</v>
      </c>
      <c r="D15" s="75">
        <v>32989386.420000002</v>
      </c>
      <c r="E15" s="75">
        <v>25791823.100000001</v>
      </c>
      <c r="F15" s="75">
        <v>13421042.369999999</v>
      </c>
      <c r="G15" s="75">
        <v>1703347.54</v>
      </c>
      <c r="H15" s="76">
        <v>5883328.2699999996</v>
      </c>
      <c r="I15" s="75">
        <v>1195900</v>
      </c>
      <c r="J15" s="76">
        <v>0</v>
      </c>
      <c r="K15" s="75">
        <v>146204.89000000001</v>
      </c>
      <c r="L15" s="76">
        <v>0</v>
      </c>
      <c r="M15" s="75">
        <v>1762356.47</v>
      </c>
      <c r="N15" s="75">
        <v>474491.84</v>
      </c>
      <c r="O15" s="75">
        <v>300592.23</v>
      </c>
      <c r="P15" s="75">
        <v>2471500</v>
      </c>
      <c r="Q15" s="75">
        <v>1925022.2</v>
      </c>
      <c r="R15" s="75">
        <v>0</v>
      </c>
      <c r="S15" s="76">
        <v>1612749.48</v>
      </c>
      <c r="T15" s="75">
        <v>1850019.74</v>
      </c>
      <c r="U15" s="75">
        <v>217000</v>
      </c>
      <c r="V15" s="75">
        <v>342002.94</v>
      </c>
      <c r="W15" s="75">
        <v>499155</v>
      </c>
      <c r="X15" s="69">
        <v>92585922.489999995</v>
      </c>
      <c r="Y15" s="62">
        <f t="shared" si="0"/>
        <v>85089844.739999995</v>
      </c>
    </row>
    <row r="16" spans="1:25">
      <c r="A16" s="74" t="s">
        <v>177</v>
      </c>
      <c r="B16" s="74" t="s">
        <v>178</v>
      </c>
      <c r="C16" s="74" t="s">
        <v>35</v>
      </c>
      <c r="D16" s="75">
        <v>32836005.530000001</v>
      </c>
      <c r="E16" s="75">
        <v>23911427.620000001</v>
      </c>
      <c r="F16" s="75">
        <v>11496265.279999999</v>
      </c>
      <c r="G16" s="75">
        <v>2949970.59</v>
      </c>
      <c r="H16" s="76">
        <v>5180499.5</v>
      </c>
      <c r="I16" s="75">
        <v>77700</v>
      </c>
      <c r="J16" s="76">
        <v>0</v>
      </c>
      <c r="K16" s="75">
        <v>137816.79999999999</v>
      </c>
      <c r="L16" s="76">
        <v>0</v>
      </c>
      <c r="M16" s="75">
        <v>445071.34</v>
      </c>
      <c r="N16" s="75">
        <v>1000000</v>
      </c>
      <c r="O16" s="75">
        <v>130241.23</v>
      </c>
      <c r="P16" s="75">
        <v>0</v>
      </c>
      <c r="Q16" s="75">
        <v>1272909.1000000001</v>
      </c>
      <c r="R16" s="75">
        <v>0</v>
      </c>
      <c r="S16" s="76">
        <v>1303873.48</v>
      </c>
      <c r="T16" s="75">
        <v>2486017.35</v>
      </c>
      <c r="U16" s="75">
        <v>150000</v>
      </c>
      <c r="V16" s="75">
        <v>220941.85</v>
      </c>
      <c r="W16" s="75">
        <v>289155</v>
      </c>
      <c r="X16" s="69">
        <v>83887894.670000002</v>
      </c>
      <c r="Y16" s="62">
        <f t="shared" si="0"/>
        <v>77403521.689999998</v>
      </c>
    </row>
    <row r="17" spans="1:25">
      <c r="A17" s="74" t="s">
        <v>179</v>
      </c>
      <c r="B17" s="74" t="s">
        <v>180</v>
      </c>
      <c r="C17" s="74" t="s">
        <v>35</v>
      </c>
      <c r="D17" s="75">
        <v>18512021.859999999</v>
      </c>
      <c r="E17" s="75">
        <v>9492611.4600000009</v>
      </c>
      <c r="F17" s="75">
        <v>7155089.1699999999</v>
      </c>
      <c r="G17" s="75">
        <v>1647044.27</v>
      </c>
      <c r="H17" s="76">
        <v>2545875.54</v>
      </c>
      <c r="I17" s="75">
        <v>329630</v>
      </c>
      <c r="J17" s="76">
        <v>12000</v>
      </c>
      <c r="K17" s="75">
        <v>122369.16</v>
      </c>
      <c r="L17" s="76">
        <v>0</v>
      </c>
      <c r="M17" s="75">
        <v>232290</v>
      </c>
      <c r="N17" s="75">
        <v>2156024.0499999998</v>
      </c>
      <c r="O17" s="75">
        <v>222701.23</v>
      </c>
      <c r="P17" s="75">
        <v>0</v>
      </c>
      <c r="Q17" s="75">
        <v>965035.1</v>
      </c>
      <c r="R17" s="75">
        <v>0</v>
      </c>
      <c r="S17" s="76">
        <v>1164121.81</v>
      </c>
      <c r="T17" s="75">
        <v>985496.64</v>
      </c>
      <c r="U17" s="75">
        <v>150000</v>
      </c>
      <c r="V17" s="75">
        <v>58789.16</v>
      </c>
      <c r="W17" s="75">
        <v>0</v>
      </c>
      <c r="X17" s="69">
        <v>45751099.450000003</v>
      </c>
      <c r="Y17" s="62">
        <f t="shared" si="0"/>
        <v>42029102.100000001</v>
      </c>
    </row>
    <row r="18" spans="1:25">
      <c r="A18" s="74" t="s">
        <v>181</v>
      </c>
      <c r="B18" s="74" t="s">
        <v>182</v>
      </c>
      <c r="C18" s="74" t="s">
        <v>35</v>
      </c>
      <c r="D18" s="75">
        <v>4580200.76</v>
      </c>
      <c r="E18" s="75">
        <v>1772628.55</v>
      </c>
      <c r="F18" s="75">
        <v>3227561.3</v>
      </c>
      <c r="G18" s="75">
        <v>343247.17</v>
      </c>
      <c r="H18" s="76">
        <v>834292.32</v>
      </c>
      <c r="I18" s="75">
        <v>125600</v>
      </c>
      <c r="J18" s="76">
        <v>0</v>
      </c>
      <c r="K18" s="75">
        <v>216723.05</v>
      </c>
      <c r="L18" s="76">
        <v>0</v>
      </c>
      <c r="M18" s="75">
        <v>189707.68</v>
      </c>
      <c r="N18" s="75">
        <v>8750170.7899999991</v>
      </c>
      <c r="O18" s="75">
        <v>75927.11</v>
      </c>
      <c r="P18" s="75">
        <v>0</v>
      </c>
      <c r="Q18" s="75">
        <v>810867.1</v>
      </c>
      <c r="R18" s="75">
        <v>0</v>
      </c>
      <c r="S18" s="76">
        <v>192745.32</v>
      </c>
      <c r="T18" s="75">
        <v>253925.12</v>
      </c>
      <c r="U18" s="75">
        <v>150000</v>
      </c>
      <c r="V18" s="75">
        <v>0</v>
      </c>
      <c r="W18" s="75">
        <v>0</v>
      </c>
      <c r="X18" s="69">
        <v>21523596.27</v>
      </c>
      <c r="Y18" s="62">
        <f t="shared" si="0"/>
        <v>20496558.629999999</v>
      </c>
    </row>
    <row r="19" spans="1:25">
      <c r="A19" s="74" t="s">
        <v>183</v>
      </c>
      <c r="B19" s="74" t="s">
        <v>184</v>
      </c>
      <c r="C19" s="74" t="s">
        <v>35</v>
      </c>
      <c r="D19" s="75">
        <v>6349164.9699999997</v>
      </c>
      <c r="E19" s="75">
        <v>2185826.7200000002</v>
      </c>
      <c r="F19" s="75">
        <v>3353271.91</v>
      </c>
      <c r="G19" s="75">
        <v>92114.61</v>
      </c>
      <c r="H19" s="76">
        <v>884100.44</v>
      </c>
      <c r="I19" s="75">
        <v>123450</v>
      </c>
      <c r="J19" s="76">
        <v>0</v>
      </c>
      <c r="K19" s="75">
        <v>175550.07999999999</v>
      </c>
      <c r="L19" s="76">
        <v>0</v>
      </c>
      <c r="M19" s="75">
        <v>144738.44</v>
      </c>
      <c r="N19" s="75">
        <v>18474924.050000001</v>
      </c>
      <c r="O19" s="75">
        <v>0</v>
      </c>
      <c r="P19" s="75">
        <v>0</v>
      </c>
      <c r="Q19" s="75">
        <v>929978.6</v>
      </c>
      <c r="R19" s="75">
        <v>0</v>
      </c>
      <c r="S19" s="76">
        <v>230799.22</v>
      </c>
      <c r="T19" s="75">
        <v>309609.02</v>
      </c>
      <c r="U19" s="75">
        <v>150000</v>
      </c>
      <c r="V19" s="75">
        <v>648</v>
      </c>
      <c r="W19" s="75">
        <v>0</v>
      </c>
      <c r="X19" s="69">
        <v>33404176.059999999</v>
      </c>
      <c r="Y19" s="62">
        <f t="shared" si="0"/>
        <v>32289276.399999999</v>
      </c>
    </row>
    <row r="20" spans="1:25">
      <c r="A20" s="190" t="s">
        <v>18</v>
      </c>
      <c r="B20" s="190"/>
      <c r="C20" s="190"/>
      <c r="D20" s="69">
        <f>SUM(D9:D19)</f>
        <v>267856838.36999997</v>
      </c>
      <c r="E20" s="69">
        <f t="shared" ref="E20:X20" si="1">SUM(E9:E19)</f>
        <v>264820096.53000003</v>
      </c>
      <c r="F20" s="69">
        <f t="shared" si="1"/>
        <v>109550474.77000001</v>
      </c>
      <c r="G20" s="69">
        <f t="shared" si="1"/>
        <v>45655434.240000002</v>
      </c>
      <c r="H20" s="69">
        <f t="shared" si="1"/>
        <v>62092235.439999998</v>
      </c>
      <c r="I20" s="69">
        <f t="shared" si="1"/>
        <v>6500835</v>
      </c>
      <c r="J20" s="69">
        <f t="shared" si="1"/>
        <v>432000</v>
      </c>
      <c r="K20" s="69">
        <f t="shared" si="1"/>
        <v>1452398.0799999998</v>
      </c>
      <c r="L20" s="69">
        <f t="shared" si="1"/>
        <v>10000</v>
      </c>
      <c r="M20" s="69">
        <f t="shared" si="1"/>
        <v>5491800.3399999999</v>
      </c>
      <c r="N20" s="69">
        <f t="shared" si="1"/>
        <v>42971538.710000001</v>
      </c>
      <c r="O20" s="69">
        <f t="shared" si="1"/>
        <v>6908402.2800000021</v>
      </c>
      <c r="P20" s="69">
        <f t="shared" si="1"/>
        <v>18555700</v>
      </c>
      <c r="Q20" s="69">
        <f t="shared" si="1"/>
        <v>14435043.999999998</v>
      </c>
      <c r="R20" s="69">
        <f t="shared" si="1"/>
        <v>4892298.13</v>
      </c>
      <c r="S20" s="69">
        <f t="shared" si="1"/>
        <v>38737942.919999994</v>
      </c>
      <c r="T20" s="69">
        <f t="shared" si="1"/>
        <v>22309689.440000005</v>
      </c>
      <c r="U20" s="69">
        <f t="shared" si="1"/>
        <v>1784000</v>
      </c>
      <c r="V20" s="69">
        <f t="shared" si="1"/>
        <v>2570721.58</v>
      </c>
      <c r="W20" s="69">
        <f t="shared" si="1"/>
        <v>2565775</v>
      </c>
      <c r="X20" s="69">
        <f t="shared" si="1"/>
        <v>919593224.82999992</v>
      </c>
      <c r="Y20" s="62">
        <f t="shared" si="0"/>
        <v>818321046.46999991</v>
      </c>
    </row>
  </sheetData>
  <mergeCells count="19">
    <mergeCell ref="Y6:Y7"/>
    <mergeCell ref="O6:O7"/>
    <mergeCell ref="P6:P7"/>
    <mergeCell ref="Q6:Q7"/>
    <mergeCell ref="R6:R7"/>
    <mergeCell ref="S6:S7"/>
    <mergeCell ref="U6:U7"/>
    <mergeCell ref="V6:V7"/>
    <mergeCell ref="W6:W7"/>
    <mergeCell ref="X6:X7"/>
    <mergeCell ref="A20:C20"/>
    <mergeCell ref="A1:F1"/>
    <mergeCell ref="A2:F2"/>
    <mergeCell ref="A3:F3"/>
    <mergeCell ref="A4:F4"/>
    <mergeCell ref="A6:A8"/>
    <mergeCell ref="B6:B8"/>
    <mergeCell ref="C6:C8"/>
    <mergeCell ref="D6:N6"/>
  </mergeCell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M1" zoomScale="90" zoomScaleNormal="90" workbookViewId="0">
      <selection activeCell="Y9" sqref="Y9:Y17"/>
    </sheetView>
  </sheetViews>
  <sheetFormatPr defaultRowHeight="12.75"/>
  <cols>
    <col min="1" max="1" width="7.28515625" style="78" customWidth="1"/>
    <col min="2" max="2" width="27" style="63" bestFit="1" customWidth="1"/>
    <col min="3" max="3" width="16.5703125" style="63" bestFit="1" customWidth="1"/>
    <col min="4" max="4" width="15.7109375" style="63" bestFit="1" customWidth="1"/>
    <col min="5" max="5" width="14.85546875" style="63" bestFit="1" customWidth="1"/>
    <col min="6" max="6" width="18.85546875" style="63" customWidth="1"/>
    <col min="7" max="7" width="14.28515625" style="63" customWidth="1"/>
    <col min="8" max="11" width="15.42578125" style="63" customWidth="1"/>
    <col min="12" max="12" width="15.85546875" style="63" bestFit="1" customWidth="1"/>
    <col min="13" max="14" width="14.28515625" style="63" bestFit="1" customWidth="1"/>
    <col min="15" max="15" width="17.5703125" style="63" bestFit="1" customWidth="1"/>
    <col min="16" max="18" width="17.140625" style="63" customWidth="1"/>
    <col min="19" max="20" width="16.85546875" style="63" customWidth="1"/>
    <col min="21" max="23" width="15.42578125" style="63" customWidth="1"/>
    <col min="24" max="24" width="14.85546875" style="63" bestFit="1" customWidth="1"/>
    <col min="25" max="25" width="17" customWidth="1"/>
    <col min="26" max="256" width="30.85546875" customWidth="1"/>
  </cols>
  <sheetData>
    <row r="1" spans="1:25" ht="20.100000000000001" customHeight="1">
      <c r="A1" s="191" t="s">
        <v>0</v>
      </c>
      <c r="B1" s="204"/>
      <c r="C1" s="204"/>
      <c r="D1" s="204"/>
      <c r="E1" s="204"/>
      <c r="F1" s="204"/>
    </row>
    <row r="2" spans="1:25">
      <c r="A2" s="193" t="s">
        <v>185</v>
      </c>
      <c r="B2" s="204"/>
      <c r="C2" s="204"/>
      <c r="D2" s="204"/>
      <c r="E2" s="204"/>
      <c r="F2" s="204"/>
    </row>
    <row r="3" spans="1:25">
      <c r="A3" s="193" t="s">
        <v>2</v>
      </c>
      <c r="B3" s="204"/>
      <c r="C3" s="204"/>
      <c r="D3" s="204"/>
      <c r="E3" s="204"/>
      <c r="F3" s="204"/>
    </row>
    <row r="4" spans="1:25">
      <c r="A4" s="193" t="s">
        <v>3</v>
      </c>
      <c r="B4" s="204"/>
      <c r="C4" s="204"/>
      <c r="D4" s="204"/>
      <c r="E4" s="204"/>
      <c r="F4" s="204"/>
    </row>
    <row r="5" spans="1:25">
      <c r="F5" s="63" t="s">
        <v>4</v>
      </c>
    </row>
    <row r="6" spans="1:25" s="67" customFormat="1" ht="38.25" customHeight="1">
      <c r="A6" s="194" t="s">
        <v>5</v>
      </c>
      <c r="B6" s="194" t="s">
        <v>6</v>
      </c>
      <c r="C6" s="194" t="s">
        <v>7</v>
      </c>
      <c r="D6" s="194" t="s">
        <v>8</v>
      </c>
      <c r="E6" s="194"/>
      <c r="F6" s="194"/>
      <c r="G6" s="194"/>
      <c r="H6" s="194"/>
      <c r="I6" s="194"/>
      <c r="J6" s="194"/>
      <c r="K6" s="194"/>
      <c r="L6" s="194"/>
      <c r="M6" s="194"/>
      <c r="N6" s="196" t="s">
        <v>9</v>
      </c>
      <c r="O6" s="196" t="s">
        <v>10</v>
      </c>
      <c r="P6" s="196" t="s">
        <v>11</v>
      </c>
      <c r="Q6" s="196" t="s">
        <v>12</v>
      </c>
      <c r="R6" s="201" t="s">
        <v>13</v>
      </c>
      <c r="S6" s="194" t="s">
        <v>14</v>
      </c>
      <c r="T6" s="194"/>
      <c r="U6" s="196" t="s">
        <v>15</v>
      </c>
      <c r="V6" s="196" t="s">
        <v>16</v>
      </c>
      <c r="W6" s="196" t="s">
        <v>17</v>
      </c>
      <c r="X6" s="200" t="s">
        <v>18</v>
      </c>
      <c r="Y6" s="203" t="s">
        <v>365</v>
      </c>
    </row>
    <row r="7" spans="1:25" s="67" customFormat="1" ht="51">
      <c r="A7" s="194"/>
      <c r="B7" s="194"/>
      <c r="C7" s="192"/>
      <c r="D7" s="66" t="s">
        <v>19</v>
      </c>
      <c r="E7" s="66" t="s">
        <v>20</v>
      </c>
      <c r="F7" s="66" t="s">
        <v>21</v>
      </c>
      <c r="G7" s="66" t="s">
        <v>22</v>
      </c>
      <c r="H7" s="70" t="s">
        <v>23</v>
      </c>
      <c r="I7" s="66" t="s">
        <v>24</v>
      </c>
      <c r="J7" s="70" t="s">
        <v>25</v>
      </c>
      <c r="K7" s="66" t="s">
        <v>26</v>
      </c>
      <c r="L7" s="66" t="s">
        <v>27</v>
      </c>
      <c r="M7" s="66" t="s">
        <v>28</v>
      </c>
      <c r="N7" s="197"/>
      <c r="O7" s="197"/>
      <c r="P7" s="197"/>
      <c r="Q7" s="197"/>
      <c r="R7" s="202"/>
      <c r="S7" s="66" t="s">
        <v>64</v>
      </c>
      <c r="T7" s="66" t="s">
        <v>30</v>
      </c>
      <c r="U7" s="197"/>
      <c r="V7" s="197"/>
      <c r="W7" s="197"/>
      <c r="X7" s="200"/>
      <c r="Y7" s="203"/>
    </row>
    <row r="8" spans="1:25" s="67" customFormat="1" ht="38.25">
      <c r="A8" s="195"/>
      <c r="B8" s="194" t="s">
        <v>32</v>
      </c>
      <c r="C8" s="194" t="s">
        <v>32</v>
      </c>
      <c r="D8" s="66" t="s">
        <v>32</v>
      </c>
      <c r="E8" s="66" t="s">
        <v>32</v>
      </c>
      <c r="F8" s="66" t="s">
        <v>32</v>
      </c>
      <c r="G8" s="66" t="s">
        <v>32</v>
      </c>
      <c r="H8" s="70" t="s">
        <v>32</v>
      </c>
      <c r="I8" s="66" t="s">
        <v>32</v>
      </c>
      <c r="J8" s="70" t="s">
        <v>32</v>
      </c>
      <c r="K8" s="66" t="s">
        <v>32</v>
      </c>
      <c r="L8" s="66" t="s">
        <v>32</v>
      </c>
      <c r="M8" s="66" t="s">
        <v>32</v>
      </c>
      <c r="N8" s="66" t="s">
        <v>32</v>
      </c>
      <c r="O8" s="66" t="s">
        <v>32</v>
      </c>
      <c r="P8" s="66" t="s">
        <v>32</v>
      </c>
      <c r="Q8" s="66" t="s">
        <v>32</v>
      </c>
      <c r="R8" s="70" t="s">
        <v>32</v>
      </c>
      <c r="S8" s="66" t="s">
        <v>32</v>
      </c>
      <c r="T8" s="66" t="s">
        <v>32</v>
      </c>
      <c r="U8" s="66" t="s">
        <v>32</v>
      </c>
      <c r="V8" s="66" t="s">
        <v>32</v>
      </c>
      <c r="W8" s="66" t="s">
        <v>32</v>
      </c>
      <c r="X8" s="68" t="s">
        <v>32</v>
      </c>
      <c r="Y8" s="61" t="s">
        <v>369</v>
      </c>
    </row>
    <row r="9" spans="1:25">
      <c r="A9" s="79" t="s">
        <v>186</v>
      </c>
      <c r="B9" s="64" t="s">
        <v>187</v>
      </c>
      <c r="C9" s="64" t="s">
        <v>35</v>
      </c>
      <c r="D9" s="65">
        <v>9960270.6600000001</v>
      </c>
      <c r="E9" s="65">
        <v>87793515.900000006</v>
      </c>
      <c r="F9" s="65">
        <v>9836742.2100000009</v>
      </c>
      <c r="G9" s="65">
        <v>25071051.449999999</v>
      </c>
      <c r="H9" s="71">
        <v>11742403.539999999</v>
      </c>
      <c r="I9" s="65">
        <v>2545575</v>
      </c>
      <c r="J9" s="71">
        <v>0</v>
      </c>
      <c r="K9" s="65">
        <v>78971.039999999994</v>
      </c>
      <c r="L9" s="65">
        <v>371004.51</v>
      </c>
      <c r="M9" s="65">
        <v>3034361.99</v>
      </c>
      <c r="N9" s="65">
        <v>864453.26</v>
      </c>
      <c r="O9" s="65">
        <v>4235040</v>
      </c>
      <c r="P9" s="65">
        <v>1963315</v>
      </c>
      <c r="Q9" s="65">
        <v>0</v>
      </c>
      <c r="R9" s="71">
        <v>16660444.689999999</v>
      </c>
      <c r="S9" s="65">
        <v>68000</v>
      </c>
      <c r="T9" s="65">
        <v>8272430.0899999999</v>
      </c>
      <c r="U9" s="65">
        <v>367600</v>
      </c>
      <c r="V9" s="65">
        <v>560071.52</v>
      </c>
      <c r="W9" s="65">
        <v>735540</v>
      </c>
      <c r="X9" s="69">
        <v>184160790.86000001</v>
      </c>
      <c r="Y9" s="62">
        <f>X9-H9-J9-R9</f>
        <v>155757942.63000003</v>
      </c>
    </row>
    <row r="10" spans="1:25">
      <c r="A10" s="79" t="s">
        <v>188</v>
      </c>
      <c r="B10" s="64" t="s">
        <v>189</v>
      </c>
      <c r="C10" s="64" t="s">
        <v>35</v>
      </c>
      <c r="D10" s="65">
        <v>70391293.920000002</v>
      </c>
      <c r="E10" s="65">
        <v>53138374.640000001</v>
      </c>
      <c r="F10" s="65">
        <v>20800617.32</v>
      </c>
      <c r="G10" s="65">
        <v>11871775.630000001</v>
      </c>
      <c r="H10" s="71">
        <v>10590040.560000001</v>
      </c>
      <c r="I10" s="65">
        <v>237330</v>
      </c>
      <c r="J10" s="71">
        <v>0</v>
      </c>
      <c r="K10" s="65">
        <v>36155.550000000003</v>
      </c>
      <c r="L10" s="65">
        <v>538948.49</v>
      </c>
      <c r="M10" s="65">
        <v>0</v>
      </c>
      <c r="N10" s="65">
        <v>252758.26</v>
      </c>
      <c r="O10" s="65">
        <v>1160000</v>
      </c>
      <c r="P10" s="65">
        <v>1962981.2</v>
      </c>
      <c r="Q10" s="65">
        <v>7057595.8799999999</v>
      </c>
      <c r="R10" s="71">
        <v>3302564.85</v>
      </c>
      <c r="S10" s="65">
        <v>0</v>
      </c>
      <c r="T10" s="65">
        <v>5330920.7699999996</v>
      </c>
      <c r="U10" s="65">
        <v>150000</v>
      </c>
      <c r="V10" s="65">
        <v>297047.43</v>
      </c>
      <c r="W10" s="65">
        <v>875540</v>
      </c>
      <c r="X10" s="69">
        <v>187993944.5</v>
      </c>
      <c r="Y10" s="62">
        <f t="shared" ref="Y10:Y17" si="0">X10-H10-J10-R10</f>
        <v>174101339.09</v>
      </c>
    </row>
    <row r="11" spans="1:25">
      <c r="A11" s="79" t="s">
        <v>190</v>
      </c>
      <c r="B11" s="64" t="s">
        <v>191</v>
      </c>
      <c r="C11" s="64" t="s">
        <v>35</v>
      </c>
      <c r="D11" s="65">
        <v>22538236.870000001</v>
      </c>
      <c r="E11" s="65">
        <v>9043592.5600000005</v>
      </c>
      <c r="F11" s="65">
        <v>7837079.6299999999</v>
      </c>
      <c r="G11" s="65">
        <v>890921.23</v>
      </c>
      <c r="H11" s="71">
        <v>4409496.17</v>
      </c>
      <c r="I11" s="65">
        <v>192440</v>
      </c>
      <c r="J11" s="71">
        <v>0</v>
      </c>
      <c r="K11" s="65">
        <v>71614.490000000005</v>
      </c>
      <c r="L11" s="65">
        <v>292940.78000000003</v>
      </c>
      <c r="M11" s="65">
        <v>2344880.5299999998</v>
      </c>
      <c r="N11" s="65">
        <v>147750.23000000001</v>
      </c>
      <c r="O11" s="65">
        <v>0</v>
      </c>
      <c r="P11" s="65">
        <v>1272615.6000000001</v>
      </c>
      <c r="Q11" s="65">
        <v>0</v>
      </c>
      <c r="R11" s="71">
        <v>814722.92</v>
      </c>
      <c r="S11" s="65">
        <v>0</v>
      </c>
      <c r="T11" s="65">
        <v>629055.47</v>
      </c>
      <c r="U11" s="65">
        <v>150000</v>
      </c>
      <c r="V11" s="65">
        <v>7610.8</v>
      </c>
      <c r="W11" s="65">
        <v>166385</v>
      </c>
      <c r="X11" s="69">
        <v>50809342.280000001</v>
      </c>
      <c r="Y11" s="62">
        <f t="shared" si="0"/>
        <v>45585123.189999998</v>
      </c>
    </row>
    <row r="12" spans="1:25">
      <c r="A12" s="79" t="s">
        <v>192</v>
      </c>
      <c r="B12" s="64" t="s">
        <v>193</v>
      </c>
      <c r="C12" s="64" t="s">
        <v>35</v>
      </c>
      <c r="D12" s="65">
        <v>10388553.220000001</v>
      </c>
      <c r="E12" s="65">
        <v>2941723.5</v>
      </c>
      <c r="F12" s="65">
        <v>3819681.9</v>
      </c>
      <c r="G12" s="65">
        <v>834257.25</v>
      </c>
      <c r="H12" s="71">
        <v>3576528.15</v>
      </c>
      <c r="I12" s="65">
        <v>0</v>
      </c>
      <c r="J12" s="71">
        <v>0</v>
      </c>
      <c r="K12" s="65">
        <v>86895.65</v>
      </c>
      <c r="L12" s="65">
        <v>150448.60999999999</v>
      </c>
      <c r="M12" s="65">
        <v>7411091.4900000002</v>
      </c>
      <c r="N12" s="65">
        <v>23387.08</v>
      </c>
      <c r="O12" s="65">
        <v>0</v>
      </c>
      <c r="P12" s="65">
        <v>944735.3</v>
      </c>
      <c r="Q12" s="65">
        <v>0</v>
      </c>
      <c r="R12" s="71">
        <v>695527.03</v>
      </c>
      <c r="S12" s="65">
        <v>0</v>
      </c>
      <c r="T12" s="65">
        <v>406843.39</v>
      </c>
      <c r="U12" s="65">
        <v>150000</v>
      </c>
      <c r="V12" s="65">
        <v>0</v>
      </c>
      <c r="W12" s="65">
        <v>0</v>
      </c>
      <c r="X12" s="69">
        <v>31429672.57</v>
      </c>
      <c r="Y12" s="62">
        <f t="shared" si="0"/>
        <v>27157617.390000001</v>
      </c>
    </row>
    <row r="13" spans="1:25">
      <c r="A13" s="79" t="s">
        <v>194</v>
      </c>
      <c r="B13" s="64" t="s">
        <v>195</v>
      </c>
      <c r="C13" s="64" t="s">
        <v>35</v>
      </c>
      <c r="D13" s="65">
        <v>18369371.670000002</v>
      </c>
      <c r="E13" s="65">
        <v>4109243.84</v>
      </c>
      <c r="F13" s="65">
        <v>8248823.7999999998</v>
      </c>
      <c r="G13" s="65">
        <v>859912.39</v>
      </c>
      <c r="H13" s="71">
        <v>3372944</v>
      </c>
      <c r="I13" s="65">
        <v>0</v>
      </c>
      <c r="J13" s="71">
        <v>0</v>
      </c>
      <c r="K13" s="65">
        <v>184614.12</v>
      </c>
      <c r="L13" s="65">
        <v>119946.01</v>
      </c>
      <c r="M13" s="65">
        <v>6793658.3700000001</v>
      </c>
      <c r="N13" s="65">
        <v>93962.17</v>
      </c>
      <c r="O13" s="65">
        <v>0</v>
      </c>
      <c r="P13" s="65">
        <v>1189015</v>
      </c>
      <c r="Q13" s="65">
        <v>0</v>
      </c>
      <c r="R13" s="71">
        <v>608272.51</v>
      </c>
      <c r="S13" s="65">
        <v>0</v>
      </c>
      <c r="T13" s="65">
        <v>402860.9</v>
      </c>
      <c r="U13" s="65">
        <v>150000</v>
      </c>
      <c r="V13" s="65">
        <v>364.5</v>
      </c>
      <c r="W13" s="65">
        <v>0</v>
      </c>
      <c r="X13" s="69">
        <v>44502989.280000001</v>
      </c>
      <c r="Y13" s="62">
        <f t="shared" si="0"/>
        <v>40521772.770000003</v>
      </c>
    </row>
    <row r="14" spans="1:25">
      <c r="A14" s="79" t="s">
        <v>196</v>
      </c>
      <c r="B14" s="64" t="s">
        <v>197</v>
      </c>
      <c r="C14" s="64" t="s">
        <v>35</v>
      </c>
      <c r="D14" s="65">
        <v>21941915.149999999</v>
      </c>
      <c r="E14" s="65">
        <v>7254965.2699999996</v>
      </c>
      <c r="F14" s="65">
        <v>10033159.060000001</v>
      </c>
      <c r="G14" s="65">
        <v>784294.27</v>
      </c>
      <c r="H14" s="71">
        <v>4580716.78</v>
      </c>
      <c r="I14" s="65">
        <v>68700</v>
      </c>
      <c r="J14" s="71">
        <v>10000</v>
      </c>
      <c r="K14" s="65">
        <v>211460.46</v>
      </c>
      <c r="L14" s="65">
        <v>311174.65000000002</v>
      </c>
      <c r="M14" s="65">
        <v>4292913.18</v>
      </c>
      <c r="N14" s="65">
        <v>499.16</v>
      </c>
      <c r="O14" s="65">
        <v>0</v>
      </c>
      <c r="P14" s="65">
        <v>1307875.8</v>
      </c>
      <c r="Q14" s="65">
        <v>0</v>
      </c>
      <c r="R14" s="71">
        <v>361365.16</v>
      </c>
      <c r="S14" s="65">
        <v>80000</v>
      </c>
      <c r="T14" s="65">
        <v>931231.71</v>
      </c>
      <c r="U14" s="65">
        <v>150000</v>
      </c>
      <c r="V14" s="65">
        <v>25224.68</v>
      </c>
      <c r="W14" s="65">
        <v>402770</v>
      </c>
      <c r="X14" s="69">
        <v>52748265.329999998</v>
      </c>
      <c r="Y14" s="62">
        <f t="shared" si="0"/>
        <v>47796183.390000001</v>
      </c>
    </row>
    <row r="15" spans="1:25">
      <c r="A15" s="79" t="s">
        <v>198</v>
      </c>
      <c r="B15" s="64" t="s">
        <v>199</v>
      </c>
      <c r="C15" s="64" t="s">
        <v>35</v>
      </c>
      <c r="D15" s="65">
        <v>6247021.3399999999</v>
      </c>
      <c r="E15" s="65">
        <v>2179431.58</v>
      </c>
      <c r="F15" s="65">
        <v>2979192.27</v>
      </c>
      <c r="G15" s="65">
        <v>498568.88</v>
      </c>
      <c r="H15" s="71">
        <v>2579690.4300000002</v>
      </c>
      <c r="I15" s="65">
        <v>0</v>
      </c>
      <c r="J15" s="71">
        <v>0</v>
      </c>
      <c r="K15" s="65">
        <v>128625.4</v>
      </c>
      <c r="L15" s="65">
        <v>248138.58</v>
      </c>
      <c r="M15" s="65">
        <v>7881179.5700000003</v>
      </c>
      <c r="N15" s="65">
        <v>64817.14</v>
      </c>
      <c r="O15" s="65">
        <v>0</v>
      </c>
      <c r="P15" s="65">
        <v>891495.5</v>
      </c>
      <c r="Q15" s="65">
        <v>0</v>
      </c>
      <c r="R15" s="71">
        <v>514885.24</v>
      </c>
      <c r="S15" s="65">
        <v>0</v>
      </c>
      <c r="T15" s="65">
        <v>234313.92</v>
      </c>
      <c r="U15" s="65">
        <v>150000</v>
      </c>
      <c r="V15" s="65">
        <v>828</v>
      </c>
      <c r="W15" s="65">
        <v>0</v>
      </c>
      <c r="X15" s="69">
        <v>24598187.850000001</v>
      </c>
      <c r="Y15" s="62">
        <f t="shared" si="0"/>
        <v>21503612.180000003</v>
      </c>
    </row>
    <row r="16" spans="1:25">
      <c r="A16" s="79" t="s">
        <v>200</v>
      </c>
      <c r="B16" s="64" t="s">
        <v>201</v>
      </c>
      <c r="C16" s="64" t="s">
        <v>46</v>
      </c>
      <c r="D16" s="65">
        <v>8963428.7100000009</v>
      </c>
      <c r="E16" s="65">
        <v>1707684.5</v>
      </c>
      <c r="F16" s="65">
        <v>2501246.61</v>
      </c>
      <c r="G16" s="65">
        <v>552630.78</v>
      </c>
      <c r="H16" s="71">
        <v>922559.89</v>
      </c>
      <c r="I16" s="65">
        <v>0</v>
      </c>
      <c r="J16" s="71">
        <v>0</v>
      </c>
      <c r="K16" s="65">
        <v>2616.39</v>
      </c>
      <c r="L16" s="65">
        <v>0</v>
      </c>
      <c r="M16" s="65">
        <v>0</v>
      </c>
      <c r="N16" s="65">
        <v>-50314.2</v>
      </c>
      <c r="O16" s="65">
        <v>189000</v>
      </c>
      <c r="P16" s="65">
        <v>247712</v>
      </c>
      <c r="Q16" s="65">
        <v>0</v>
      </c>
      <c r="R16" s="71">
        <v>11140403.039999999</v>
      </c>
      <c r="S16" s="65">
        <v>0</v>
      </c>
      <c r="T16" s="65">
        <v>8265.74</v>
      </c>
      <c r="U16" s="65">
        <v>0</v>
      </c>
      <c r="V16" s="65">
        <v>3197.04</v>
      </c>
      <c r="W16" s="65">
        <v>0</v>
      </c>
      <c r="X16" s="69">
        <v>26188430.5</v>
      </c>
      <c r="Y16" s="62">
        <f t="shared" si="0"/>
        <v>14125467.57</v>
      </c>
    </row>
    <row r="17" spans="1:25">
      <c r="A17" s="190" t="s">
        <v>18</v>
      </c>
      <c r="B17" s="190"/>
      <c r="C17" s="190"/>
      <c r="D17" s="69">
        <f>SUM(D9:D16)</f>
        <v>168800091.54000002</v>
      </c>
      <c r="E17" s="69">
        <f t="shared" ref="E17:X17" si="1">SUM(E9:E16)</f>
        <v>168168531.79000005</v>
      </c>
      <c r="F17" s="69">
        <f t="shared" si="1"/>
        <v>66056542.800000004</v>
      </c>
      <c r="G17" s="69">
        <f t="shared" si="1"/>
        <v>41363411.880000003</v>
      </c>
      <c r="H17" s="69">
        <f t="shared" si="1"/>
        <v>41774379.520000003</v>
      </c>
      <c r="I17" s="69">
        <f t="shared" si="1"/>
        <v>3044045</v>
      </c>
      <c r="J17" s="69">
        <f t="shared" si="1"/>
        <v>10000</v>
      </c>
      <c r="K17" s="69">
        <f t="shared" si="1"/>
        <v>800953.1</v>
      </c>
      <c r="L17" s="69">
        <f t="shared" si="1"/>
        <v>2032601.6300000004</v>
      </c>
      <c r="M17" s="69">
        <f t="shared" si="1"/>
        <v>31758085.129999999</v>
      </c>
      <c r="N17" s="69">
        <f t="shared" si="1"/>
        <v>1397313.0999999999</v>
      </c>
      <c r="O17" s="69">
        <f t="shared" si="1"/>
        <v>5584040</v>
      </c>
      <c r="P17" s="69">
        <f t="shared" si="1"/>
        <v>9779745.4000000004</v>
      </c>
      <c r="Q17" s="69">
        <f t="shared" si="1"/>
        <v>7057595.8799999999</v>
      </c>
      <c r="R17" s="69">
        <f t="shared" si="1"/>
        <v>34098185.439999998</v>
      </c>
      <c r="S17" s="69">
        <f t="shared" si="1"/>
        <v>148000</v>
      </c>
      <c r="T17" s="69">
        <f t="shared" si="1"/>
        <v>16215921.990000002</v>
      </c>
      <c r="U17" s="69">
        <f t="shared" si="1"/>
        <v>1267600</v>
      </c>
      <c r="V17" s="69">
        <f t="shared" si="1"/>
        <v>894343.97000000009</v>
      </c>
      <c r="W17" s="69">
        <f t="shared" si="1"/>
        <v>2180235</v>
      </c>
      <c r="X17" s="69">
        <f t="shared" si="1"/>
        <v>602431623.17000008</v>
      </c>
      <c r="Y17" s="62">
        <f t="shared" si="0"/>
        <v>526549058.2100001</v>
      </c>
    </row>
  </sheetData>
  <mergeCells count="20">
    <mergeCell ref="Y6:Y7"/>
    <mergeCell ref="N6:N7"/>
    <mergeCell ref="O6:O7"/>
    <mergeCell ref="P6:P7"/>
    <mergeCell ref="R6:R7"/>
    <mergeCell ref="Q6:Q7"/>
    <mergeCell ref="U6:U7"/>
    <mergeCell ref="V6:V7"/>
    <mergeCell ref="W6:W7"/>
    <mergeCell ref="S6:T6"/>
    <mergeCell ref="X6:X7"/>
    <mergeCell ref="A17:C17"/>
    <mergeCell ref="A1:F1"/>
    <mergeCell ref="A2:F2"/>
    <mergeCell ref="A3:F3"/>
    <mergeCell ref="A4:F4"/>
    <mergeCell ref="A6:A8"/>
    <mergeCell ref="B6:B8"/>
    <mergeCell ref="C6:C8"/>
    <mergeCell ref="D6:M6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5</vt:i4>
      </vt:variant>
    </vt:vector>
  </HeadingPairs>
  <TitlesOfParts>
    <vt:vector size="16" baseType="lpstr">
      <vt:lpstr>จัดสรร 61 ภาพเขต</vt:lpstr>
      <vt:lpstr>สรุปเงินสอย เขต 6 Y61</vt:lpstr>
      <vt:lpstr>BudgetY61 สป</vt:lpstr>
      <vt:lpstr>BudgetY61 ชล</vt:lpstr>
      <vt:lpstr>BudgetY61 รย</vt:lpstr>
      <vt:lpstr>BudgetY61 จบ</vt:lpstr>
      <vt:lpstr>BudgetY61 ตร</vt:lpstr>
      <vt:lpstr>BudgetY61 ฉช</vt:lpstr>
      <vt:lpstr>BudgetY61 ปจ</vt:lpstr>
      <vt:lpstr>BudgetY61 สก</vt:lpstr>
      <vt:lpstr>Sheet1</vt:lpstr>
      <vt:lpstr>'BudgetY61 ชล'!Print_Titles</vt:lpstr>
      <vt:lpstr>'BudgetY61 สก'!Print_Titles</vt:lpstr>
      <vt:lpstr>'BudgetY61 สป'!Print_Titles</vt:lpstr>
      <vt:lpstr>'จัดสรร 61 ภาพเขต'!Print_Titles</vt:lpstr>
      <vt:lpstr>'สรุปเงินสอย เขต 6 Y61'!Print_Titles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2018-10-25T23:33:04Z</cp:lastPrinted>
  <dcterms:created xsi:type="dcterms:W3CDTF">2018-10-23T09:35:43Z</dcterms:created>
  <dcterms:modified xsi:type="dcterms:W3CDTF">2018-10-25T23:55:51Z</dcterms:modified>
</cp:coreProperties>
</file>